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-my.sharepoint.com/personal/rebecca_wootton4_nhs_net/Documents/Desktop/"/>
    </mc:Choice>
  </mc:AlternateContent>
  <xr:revisionPtr revIDLastSave="0" documentId="8_{E3DED160-AB18-4F64-A33E-3EAF28CAC454}" xr6:coauthVersionLast="47" xr6:coauthVersionMax="47" xr10:uidLastSave="{00000000-0000-0000-0000-000000000000}"/>
  <bookViews>
    <workbookView xWindow="20" yWindow="380" windowWidth="19180" windowHeight="8940" activeTab="1" xr2:uid="{DBC559A9-46B1-4332-B7C0-D91A9EAE4049}"/>
  </bookViews>
  <sheets>
    <sheet name="notes" sheetId="24" r:id="rId1"/>
    <sheet name="waterfalls analysis" sheetId="13" r:id="rId2"/>
    <sheet name="Hidden sheets &gt;&gt;&gt;" sheetId="25" state="hidden" r:id="rId3"/>
    <sheet name="infographics" sheetId="34" r:id="rId4"/>
    <sheet name="graph data" sheetId="12" state="hidden" r:id="rId5"/>
    <sheet name="calculation11" sheetId="40" state="hidden" r:id="rId6"/>
    <sheet name="summary11" sheetId="41" state="hidden" r:id="rId7"/>
    <sheet name="model 11 target" sheetId="42" state="hidden" r:id="rId8"/>
    <sheet name="pop2425" sheetId="33" state="hidden" r:id="rId9"/>
    <sheet name="IMD by ICB" sheetId="16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_net1" localSheetId="9" hidden="1">{"NET",#N/A,FALSE,"401C11"}</definedName>
    <definedName name="____net1" localSheetId="0" hidden="1">{"NET",#N/A,FALSE,"401C11"}</definedName>
    <definedName name="____net1" hidden="1">{"NET",#N/A,FALSE,"401C11"}</definedName>
    <definedName name="___INDEX_SHEET___ASAP_Utilities" localSheetId="9">#REF!</definedName>
    <definedName name="___INDEX_SHEET___ASAP_Utilities" localSheetId="0">#REF!</definedName>
    <definedName name="___INDEX_SHEET___ASAP_Utilities">#REF!</definedName>
    <definedName name="__123Graph_A" localSheetId="9" hidden="1">'[1]2002PCTs'!#REF!</definedName>
    <definedName name="__123Graph_A" localSheetId="0" hidden="1">'[1]2002PCTs'!#REF!</definedName>
    <definedName name="__123Graph_A" hidden="1">'[1]2002PCTs'!#REF!</definedName>
    <definedName name="__123Graph_B" localSheetId="9" hidden="1">[2]Dnurse!#REF!</definedName>
    <definedName name="__123Graph_B" localSheetId="0" hidden="1">[2]Dnurse!#REF!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localSheetId="9" hidden="1">{"NET",#N/A,FALSE,"401C11"}</definedName>
    <definedName name="__net1" localSheetId="0" hidden="1">{"NET",#N/A,FALSE,"401C11"}</definedName>
    <definedName name="__net1" hidden="1">{"NET",#N/A,FALSE,"401C11"}</definedName>
    <definedName name="_1_0__123Grap" hidden="1">'[3]#REF'!#REF!</definedName>
    <definedName name="_1_01_Chapters" localSheetId="9">#REF!</definedName>
    <definedName name="_1_01_Chapters" localSheetId="0">#REF!</definedName>
    <definedName name="_1_01_Chapters">#REF!</definedName>
    <definedName name="_1_123Grap" localSheetId="9" hidden="1">'[4]#REF'!#REF!</definedName>
    <definedName name="_1_123Grap" localSheetId="0" hidden="1">'[4]#REF'!#REF!</definedName>
    <definedName name="_1_123Grap" hidden="1">'[4]#REF'!#REF!</definedName>
    <definedName name="_10_10_Other_Lists" localSheetId="9">#REF!</definedName>
    <definedName name="_10_10_Other_Lists" localSheetId="0">#REF!</definedName>
    <definedName name="_10_10_Other_Lists">#REF!</definedName>
    <definedName name="_11_11_U_Groups" localSheetId="9">#REF!</definedName>
    <definedName name="_11_11_U_Groups">#REF!</definedName>
    <definedName name="_12_12_PBCs" localSheetId="9">#REF!</definedName>
    <definedName name="_12_12_PBCs">#REF!</definedName>
    <definedName name="_123Graph_A_1" localSheetId="9" hidden="1">'[5]2002PCTs'!#REF!</definedName>
    <definedName name="_123Graph_A_1" hidden="1">'[5]2002PCTs'!#REF!</definedName>
    <definedName name="_123Graph_B_1" localSheetId="9" hidden="1">[6]Dnurse!#REF!</definedName>
    <definedName name="_123Graph_B_1" hidden="1">[6]Dnurse!#REF!</definedName>
    <definedName name="_2_0__123Grap" localSheetId="9" hidden="1">'[4]#REF'!#REF!</definedName>
    <definedName name="_2_0__123Grap" hidden="1">'[4]#REF'!#REF!</definedName>
    <definedName name="_2_02_Subchapters" localSheetId="9">#REF!</definedName>
    <definedName name="_2_02_Subchapters" localSheetId="0">#REF!</definedName>
    <definedName name="_2_02_Subchapters">#REF!</definedName>
    <definedName name="_2_123Grap" localSheetId="9" hidden="1">'[2]#REF'!#REF!</definedName>
    <definedName name="_2_123Grap" localSheetId="0" hidden="1">'[2]#REF'!#REF!</definedName>
    <definedName name="_2_123Grap" hidden="1">'[2]#REF'!#REF!</definedName>
    <definedName name="_3_0_S" localSheetId="9" hidden="1">'[3]#REF'!#REF!</definedName>
    <definedName name="_3_0_S" localSheetId="0" hidden="1">'[3]#REF'!#REF!</definedName>
    <definedName name="_3_0_S" hidden="1">'[3]#REF'!#REF!</definedName>
    <definedName name="_3_03_HRGs" localSheetId="9">#REF!</definedName>
    <definedName name="_3_03_HRGs" localSheetId="0">#REF!</definedName>
    <definedName name="_3_03_HRGs">#REF!</definedName>
    <definedName name="_3_123Grap" localSheetId="9" hidden="1">'[4]#REF'!#REF!</definedName>
    <definedName name="_3_123Grap" localSheetId="0" hidden="1">'[4]#REF'!#REF!</definedName>
    <definedName name="_3_123Grap" hidden="1">'[4]#REF'!#REF!</definedName>
    <definedName name="_34_123Grap" localSheetId="9" hidden="1">'[4]#REF'!#REF!</definedName>
    <definedName name="_34_123Grap" localSheetId="0" hidden="1">'[4]#REF'!#REF!</definedName>
    <definedName name="_34_123Grap" hidden="1">'[4]#REF'!#REF!</definedName>
    <definedName name="_4_04_Code_to_Group_Table" localSheetId="9">#REF!</definedName>
    <definedName name="_4_04_Code_to_Group_Table" localSheetId="0">#REF!</definedName>
    <definedName name="_4_04_Code_to_Group_Table">#REF!</definedName>
    <definedName name="_42S" localSheetId="9" hidden="1">'[4]#REF'!#REF!</definedName>
    <definedName name="_42S" localSheetId="0" hidden="1">'[4]#REF'!#REF!</definedName>
    <definedName name="_42S" hidden="1">'[4]#REF'!#REF!</definedName>
    <definedName name="_4S" localSheetId="9" hidden="1">'[4]#REF'!#REF!</definedName>
    <definedName name="_4S" localSheetId="0" hidden="1">'[4]#REF'!#REF!</definedName>
    <definedName name="_4S" hidden="1">'[4]#REF'!#REF!</definedName>
    <definedName name="_5_0__123Grap" localSheetId="9" hidden="1">'[4]#REF'!#REF!</definedName>
    <definedName name="_5_0__123Grap" hidden="1">'[4]#REF'!#REF!</definedName>
    <definedName name="_5_05_Group_to_Split_Table" localSheetId="9">#REF!</definedName>
    <definedName name="_5_05_Group_to_Split_Table" localSheetId="0">#REF!</definedName>
    <definedName name="_5_05_Group_to_Split_Table">#REF!</definedName>
    <definedName name="_6_0_S" localSheetId="9" hidden="1">'[4]#REF'!#REF!</definedName>
    <definedName name="_6_0_S" localSheetId="0" hidden="1">'[4]#REF'!#REF!</definedName>
    <definedName name="_6_0_S" hidden="1">'[4]#REF'!#REF!</definedName>
    <definedName name="_6_06_Flags" localSheetId="9">#REF!</definedName>
    <definedName name="_6_06_Flags" localSheetId="0">#REF!</definedName>
    <definedName name="_6_06_Flags">#REF!</definedName>
    <definedName name="_6_123Grap" localSheetId="9" hidden="1">'[2]#REF'!#REF!</definedName>
    <definedName name="_6_123Grap" localSheetId="0" hidden="1">'[2]#REF'!#REF!</definedName>
    <definedName name="_6_123Grap" hidden="1">'[2]#REF'!#REF!</definedName>
    <definedName name="_7_07_Hierarchy_Lists" localSheetId="9">#REF!</definedName>
    <definedName name="_7_07_Hierarchy_Lists" localSheetId="0">#REF!</definedName>
    <definedName name="_7_07_Hierarchy_Lists">#REF!</definedName>
    <definedName name="_8_08_Global_Lists" localSheetId="9">#REF!</definedName>
    <definedName name="_8_08_Global_Lists">#REF!</definedName>
    <definedName name="_8_123Grap" localSheetId="9" hidden="1">'[4]#REF'!#REF!</definedName>
    <definedName name="_8_123Grap" hidden="1">'[4]#REF'!#REF!</definedName>
    <definedName name="_8S" localSheetId="9" hidden="1">'[2]#REF'!#REF!</definedName>
    <definedName name="_8S" hidden="1">'[2]#REF'!#REF!</definedName>
    <definedName name="_9_09_CC_Lists" localSheetId="9">#REF!</definedName>
    <definedName name="_9_09_CC_Lists" localSheetId="0">#REF!</definedName>
    <definedName name="_9_09_CC_Lists">#REF!</definedName>
    <definedName name="_ADS2010">[7]ADS2010_Map!$G$7:$G$388</definedName>
    <definedName name="_AMO_UniqueIdentifier" localSheetId="0" hidden="1">"'fae9f4c5-50d1-450b-8d5d-61afb6336b01'"</definedName>
    <definedName name="_AMO_UniqueIdentifier" hidden="1">"'95855f14-3708-42be-827a-67de891e7598'"</definedName>
    <definedName name="_AMO_UniqueIdentifier2" hidden="1">"'f6a48cb9-158b-447f-a1b7-2ab5a8bc2aae'"</definedName>
    <definedName name="_C2G_Including_Desc___ChapterSub_and_Crosstab" localSheetId="9">#REF!</definedName>
    <definedName name="_C2G_Including_Desc___ChapterSub_and_Crosstab" localSheetId="0">#REF!</definedName>
    <definedName name="_C2G_Including_Desc___ChapterSub_and_Crosstab">#REF!</definedName>
    <definedName name="_C2G_Split_inc_Desc_Crosstab" localSheetId="9">#REF!</definedName>
    <definedName name="_C2G_Split_inc_Desc_Crosstab">#REF!</definedName>
    <definedName name="_Key1" localSheetId="9" hidden="1">'[2]#REF'!#REF!</definedName>
    <definedName name="_Key1" localSheetId="0" hidden="1">'[2]#REF'!#REF!</definedName>
    <definedName name="_Key1" hidden="1">'[2]#REF'!#REF!</definedName>
    <definedName name="_net1" localSheetId="9" hidden="1">{"NET",#N/A,FALSE,"401C11"}</definedName>
    <definedName name="_net1" localSheetId="0" hidden="1">{"NET",#N/A,FALSE,"401C11"}</definedName>
    <definedName name="_net1" hidden="1">{"NET",#N/A,FALSE,"401C11"}</definedName>
    <definedName name="_Order1" hidden="1">0</definedName>
    <definedName name="_Sort" hidden="1">[2]ComPsy!#REF!</definedName>
    <definedName name="_xlcn.WorksheetConnection_findCCGslikeminesimilar10andclustersApril2018testv5combinedAsian.xlsxTable191" localSheetId="9" hidden="1">Table19</definedName>
    <definedName name="_xlcn.WorksheetConnection_findCCGslikeminesimilar10andclustersApril2018testv5combinedAsian.xlsxTable191" localSheetId="0" hidden="1">Table19</definedName>
    <definedName name="_xlcn.WorksheetConnection_findCCGslikeminesimilar10andclustersApril2018testv5combinedAsian.xlsxTable191" hidden="1">Table19</definedName>
    <definedName name="_xlcn.WorksheetConnection_findCCGslikeminesimilar10andclustersApril2018testv5combinedAsian.xlsxTable201" localSheetId="9" hidden="1">Table20</definedName>
    <definedName name="_xlcn.WorksheetConnection_findCCGslikeminesimilar10andclustersApril2018testv5combinedAsian.xlsxTable201" localSheetId="0" hidden="1">Table20</definedName>
    <definedName name="_xlcn.WorksheetConnection_findCCGslikeminesimilar10andclustersApril2018testv5combinedAsian.xlsxTable201" hidden="1">Table20</definedName>
    <definedName name="a" localSheetId="9" hidden="1">{"CHARGE",#N/A,FALSE,"401C11"}</definedName>
    <definedName name="a" localSheetId="0" hidden="1">{"CHARGE",#N/A,FALSE,"401C11"}</definedName>
    <definedName name="a" hidden="1">{"CHARGE",#N/A,FALSE,"401C11"}</definedName>
    <definedName name="aa" localSheetId="9" hidden="1">{"CHARGE",#N/A,FALSE,"401C11"}</definedName>
    <definedName name="aa" localSheetId="0" hidden="1">{"CHARGE",#N/A,FALSE,"401C11"}</definedName>
    <definedName name="aa" hidden="1">{"CHARGE",#N/A,FALSE,"401C11"}</definedName>
    <definedName name="aaa" localSheetId="9" hidden="1">{"CHARGE",#N/A,FALSE,"401C11"}</definedName>
    <definedName name="aaa" localSheetId="0" hidden="1">{"CHARGE",#N/A,FALSE,"401C11"}</definedName>
    <definedName name="aaa" hidden="1">{"CHARGE",#N/A,FALSE,"401C11"}</definedName>
    <definedName name="aaaa" localSheetId="9" hidden="1">{"CHARGE",#N/A,FALSE,"401C11"}</definedName>
    <definedName name="aaaa" localSheetId="0" hidden="1">{"CHARGE",#N/A,FALSE,"401C11"}</definedName>
    <definedName name="aaaa" hidden="1">{"CHARGE",#N/A,FALSE,"401C11"}</definedName>
    <definedName name="abc" localSheetId="9" hidden="1">{"NET",#N/A,FALSE,"401C11"}</definedName>
    <definedName name="abc" localSheetId="0" hidden="1">{"NET",#N/A,FALSE,"401C11"}</definedName>
    <definedName name="abc" hidden="1">{"NET",#N/A,FALSE,"401C11"}</definedName>
    <definedName name="AcqStage">[8]Capital!$C$299:$C$301</definedName>
    <definedName name="Act" localSheetId="9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Act" localSheetId="0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Act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adbr" localSheetId="9" hidden="1">{"CHARGE",#N/A,FALSE,"401C11"}</definedName>
    <definedName name="adbr" localSheetId="0" hidden="1">{"CHARGE",#N/A,FALSE,"401C11"}</definedName>
    <definedName name="adbr" hidden="1">{"CHARGE",#N/A,FALSE,"401C11"}</definedName>
    <definedName name="AgeQuintiles" localSheetId="9">[9]CCG1819!$T$9:$T$200</definedName>
    <definedName name="AgeQuintiles" localSheetId="0">[10]CCG1819!$T$9:$T$200</definedName>
    <definedName name="AgeQuintiles">[11]CCG1819!$T$9:$T$200</definedName>
    <definedName name="Agg2Baseline1516" localSheetId="9">#REF!</definedName>
    <definedName name="Agg2Baseline1516" localSheetId="0">#REF!</definedName>
    <definedName name="Agg2Baseline1516">#REF!</definedName>
    <definedName name="Agg2Baseline1819">#REF!</definedName>
    <definedName name="Agg2CloseDfT1516" localSheetId="0">#REF!</definedName>
    <definedName name="Agg2CloseDfT1516">#REF!</definedName>
    <definedName name="Agg2CloseDfT1819">#REF!</definedName>
    <definedName name="Agg2CloseTarget1617FirstRow" localSheetId="0">#REF!</definedName>
    <definedName name="Agg2CloseTarget1617FirstRow">#REF!</definedName>
    <definedName name="Agg2CloseTarget1920FirstRow">#REF!</definedName>
    <definedName name="Agg2OpenTarget1617FirstRow">#REF!</definedName>
    <definedName name="Agg2OpenTarget1920FirstRow">#REF!</definedName>
    <definedName name="Agg2WgtPop1920FirstRow">#REF!</definedName>
    <definedName name="AggCloseTarget1617FirstRow">#REF!</definedName>
    <definedName name="AggCloseTarget1920FirstRow">#REF!</definedName>
    <definedName name="AggOpenTarget1617FirstRow">#REF!</definedName>
    <definedName name="AggOpenTarget1920FirstRow">#REF!</definedName>
    <definedName name="AggWgtPop1920FirstRow">#REF!</definedName>
    <definedName name="AggXPCOBaseline1516">#REF!</definedName>
    <definedName name="AggXPCOBaseline1819">#REF!</definedName>
    <definedName name="AggXPCOCloseDfT1516">#REF!</definedName>
    <definedName name="AggXPCOCloseDfT1819">#REF!</definedName>
    <definedName name="AKI_Tariff_Calc" localSheetId="9">#REF!</definedName>
    <definedName name="AKI_Tariff_Calc">#REF!</definedName>
    <definedName name="Alloc1920">#REF!</definedName>
    <definedName name="Alloc2021">#REF!</definedName>
    <definedName name="Alloc2122">#REF!</definedName>
    <definedName name="Alloc2223">#REF!</definedName>
    <definedName name="Alloc2324">#REF!</definedName>
    <definedName name="Allocations_2" localSheetId="0">'[12]Master File'!$C$7:$AC$264</definedName>
    <definedName name="Allocations_2">'[13]Master File'!$C$7:$AC$264</definedName>
    <definedName name="Area" hidden="1">[14]Data!$B$3:$B$6</definedName>
    <definedName name="b" localSheetId="9" hidden="1">{"CHARGE",#N/A,FALSE,"401C11"}</definedName>
    <definedName name="b" localSheetId="0" hidden="1">{"CHARGE",#N/A,FALSE,"401C11"}</definedName>
    <definedName name="b" hidden="1">{"CHARGE",#N/A,FALSE,"401C11"}</definedName>
    <definedName name="BaseYear" localSheetId="0">#REF!</definedName>
    <definedName name="BaseYear">[11]ReportingYears!$B$3</definedName>
    <definedName name="Births_Total">'[15]NHSE Assumptions'!$B$7</definedName>
    <definedName name="BMGHIndex" hidden="1">"O"</definedName>
    <definedName name="bn" localSheetId="9" hidden="1">#REF!</definedName>
    <definedName name="bn" localSheetId="0" hidden="1">#REF!</definedName>
    <definedName name="bn" hidden="1">#REF!</definedName>
    <definedName name="bpth" localSheetId="9">#REF!</definedName>
    <definedName name="bpth" localSheetId="0">#REF!</definedName>
    <definedName name="bpth">#REF!</definedName>
    <definedName name="BPTHOME" localSheetId="9">#REF!</definedName>
    <definedName name="BPTHOME" localSheetId="0">#REF!</definedName>
    <definedName name="BPTHOME">#REF!</definedName>
    <definedName name="Building_Weight">'[16]Base MFF calcs'!$G$3</definedName>
    <definedName name="CapSchemes">OFFSET([17]!Tbl_Capital[[#Headers],[Scheme Ref]],1,0,COUNTA([17]!Tbl_Capital[[#Data],[Scheme Ref]]),1)</definedName>
    <definedName name="Casemix_categories">'[15]NHSE Currency Design'!$A$10:$A$12</definedName>
    <definedName name="CB_Other_Mandatory">'[18]Price Adjustments'!$K$10</definedName>
    <definedName name="CB_Renal_CKD">'[19]Price Adjustments'!$K$8</definedName>
    <definedName name="CB_Unbundled">'[19]Price Adjustments'!$K$7</definedName>
    <definedName name="CC_ACT" localSheetId="9">#REF!</definedName>
    <definedName name="CC_ACT" localSheetId="0">#REF!</definedName>
    <definedName name="CC_ACT">#REF!</definedName>
    <definedName name="CC_UC" localSheetId="9">#REF!</definedName>
    <definedName name="CC_UC">#REF!</definedName>
    <definedName name="CCG18Age65decile">[11]CCG1819!$Q$9:$Q$200</definedName>
    <definedName name="CCG18IMDdecile">[11]CCG1819!$P$9:$P$200</definedName>
    <definedName name="CCG18IMDxAge10x10">[11]CCG1819!$R$9:$R$200</definedName>
    <definedName name="CCG18InOutLdn" localSheetId="9">[9]CCG1819!$F$9:$F$200</definedName>
    <definedName name="CCG18InOutLdn" localSheetId="0">[10]CCG1819!$F$9:$F$200</definedName>
    <definedName name="CCG18InOutLdn">[11]CCG1819!$F$9:$F$200</definedName>
    <definedName name="CCGAdjBaseline1819" localSheetId="9">#REF!</definedName>
    <definedName name="CCGAdjBaseline1819" localSheetId="0">#REF!</definedName>
    <definedName name="CCGAdjBaseline1819">#REF!</definedName>
    <definedName name="CCGCloseDfT1819" localSheetId="9">#REF!</definedName>
    <definedName name="CCGCloseDfT1819" localSheetId="0">#REF!</definedName>
    <definedName name="CCGCloseDfT1819">#REF!</definedName>
    <definedName name="CCGCloseTarget1920FirstRow" localSheetId="9">#REF!</definedName>
    <definedName name="CCGCloseTarget1920FirstRow" localSheetId="0">#REF!</definedName>
    <definedName name="CCGCloseTarget1920FirstRow">#REF!</definedName>
    <definedName name="CCGCodeList1819" localSheetId="0">[20]CCG1819!$B$9:$B$200</definedName>
    <definedName name="CCGCodeList1819">[11]CCG1819!$B$9:$B$200</definedName>
    <definedName name="CCGOpenTarget1920FirstRow" localSheetId="9">#REF!</definedName>
    <definedName name="CCGOpenTarget1920FirstRow" localSheetId="0">#REF!</definedName>
    <definedName name="CCGOpenTarget1920FirstRow">#REF!</definedName>
    <definedName name="CCGQuanta" localSheetId="0">#REF!</definedName>
    <definedName name="CCGQuanta">#REF!</definedName>
    <definedName name="CCGQuanta1819">#REF!</definedName>
    <definedName name="CCGWgtPop1920FirstRow">#REF!</definedName>
    <definedName name="CCGWPop1819" localSheetId="0">#REF!</definedName>
    <definedName name="CCGWPop1819">'[11]BaseWeightedPopulations 1819'!$E$9:$E$200</definedName>
    <definedName name="change1" localSheetId="9" hidden="1">{"CHARGE",#N/A,FALSE,"401C11"}</definedName>
    <definedName name="change1" localSheetId="0" hidden="1">{"CHARGE",#N/A,FALSE,"401C11"}</definedName>
    <definedName name="change1" hidden="1">{"CHARGE",#N/A,FALSE,"401C11"}</definedName>
    <definedName name="charge" localSheetId="9" hidden="1">{"CHARGE",#N/A,FALSE,"401C11"}</definedName>
    <definedName name="charge" localSheetId="0" hidden="1">{"CHARGE",#N/A,FALSE,"401C11"}</definedName>
    <definedName name="charge" hidden="1">{"CHARGE",#N/A,FALSE,"401C11"}</definedName>
    <definedName name="CHEM_ACT" localSheetId="9">#REF!</definedName>
    <definedName name="CHEM_ACT" localSheetId="0">#REF!</definedName>
    <definedName name="CHEM_ACT">#REF!</definedName>
    <definedName name="Chem_Tariff_Calc">[19]Chem_Calc!$B$15:$X$20</definedName>
    <definedName name="CHEM_UC" localSheetId="9">#REF!</definedName>
    <definedName name="CHEM_UC" localSheetId="0">#REF!</definedName>
    <definedName name="CHEM_UC">#REF!</definedName>
    <definedName name="ClosingDfTAGG1617">#REF!</definedName>
    <definedName name="ClosingDfTAGG1718">#REF!</definedName>
    <definedName name="ClosingDfTAGG1819">#REF!</definedName>
    <definedName name="ClosingDfTAGG1920">#REF!</definedName>
    <definedName name="ClosingDfTAGG2021">#REF!</definedName>
    <definedName name="ClosingDfTAGG2122">#REF!</definedName>
    <definedName name="ClosingDfTAGG2223">#REF!</definedName>
    <definedName name="ClosingDfTAGG2324">#REF!</definedName>
    <definedName name="ClosingDfTCCG1617">#REF!</definedName>
    <definedName name="ClosingDfTCCG1718">#REF!</definedName>
    <definedName name="ClosingDfTCCG1819">#REF!</definedName>
    <definedName name="ClosingDfTCCG1920">#REF!</definedName>
    <definedName name="ClosingDfTCCG2021">#REF!</definedName>
    <definedName name="ClosingDfTCCG2122">#REF!</definedName>
    <definedName name="ClosingDfTCCG2223">#REF!</definedName>
    <definedName name="ClosingDfTCCG2324">#REF!</definedName>
    <definedName name="ClosingDfTPCM1617">#REF!</definedName>
    <definedName name="ClosingDfTPCM1718">#REF!</definedName>
    <definedName name="ClosingDfTPCM1819">#REF!</definedName>
    <definedName name="ClosingDfTPCM1920">#REF!</definedName>
    <definedName name="ClosingDfTPCM2021">#REF!</definedName>
    <definedName name="ClosingDfTPCM2122">#REF!</definedName>
    <definedName name="ClosingDfTPCM2223">#REF!</definedName>
    <definedName name="ClosingDfTPCM2324">#REF!</definedName>
    <definedName name="ClosingDfTSS1617">#REF!</definedName>
    <definedName name="ClosingDfTSS1718">#REF!</definedName>
    <definedName name="ClosingDfTSS1819">#REF!</definedName>
    <definedName name="ClosingDfTSS1920">#REF!</definedName>
    <definedName name="ClosingDfTSS2021">#REF!</definedName>
    <definedName name="ClosingDfTSS2122">#REF!</definedName>
    <definedName name="ClosingDfTSS2223">#REF!</definedName>
    <definedName name="ClosingDfTSS2324">#REF!</definedName>
    <definedName name="CNST_Table">'[19]Price Adjustments'!$B$18:$G$106</definedName>
    <definedName name="Codes" localSheetId="9">#REF!</definedName>
    <definedName name="Codes" localSheetId="0">#REF!</definedName>
    <definedName name="Codes">#REF!</definedName>
    <definedName name="CommStream">#REF!</definedName>
    <definedName name="ConsolSheets">[21]ListOfSheets!$A$1:$A$24</definedName>
    <definedName name="CQUIN_2021_22" localSheetId="0">#REF!</definedName>
    <definedName name="CQUIN_2021_22">#REF!</definedName>
    <definedName name="Currency_Description_RC1314">'[22]Currency Descriptions'!$A$1:$B$2291</definedName>
    <definedName name="DADS_ACT" localSheetId="9">#REF!</definedName>
    <definedName name="DADS_ACT" localSheetId="0">#REF!</definedName>
    <definedName name="DADS_ACT">#REF!</definedName>
    <definedName name="DADS_UC" localSheetId="9">#REF!</definedName>
    <definedName name="DADS_UC">#REF!</definedName>
    <definedName name="DC_ACT" localSheetId="9">#REF!</definedName>
    <definedName name="DC_ACT">#REF!</definedName>
    <definedName name="DC_UC">#REF!</definedName>
    <definedName name="DCOInnerOuterLondon1819">[11]CCG1819!$G$9:$G$200</definedName>
    <definedName name="ddd" localSheetId="9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ddd" localSheetId="0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ddd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Delivery_casemix_categories">'[15]NHSE Currency Design'!$A$15:$A$16</definedName>
    <definedName name="Delivery_Complications_Flag">'[15]NHSE Currency Design'!$D$22:$D$156</definedName>
    <definedName name="DI_Cost_of_Rep_Calc">[19]DI_Calc!$B$115:$U$213</definedName>
    <definedName name="DI_Tariff_Calc">[19]DI_Calc!$B$14:$U$112</definedName>
    <definedName name="Direct_Access_Tariff_Calc">[23]Calculation!$B$19:$O$27</definedName>
    <definedName name="dog" localSheetId="9" hidden="1">{"NET",#N/A,FALSE,"401C11"}</definedName>
    <definedName name="dog" localSheetId="0" hidden="1">{"NET",#N/A,FALSE,"401C11"}</definedName>
    <definedName name="dog" hidden="1">{"NET",#N/A,FALSE,"401C11"}</definedName>
    <definedName name="eff_update" localSheetId="9">#REF!</definedName>
    <definedName name="eff_update" localSheetId="0">#REF!</definedName>
    <definedName name="eff_update">#REF!</definedName>
    <definedName name="Efficiency_1617">'[23]Price Adjustments'!$F$5</definedName>
    <definedName name="EL_ACT" localSheetId="9">#REF!</definedName>
    <definedName name="EL_ACT" localSheetId="0">#REF!</definedName>
    <definedName name="EL_ACT">#REF!</definedName>
    <definedName name="EL_UC" localSheetId="9">#REF!</definedName>
    <definedName name="EL_UC">#REF!</definedName>
    <definedName name="EL_XS_ACT" localSheetId="9">#REF!</definedName>
    <definedName name="EL_XS_ACT">#REF!</definedName>
    <definedName name="EL_XS_UC">#REF!</definedName>
    <definedName name="EM_ACT">#REF!</definedName>
    <definedName name="EM_UC">#REF!</definedName>
    <definedName name="EV__LASTREFTIME__" hidden="1">40339.4799074074</definedName>
    <definedName name="Expired" hidden="1">FALSE</definedName>
    <definedName name="Fccg">INDIRECT("Threshold!$U$3:$U$"&amp;[24]Threshold!$AH$2)</definedName>
    <definedName name="female" localSheetId="9">#REF!</definedName>
    <definedName name="female" localSheetId="0">#REF!</definedName>
    <definedName name="female">#REF!</definedName>
    <definedName name="femaleimprove" localSheetId="9">#REF!</definedName>
    <definedName name="femaleimprove" localSheetId="0">#REF!</definedName>
    <definedName name="femaleimprove">#REF!</definedName>
    <definedName name="Females" localSheetId="9">#REF!</definedName>
    <definedName name="Females" localSheetId="0">#REF!</definedName>
    <definedName name="Females">#REF!</definedName>
    <definedName name="femaletab">#REF!</definedName>
    <definedName name="FinAllocAGG1617">#REF!</definedName>
    <definedName name="FinAllocAGG1718">#REF!</definedName>
    <definedName name="FinAllocAGG1819">#REF!</definedName>
    <definedName name="FinAllocAGG1920">#REF!</definedName>
    <definedName name="FinAllocAGG2021">#REF!</definedName>
    <definedName name="FinAllocAGG2122">#REF!</definedName>
    <definedName name="FinAllocAGG2223">#REF!</definedName>
    <definedName name="FinAllocAGG2324">#REF!</definedName>
    <definedName name="FinAllocCCG1617">#REF!</definedName>
    <definedName name="FinAllocCCG1718">#REF!</definedName>
    <definedName name="FinAllocCCG1819">#REF!</definedName>
    <definedName name="FinAllocCCG1920">#REF!</definedName>
    <definedName name="FinAllocCCG2021">#REF!</definedName>
    <definedName name="FinAllocCCG2122">#REF!</definedName>
    <definedName name="FinAllocCCG2223">#REF!</definedName>
    <definedName name="FinAllocCCG2324">#REF!</definedName>
    <definedName name="FinAllocPCM1617">#REF!</definedName>
    <definedName name="FinAllocPCM1718">#REF!</definedName>
    <definedName name="FinAllocPCM1819">#REF!</definedName>
    <definedName name="FinAllocPCM1920">#REF!</definedName>
    <definedName name="FinAllocPCM2021">#REF!</definedName>
    <definedName name="FinAllocPCM2122">#REF!</definedName>
    <definedName name="FinAllocPCM2223">#REF!</definedName>
    <definedName name="FinAllocPCM2324">#REF!</definedName>
    <definedName name="FinAllocSS1617">#REF!</definedName>
    <definedName name="FinAllocSS1718">#REF!</definedName>
    <definedName name="FinAllocSS1819">#REF!</definedName>
    <definedName name="FinAllocSS1920">#REF!</definedName>
    <definedName name="FinAllocSS2021">#REF!</definedName>
    <definedName name="FinAllocSS2122">#REF!</definedName>
    <definedName name="FinAllocSS2223">#REF!</definedName>
    <definedName name="FinAllocSS2324">#REF!</definedName>
    <definedName name="fn">[25]Intro!$B$1</definedName>
    <definedName name="FormerAreaTeams" localSheetId="9">#REF!</definedName>
    <definedName name="FormerAreaTeams" localSheetId="0">#REF!</definedName>
    <definedName name="FormerAreaTeams">#REF!</definedName>
    <definedName name="Fstpccg">INDIRECT("Threshold!$S$3:$S$"&amp;[24]Threshold!$AH$2)</definedName>
    <definedName name="Fstptrust">INDIRECT("Threshold!$W$3:$W$"&amp;[24]Threshold!$AH$2)</definedName>
    <definedName name="Ftrust">"INDIRECT(""Threshold!$Y$3:$Y$""&amp;$AH$2)"</definedName>
    <definedName name="gfff" localSheetId="9" hidden="1">{"CHARGE",#N/A,FALSE,"401C11"}</definedName>
    <definedName name="gfff" localSheetId="0" hidden="1">{"CHARGE",#N/A,FALSE,"401C11"}</definedName>
    <definedName name="gfff" hidden="1">{"CHARGE",#N/A,FALSE,"401C11"}</definedName>
    <definedName name="GG" hidden="1">[6]Dnurse!#REF!</definedName>
    <definedName name="GlidepathEnvelope2425">[26]glidepath_parameters!$H$5</definedName>
    <definedName name="GrantStage">[8]Capital!$D$299:$D$303</definedName>
    <definedName name="gross" localSheetId="9" hidden="1">{"GROSS",#N/A,FALSE,"401C11"}</definedName>
    <definedName name="gross" localSheetId="0" hidden="1">{"GROSS",#N/A,FALSE,"401C11"}</definedName>
    <definedName name="gross" hidden="1">{"GROSS",#N/A,FALSE,"401C11"}</definedName>
    <definedName name="gross1" localSheetId="9" hidden="1">{"GROSS",#N/A,FALSE,"401C11"}</definedName>
    <definedName name="gross1" localSheetId="0" hidden="1">{"GROSS",#N/A,FALSE,"401C11"}</definedName>
    <definedName name="gross1" hidden="1">{"GROSS",#N/A,FALSE,"401C11"}</definedName>
    <definedName name="hasdfjklhklj" localSheetId="9" hidden="1">{"NET",#N/A,FALSE,"401C11"}</definedName>
    <definedName name="hasdfjklhklj" localSheetId="0" hidden="1">{"NET",#N/A,FALSE,"401C11"}</definedName>
    <definedName name="hasdfjklhklj" hidden="1">{"NET",#N/A,FALSE,"401C11"}</definedName>
    <definedName name="HCD_ACT" localSheetId="9">#REF!</definedName>
    <definedName name="HCD_ACT" localSheetId="0">#REF!</definedName>
    <definedName name="HCD_ACT">#REF!</definedName>
    <definedName name="HCD_UC" localSheetId="9">#REF!</definedName>
    <definedName name="HCD_UC" localSheetId="0">#REF!</definedName>
    <definedName name="HCD_UC">#REF!</definedName>
    <definedName name="help" localSheetId="9" hidden="1">{"CHARGE",#N/A,FALSE,"401C11"}</definedName>
    <definedName name="help" localSheetId="0" hidden="1">{"CHARGE",#N/A,FALSE,"401C11"}</definedName>
    <definedName name="help" hidden="1">{"CHARGE",#N/A,FALSE,"401C11"}</definedName>
    <definedName name="hghghhj" localSheetId="9" hidden="1">{"CHARGE",#N/A,FALSE,"401C11"}</definedName>
    <definedName name="hghghhj" localSheetId="0" hidden="1">{"CHARGE",#N/A,FALSE,"401C11"}</definedName>
    <definedName name="hghghhj" hidden="1">{"CHARGE",#N/A,FALSE,"401C11"}</definedName>
    <definedName name="HRG_Codes" localSheetId="9">#REF!</definedName>
    <definedName name="HRG_Codes" localSheetId="0">#REF!</definedName>
    <definedName name="HRG_Codes">#REF!</definedName>
    <definedName name="HTML_CodePage" hidden="1">1252</definedName>
    <definedName name="HTML_Control" localSheetId="9" hidden="1">{"'Trust by name'!$A$6:$E$350","'Trust by name'!$A$1:$D$348"}</definedName>
    <definedName name="HTML_Control" localSheetId="0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9">#REF!</definedName>
    <definedName name="ICD_Codes" localSheetId="0">#REF!</definedName>
    <definedName name="ICD_Codes">#REF!</definedName>
    <definedName name="IMAG_ACT" localSheetId="9">#REF!</definedName>
    <definedName name="IMAG_ACT">#REF!</definedName>
    <definedName name="IMAG_UC" localSheetId="9">#REF!</definedName>
    <definedName name="IMAG_UC">#REF!</definedName>
    <definedName name="IMDAgeMatrix" localSheetId="9">[9]CCG1819!$U$9:$U$200</definedName>
    <definedName name="IMDAgeMatrix" localSheetId="0">[10]CCG1819!$U$9:$U$200</definedName>
    <definedName name="IMDAgeMatrix">[11]CCG1819!$U$9:$U$200</definedName>
    <definedName name="IMDdecile" localSheetId="9">#REF!</definedName>
    <definedName name="IMDdecile" localSheetId="0">#REF!</definedName>
    <definedName name="IMDdecile">#REF!</definedName>
    <definedName name="IMDQuintiles" localSheetId="9">[9]CCG1819!$S$9:$S$200</definedName>
    <definedName name="IMDQuintiles" localSheetId="0">[10]CCG1819!$S$9:$S$200</definedName>
    <definedName name="IMDQuintiles">[11]CCG1819!$S$9:$S$200</definedName>
    <definedName name="Inflation_1617">'[23]Price Adjustments'!$F$4</definedName>
    <definedName name="Inflation_2015_16" localSheetId="9">#REF!</definedName>
    <definedName name="Inflation_2015_16" localSheetId="0">#REF!</definedName>
    <definedName name="Inflation_2015_16">#REF!</definedName>
    <definedName name="Inflation_and_Efficiency_1617">'[23]Price Adjustments'!$F$6</definedName>
    <definedName name="Inflation_and_Efficiency_1718">'[18]Price Adjustments'!$F$6</definedName>
    <definedName name="Inflation_Efficiency_2021_22" localSheetId="0">#REF!</definedName>
    <definedName name="Inflation_Efficiency_2021_22">#REF!</definedName>
    <definedName name="Inflation_Efficiency_PA">'[19]Price Adjustments'!$F$6</definedName>
    <definedName name="JFELL" localSheetId="9" hidden="1">#REF!</definedName>
    <definedName name="JFELL" localSheetId="0" hidden="1">#REF!</definedName>
    <definedName name="JFELL" hidden="1">#REF!</definedName>
    <definedName name="Land_Weight">'[16]Base MFF calcs'!$H$3</definedName>
    <definedName name="LONDON" localSheetId="9">#REF!</definedName>
    <definedName name="LONDON" localSheetId="0">#REF!</definedName>
    <definedName name="LONDON">#REF!</definedName>
    <definedName name="Lowest_Underlying_MFF">'[16]All Trusts'!$D$2</definedName>
    <definedName name="male" localSheetId="9">#REF!</definedName>
    <definedName name="male" localSheetId="0">#REF!</definedName>
    <definedName name="male">#REF!</definedName>
    <definedName name="maleimprove">#REF!</definedName>
    <definedName name="maletab">#REF!</definedName>
    <definedName name="mbn" hidden="1">#REF!</definedName>
    <definedName name="MFF_2014_15">#REF!</definedName>
    <definedName name="MFF_2016_17">'[27]2016-17 MFF Payment values'!$A$3:$D$241</definedName>
    <definedName name="MinAllocCCG1617" localSheetId="9">#REF!</definedName>
    <definedName name="MinAllocCCG1617" localSheetId="0">#REF!</definedName>
    <definedName name="MinAllocCCG1617">#REF!</definedName>
    <definedName name="MinAllocCCG1718" localSheetId="0">#REF!</definedName>
    <definedName name="MinAllocCCG1718">#REF!</definedName>
    <definedName name="MinAllocCCG1819" localSheetId="0">#REF!</definedName>
    <definedName name="MinAllocCCG1819">#REF!</definedName>
    <definedName name="MinAllocCCG1920">#REF!</definedName>
    <definedName name="MinAllocCCG2021">#REF!</definedName>
    <definedName name="MinAllocCCG2122">#REF!</definedName>
    <definedName name="MinAllocCCG2223">#REF!</definedName>
    <definedName name="MinAllocCCG2324">#REF!</definedName>
    <definedName name="MinAllocPCM1617">#REF!</definedName>
    <definedName name="MinAllocPCM1718">#REF!</definedName>
    <definedName name="MinAllocPCM1819">#REF!</definedName>
    <definedName name="MinAllocPCM1920">#REF!</definedName>
    <definedName name="MinAllocPCM2021">#REF!</definedName>
    <definedName name="MinAllocPCM2122">#REF!</definedName>
    <definedName name="MinAllocPCM2223">#REF!</definedName>
    <definedName name="MinAllocPCM2324">#REF!</definedName>
    <definedName name="MinAllocSS1617">#REF!</definedName>
    <definedName name="MinAllocSS1718">#REF!</definedName>
    <definedName name="MinAllocSS1819">#REF!</definedName>
    <definedName name="MinAllocSS1920">#REF!</definedName>
    <definedName name="MinAllocSS2021">#REF!</definedName>
    <definedName name="MinAllocSS2122">#REF!</definedName>
    <definedName name="MinAllocSS2223">#REF!</definedName>
    <definedName name="MinAllocSS2324">#REF!</definedName>
    <definedName name="MinPerCapGrowth">#REF!</definedName>
    <definedName name="MnD_Weight">'[16]Base MFF calcs'!$F$3</definedName>
    <definedName name="month">"Mth07"</definedName>
    <definedName name="nb" localSheetId="9" hidden="1">#REF!</definedName>
    <definedName name="nb" localSheetId="0" hidden="1">#REF!</definedName>
    <definedName name="nb" hidden="1">#REF!</definedName>
    <definedName name="NEL_ACT" localSheetId="9">#REF!</definedName>
    <definedName name="NEL_ACT" localSheetId="0">#REF!</definedName>
    <definedName name="NEL_ACT">#REF!</definedName>
    <definedName name="NEL_UC" localSheetId="9">#REF!</definedName>
    <definedName name="NEL_UC" localSheetId="0">#REF!</definedName>
    <definedName name="NEL_UC">#REF!</definedName>
    <definedName name="NEL_XS_ACT" localSheetId="9">#REF!</definedName>
    <definedName name="NEL_XS_ACT" localSheetId="0">#REF!</definedName>
    <definedName name="NEL_XS_ACT">#REF!</definedName>
    <definedName name="NEL_XS_UC">#REF!</definedName>
    <definedName name="NES_ACT">#REF!</definedName>
    <definedName name="NES_UC">#REF!</definedName>
    <definedName name="newRawPop2018" localSheetId="9">'[28]Projected CCG Populations'!$E$7:$E$198</definedName>
    <definedName name="newRawPop2018" localSheetId="0">#REF!</definedName>
    <definedName name="newRawPop2018">'[11]Population estimates 1819'!$E$9:$E$200</definedName>
    <definedName name="newRawPop2019" localSheetId="9">'[28]Projected CCG Populations'!$G$7:$G$198</definedName>
    <definedName name="newRawPop2019" localSheetId="0">#REF!</definedName>
    <definedName name="newRawPop2019">'[11]Population estimates 1819'!$F$9:$F$200</definedName>
    <definedName name="newRawPop2020" localSheetId="9">'[28]Projected CCG Populations'!$H$7:$H$198</definedName>
    <definedName name="newRawPop2020" localSheetId="0">#REF!</definedName>
    <definedName name="newRawPop2020">'[11]Population estimates 1819'!$G$9:$G$200</definedName>
    <definedName name="newRawPop2021" localSheetId="9">'[28]Projected CCG Populations'!$I$7:$I$198</definedName>
    <definedName name="newRawPop2021" localSheetId="0">#REF!</definedName>
    <definedName name="newRawPop2021">'[11]Population estimates 1819'!$H$9:$H$200</definedName>
    <definedName name="newRawPop2022" localSheetId="9">'[28]Projected CCG Populations'!$J$7:$J$198</definedName>
    <definedName name="newRawPop2022" localSheetId="0">#REF!</definedName>
    <definedName name="newRawPop2022">'[11]Population estimates 1819'!$I$9:$I$200</definedName>
    <definedName name="newRawPop2023" localSheetId="9">'[28]Projected CCG Populations'!$K$7:$K$198</definedName>
    <definedName name="newRawPop2023" localSheetId="0">#REF!</definedName>
    <definedName name="newRawPop2023">'[11]Population estimates 1819'!$J$9:$J$200</definedName>
    <definedName name="NHSE_AreaOffice" localSheetId="0">#REF!</definedName>
    <definedName name="NHSE_AreaOffice">#REF!</definedName>
    <definedName name="NHSE_Region" localSheetId="0">#REF!</definedName>
    <definedName name="NHSE_Region">#REF!</definedName>
    <definedName name="Number_of_Reporting_Years">#REF!</definedName>
    <definedName name="ODS_Care_Trust_List" localSheetId="9">#REF!</definedName>
    <definedName name="ODS_Care_Trust_List">#REF!</definedName>
    <definedName name="ODS_List" localSheetId="9">#REF!</definedName>
    <definedName name="ODS_List">#REF!</definedName>
    <definedName name="OISIII" localSheetId="9" hidden="1">#REF!</definedName>
    <definedName name="OISIII" hidden="1">#REF!</definedName>
    <definedName name="ONSType">#REF!</definedName>
    <definedName name="OP_PERSONS">#REF!</definedName>
    <definedName name="OPCS_Codes">#REF!</definedName>
    <definedName name="OPROC_ACT">#REF!</definedName>
    <definedName name="OPROC_UC">#REF!</definedName>
    <definedName name="Org_Code">[17]Cover!$C$5</definedName>
    <definedName name="Orgs">OFFSET([21]!Tbl_CSF[[#Headers],[Organisation]],MATCH("start",[21]!Tbl_CSF[[#Data],[Lookup]],FALSE),,COUNTIFS([21]!Tbl_CSF[[#Data],[Region]],'[29]CCG In-Year'!$B$2),1)</definedName>
    <definedName name="Other_Weight">'[16]Base MFF calcs'!$I$3</definedName>
    <definedName name="PAth">[21]Setup!$A$3</definedName>
    <definedName name="Pathway_by_HRG">'[15]NHSE Currency Design'!$A$22:$D$156</definedName>
    <definedName name="Pathway_names">'[15]NHSE Currency Design'!$A$5:$A$7</definedName>
    <definedName name="PCMCloseTarget1617FirstRow" localSheetId="0">#REF!</definedName>
    <definedName name="PCMCloseTarget1617FirstRow">#REF!</definedName>
    <definedName name="PCMCloseTarget1920FirstRow">#REF!</definedName>
    <definedName name="PCMedBaseline1516" localSheetId="0">#REF!</definedName>
    <definedName name="PCMedBaseline1516">#REF!</definedName>
    <definedName name="PCMedBaseline1819">#REF!</definedName>
    <definedName name="PCMedCloseDfT1516" localSheetId="0">#REF!</definedName>
    <definedName name="PCMedCloseDfT1516">#REF!</definedName>
    <definedName name="PCMedCloseDfT1819">#REF!</definedName>
    <definedName name="PCMedQuanta">#REF!</definedName>
    <definedName name="PCMedQuanta1819">#REF!</definedName>
    <definedName name="PCMedWPop1516">#REF!</definedName>
    <definedName name="PCMedWPop1819">#REF!</definedName>
    <definedName name="PCMOpenTarget1617FirstRow">#REF!</definedName>
    <definedName name="PCMOpenTarget1920FirstRow">#REF!</definedName>
    <definedName name="PCMWgtPop1920FirstRow">#REF!</definedName>
    <definedName name="PCOthCloseDfT1516">#REF!</definedName>
    <definedName name="PCOtherBaseline1516">#REF!</definedName>
    <definedName name="PCOtherBaseline1819">#REF!</definedName>
    <definedName name="PCOtherCloseTarget1617FirstRow">#REF!</definedName>
    <definedName name="PCOtherOpenTarget1617FirstRow">#REF!</definedName>
    <definedName name="PCOtherQuanta">#REF!</definedName>
    <definedName name="PCOtherQuanta1819">#REF!</definedName>
    <definedName name="PCOtherWPop1516">#REF!</definedName>
    <definedName name="PCOtherWPop1819">#REF!</definedName>
    <definedName name="Persons" localSheetId="9">#REF!</definedName>
    <definedName name="Persons">#REF!</definedName>
    <definedName name="Planning_Year">"2019/20"</definedName>
    <definedName name="PopCache_GL_INTERFACE_REFERENCE7" hidden="1">[30]PopCache!$A$1:$A$2</definedName>
    <definedName name="Previous_Year">"2018/19"</definedName>
    <definedName name="Print" localSheetId="9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Print" localSheetId="0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Print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_xlnm.Print_Area" localSheetId="0">notes!$A$1:$J$51</definedName>
    <definedName name="_xlnm.Print_Area" localSheetId="1">'waterfalls analysis'!$A$1:$AH$60</definedName>
    <definedName name="Providers" hidden="1">[31]Providers!$C$2:$C$1230</definedName>
    <definedName name="qfx" localSheetId="9" hidden="1">{"NET",#N/A,FALSE,"401C11"}</definedName>
    <definedName name="qfx" localSheetId="0" hidden="1">{"NET",#N/A,FALSE,"401C11"}</definedName>
    <definedName name="qfx" hidden="1">{"NET",#N/A,FALSE,"401C11"}</definedName>
    <definedName name="QR1_Other_Mandatory">'[23]Price Adjustments'!$D$95</definedName>
    <definedName name="QR1_Renal_CKD">'[19]Price Adjustments'!$J$8</definedName>
    <definedName name="QR1_Unbundled">'[19]Price Adjustments'!$J$7</definedName>
    <definedName name="RAD_ACT" localSheetId="9">#REF!</definedName>
    <definedName name="RAD_ACT" localSheetId="0">#REF!</definedName>
    <definedName name="RAD_ACT">#REF!</definedName>
    <definedName name="Rad_Tariff_Calc">[19]Rad_Calc!$B$20:$AA$41</definedName>
    <definedName name="RAD_UC" localSheetId="9">#REF!</definedName>
    <definedName name="RAD_UC" localSheetId="0">#REF!</definedName>
    <definedName name="RAD_UC">#REF!</definedName>
    <definedName name="RawPop2015">#REF!</definedName>
    <definedName name="RawPop2016">#REF!</definedName>
    <definedName name="RawPop2017">#REF!</definedName>
    <definedName name="RawPop2018">#REF!</definedName>
    <definedName name="RawPop2019">#REF!</definedName>
    <definedName name="RawPop2020">#REF!</definedName>
    <definedName name="Region">"Y54"</definedName>
    <definedName name="Region18" localSheetId="9">[9]CCG1819!$E$9:$E$200</definedName>
    <definedName name="Region18" localSheetId="0">[10]CCG1819!$E$9:$E$200</definedName>
    <definedName name="Region18">[11]CCG1819!$E$9:$E$200</definedName>
    <definedName name="REHAB_ACT" localSheetId="9">#REF!</definedName>
    <definedName name="REHAB_ACT" localSheetId="0">#REF!</definedName>
    <definedName name="REHAB_ACT">#REF!</definedName>
    <definedName name="REHAB_UC" localSheetId="9">#REF!</definedName>
    <definedName name="REHAB_UC">#REF!</definedName>
    <definedName name="RENAL_ACT" localSheetId="9">#REF!</definedName>
    <definedName name="RENAL_ACT">#REF!</definedName>
    <definedName name="Renal_CKD_SMF" localSheetId="9">'[19]Price Adjustments'!#REF!</definedName>
    <definedName name="Renal_CKD_SMF">'[19]Price Adjustments'!#REF!</definedName>
    <definedName name="Renal_CKD_Tariff_Calc">[19]Renal_CKD_Calc!$B$14:$T$27</definedName>
    <definedName name="RENAL_UC" localSheetId="9">#REF!</definedName>
    <definedName name="RENAL_UC" localSheetId="0">#REF!</definedName>
    <definedName name="RENAL_UC">#REF!</definedName>
    <definedName name="ReportingYears">#REF!</definedName>
    <definedName name="rngComparison3">OFFSET([32]Summary!$O$5,0,0,COUNTA([32]Summary!$O:$O)-2,)</definedName>
    <definedName name="round_dp" localSheetId="9">#REF!</definedName>
    <definedName name="round_dp" localSheetId="0">#REF!</definedName>
    <definedName name="round_dp">#REF!</definedName>
    <definedName name="RP_ACT" localSheetId="9">#REF!</definedName>
    <definedName name="RP_ACT">#REF!</definedName>
    <definedName name="RP_UC" localSheetId="9">#REF!</definedName>
    <definedName name="RP_UC">#REF!</definedName>
    <definedName name="rrrr" localSheetId="9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rrrr" localSheetId="0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rrrr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rytry" localSheetId="9" hidden="1">{"NET",#N/A,FALSE,"401C11"}</definedName>
    <definedName name="rytry" localSheetId="0" hidden="1">{"NET",#N/A,FALSE,"401C11"}</definedName>
    <definedName name="rytry" hidden="1">{"NET",#N/A,FALSE,"401C11"}</definedName>
    <definedName name="Scaling_2021_22">#REF!</definedName>
    <definedName name="Scaling_Factor">[15]Calculations!$B$146</definedName>
    <definedName name="SCF_Other_Mandatory">'[18]Price Adjustments'!$L$10</definedName>
    <definedName name="SCF_Renal_CKD">'[19]Price Adjustments'!$L$8</definedName>
    <definedName name="SCF_Unbundled">'[19]Price Adjustments'!$L$7</definedName>
    <definedName name="sheet1" localSheetId="9">#REF!</definedName>
    <definedName name="sheet1" localSheetId="0">#REF!</definedName>
    <definedName name="sheet1">#REF!</definedName>
    <definedName name="sheet3" localSheetId="9">#REF!</definedName>
    <definedName name="sheet3">#REF!</definedName>
    <definedName name="SPC_ACT" localSheetId="9">#REF!</definedName>
    <definedName name="SPC_ACT">#REF!</definedName>
    <definedName name="SPC_UC" localSheetId="9">#REF!</definedName>
    <definedName name="SPC_UC">#REF!</definedName>
    <definedName name="SSBaseline1516">#REF!</definedName>
    <definedName name="SSBaseline1819">#REF!</definedName>
    <definedName name="SSCloseDfT1516">#REF!</definedName>
    <definedName name="SSCloseDfT1819">#REF!</definedName>
    <definedName name="SSCloseTarget1617FirstRow">#REF!</definedName>
    <definedName name="SSCloseTarget1920FirstRow">#REF!</definedName>
    <definedName name="SSOpenTarget1617FirstRow">#REF!</definedName>
    <definedName name="SSOpenTarget1920FirstRow">#REF!</definedName>
    <definedName name="SSQuanta">#REF!</definedName>
    <definedName name="SSQuanta1819">#REF!</definedName>
    <definedName name="SSWgtPop1920FirstRow">#REF!</definedName>
    <definedName name="SSWPop1516">#REF!</definedName>
    <definedName name="SSWPop1819">#REF!</definedName>
    <definedName name="Staff_Weight">'[16]Base MFF calcs'!$E$3</definedName>
    <definedName name="Start_12" localSheetId="9">[33]CMDT!#REF!</definedName>
    <definedName name="Start_12" localSheetId="0">[33]CMDT!#REF!</definedName>
    <definedName name="Start_12">[33]CMDT!#REF!</definedName>
    <definedName name="Start_13" localSheetId="9">[33]AE!#REF!</definedName>
    <definedName name="Start_13" localSheetId="0">[33]AE!#REF!</definedName>
    <definedName name="Start_13">[33]AE!#REF!</definedName>
    <definedName name="Start_14" localSheetId="9">[33]CHEM!#REF!</definedName>
    <definedName name="Start_14">[33]CHEM!#REF!</definedName>
    <definedName name="status">"banner"</definedName>
    <definedName name="Table3.4" localSheetId="9" hidden="1">{"CHARGE",#N/A,FALSE,"401C11"}</definedName>
    <definedName name="Table3.4" localSheetId="0" hidden="1">{"CHARGE",#N/A,FALSE,"401C11"}</definedName>
    <definedName name="Table3.4" hidden="1">{"CHARGE",#N/A,FALSE,"401C11"}</definedName>
    <definedName name="TableName">"Dummy"</definedName>
    <definedName name="Tariff_Year">#REF!</definedName>
    <definedName name="Test23" localSheetId="9" hidden="1">{"NET",#N/A,FALSE,"401C11"}</definedName>
    <definedName name="Test23" localSheetId="0" hidden="1">{"NET",#N/A,FALSE,"401C11"}</definedName>
    <definedName name="Test23" hidden="1">{"NET",#N/A,FALSE,"401C11"}</definedName>
    <definedName name="Threshold">#REF!</definedName>
    <definedName name="TrackVariable">#REF!</definedName>
    <definedName name="Unbundled_2014_15_Tariff" localSheetId="9">#REF!</definedName>
    <definedName name="Unbundled_2014_15_Tariff" localSheetId="0">#REF!</definedName>
    <definedName name="Unbundled_2014_15_Tariff">#REF!</definedName>
    <definedName name="Unbundled_2015_16_Tariff" localSheetId="9">#REF!</definedName>
    <definedName name="Unbundled_2015_16_Tariff">#REF!</definedName>
    <definedName name="Unbundled_SMF">'[19]Price Adjustments'!$R$18:$S$167</definedName>
    <definedName name="UnderLyingCategories">INDIRECT("Tbl_Underlying[Category]")</definedName>
    <definedName name="Uplift_for_antenatal_volumes">'[15]NHSE Assumptions'!$B$12</definedName>
    <definedName name="wert" localSheetId="9" hidden="1">{"GROSS",#N/A,FALSE,"401C11"}</definedName>
    <definedName name="wert" localSheetId="0" hidden="1">{"GROSS",#N/A,FALSE,"401C11"}</definedName>
    <definedName name="wert" hidden="1">{"GROSS",#N/A,FALSE,"401C11"}</definedName>
    <definedName name="wombat" localSheetId="9" hidden="1">#REF!</definedName>
    <definedName name="wombat" localSheetId="0" hidden="1">#REF!</definedName>
    <definedName name="wombat" hidden="1">#REF!</definedName>
    <definedName name="wrn.CHARGE." localSheetId="9" hidden="1">{"CHARGE",#N/A,FALSE,"401C11"}</definedName>
    <definedName name="wrn.CHARGE." localSheetId="0" hidden="1">{"CHARGE",#N/A,FALSE,"401C11"}</definedName>
    <definedName name="wrn.CHARGE." hidden="1">{"CHARGE",#N/A,FALSE,"401C11"}</definedName>
    <definedName name="wrn.GROSS." localSheetId="9" hidden="1">{"GROSS",#N/A,FALSE,"401C11"}</definedName>
    <definedName name="wrn.GROSS." localSheetId="0" hidden="1">{"GROSS",#N/A,FALSE,"401C11"}</definedName>
    <definedName name="wrn.GROSS." hidden="1">{"GROSS",#N/A,FALSE,"401C11"}</definedName>
    <definedName name="wrn.NET." localSheetId="9" hidden="1">{"NET",#N/A,FALSE,"401C11"}</definedName>
    <definedName name="wrn.NET." localSheetId="0" hidden="1">{"NET",#N/A,FALSE,"401C11"}</definedName>
    <definedName name="wrn.NET." hidden="1">{"NET",#N/A,FALSE,"401C11"}</definedName>
    <definedName name="wrn.Period._.3." localSheetId="9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wrn.Period._.3." localSheetId="0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wrn.Period._.3." hidden="1">{#N/A,#N/A,TRUE,"Cover sheet";#N/A,#N/A,TRUE,"Subsector summary 1";#N/A,#N/A,TRUE,"Subsector summary 2";#N/A,#N/A,TRUE,"MOP variances in the month";#N/A,#N/A,TRUE,"MOP variances YTD and FY";#N/A,#N/A,TRUE,"Sensitivities To Mop LE";#N/A,#N/A,TRUE,"Sensitivities to Bud";#N/A,#N/A,TRUE,"Trend analysis by contract";#N/A,#N/A,TRUE,"Debtors Analysis";#N/A,#N/A,TRUE,"Provisions Held";#N/A,#N/A,TRUE,"Commentary";#N/A,#N/A,TRUE,"Integration memo";#N/A,#N/A,TRUE,"Procurement";#N/A,#N/A,TRUE,"Appendix divider";#N/A,#N/A,TRUE,"Chepstow 1";#N/A,#N/A,TRUE,"Chepstow 2";#N/A,#N/A,TRUE,"Didcot 1";#N/A,#N/A,TRUE,"Didcot 2";#N/A,#N/A,TRUE,"Strood 1";#N/A,#N/A,TRUE,"Strood 2";#N/A,#N/A,TRUE,"Thurrock 1";#N/A,#N/A,TRUE,"Thurrock 2";#N/A,#N/A,TRUE,"New B 1";#N/A,#N/A,TRUE,"New B 2";#N/A,#N/A,TRUE,"Fastway 1";#N/A,#N/A,TRUE,"Fastway 2";#N/A,#N/A,TRUE,"Coventry 1";#N/A,#N/A,TRUE,"Coventry 2";#N/A,#N/A,TRUE,"Central 1";#N/A,#N/A,TRUE,"Central 2";#N/A,#N/A,TRUE,"MMA "}</definedName>
    <definedName name="wrn.printall." localSheetId="9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wrn.printall." localSheetId="0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wrn.printall.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x" localSheetId="9">#REF!</definedName>
    <definedName name="x" localSheetId="0">#REF!</definedName>
    <definedName name="x">#REF!</definedName>
    <definedName name="Xrange">INDIRECT("Threshold!$AB$3:$AB$"&amp;[24]Threshold!$AH$2)</definedName>
    <definedName name="xx" localSheetId="9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xx" localSheetId="0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xx" hidden="1">{#N/A,#N/A,FALSE,"Summary";#N/A,#N/A,FALSE,"Retail";#N/A,#N/A,FALSE,"Ret Sensitivity";#N/A,#N/A,FALSE,"Manufacturing";#N/A,#N/A,FALSE,"Man Sensitivity";#N/A,#N/A,FALSE,"Ops UK &amp; I HO";#N/A,#N/A,FALSE,"UK &amp; I HO sensitivity "}</definedName>
    <definedName name="xxx" localSheetId="9" hidden="1">{"CHARGE",#N/A,FALSE,"401C11"}</definedName>
    <definedName name="xxx" localSheetId="0" hidden="1">{"CHARGE",#N/A,FALSE,"401C11"}</definedName>
    <definedName name="xxx" hidden="1">{"CHARGE",#N/A,FALSE,"401C11"}</definedName>
    <definedName name="y">'[16]Base MFF calcs'!$H$3</definedName>
    <definedName name="Yccg">INDIRECT("Threshold!$AD$3:$AD$"&amp;[24]Threshold!$AH$2)</definedName>
    <definedName name="Yrs">#REF!</definedName>
    <definedName name="Ytrust">INDIRECT("Threshold!$AE$3:$AE$"&amp;[24]Threshold!$AH$2)</definedName>
    <definedName name="yyy" localSheetId="9" hidden="1">{"GROSS",#N/A,FALSE,"401C11"}</definedName>
    <definedName name="yyy" localSheetId="0" hidden="1">{"GROSS",#N/A,FALSE,"401C11"}</definedName>
    <definedName name="yyy" hidden="1">{"GROSS",#N/A,FALSE,"401C11"}</definedName>
    <definedName name="z">'[16]Base MFF calcs'!$G$3</definedName>
    <definedName name="zzz" localSheetId="9" hidden="1">{"NET",#N/A,FALSE,"401C11"}</definedName>
    <definedName name="zzz" localSheetId="0" hidden="1">{"NET",#N/A,FALSE,"401C11"}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7" i="13" l="1"/>
  <c r="L37" i="13"/>
  <c r="M37" i="13"/>
  <c r="N37" i="13"/>
  <c r="O37" i="13"/>
  <c r="K54" i="13"/>
  <c r="L54" i="13"/>
  <c r="M54" i="13"/>
  <c r="N54" i="13"/>
  <c r="O54" i="13"/>
  <c r="K17" i="13"/>
  <c r="L17" i="13"/>
  <c r="M17" i="13"/>
  <c r="N17" i="13"/>
  <c r="O17" i="13"/>
  <c r="T98" i="12"/>
  <c r="S98" i="12"/>
  <c r="R98" i="12"/>
  <c r="Q98" i="12"/>
  <c r="P98" i="12"/>
  <c r="O98" i="12"/>
  <c r="N98" i="12"/>
  <c r="L98" i="12"/>
  <c r="K98" i="12"/>
  <c r="I98" i="12"/>
  <c r="J98" i="12"/>
  <c r="M98" i="12"/>
  <c r="H98" i="12"/>
  <c r="G98" i="12"/>
  <c r="F98" i="12"/>
  <c r="E98" i="12"/>
  <c r="D98" i="12"/>
  <c r="C98" i="12"/>
  <c r="T97" i="12"/>
  <c r="S97" i="12"/>
  <c r="R97" i="12"/>
  <c r="Q97" i="12"/>
  <c r="P97" i="12"/>
  <c r="O97" i="12"/>
  <c r="N97" i="12"/>
  <c r="L97" i="12"/>
  <c r="K97" i="12"/>
  <c r="I97" i="12"/>
  <c r="J97" i="12"/>
  <c r="M97" i="12"/>
  <c r="H97" i="12"/>
  <c r="G97" i="12"/>
  <c r="F97" i="12"/>
  <c r="E97" i="12"/>
  <c r="D97" i="12"/>
  <c r="C97" i="12"/>
  <c r="T96" i="12"/>
  <c r="S96" i="12"/>
  <c r="R96" i="12"/>
  <c r="Q96" i="12"/>
  <c r="P96" i="12"/>
  <c r="O96" i="12"/>
  <c r="N96" i="12"/>
  <c r="L96" i="12"/>
  <c r="K96" i="12"/>
  <c r="I96" i="12"/>
  <c r="J96" i="12"/>
  <c r="M96" i="12"/>
  <c r="H96" i="12"/>
  <c r="G96" i="12"/>
  <c r="F96" i="12"/>
  <c r="E96" i="12"/>
  <c r="D96" i="12"/>
  <c r="C96" i="12"/>
  <c r="T95" i="12"/>
  <c r="S95" i="12"/>
  <c r="R95" i="12"/>
  <c r="Q95" i="12"/>
  <c r="P95" i="12"/>
  <c r="O95" i="12"/>
  <c r="N95" i="12"/>
  <c r="L95" i="12"/>
  <c r="K95" i="12"/>
  <c r="I95" i="12"/>
  <c r="J95" i="12"/>
  <c r="M95" i="12"/>
  <c r="H95" i="12"/>
  <c r="G95" i="12"/>
  <c r="F95" i="12"/>
  <c r="E95" i="12"/>
  <c r="D95" i="12"/>
  <c r="C95" i="12"/>
  <c r="T94" i="12"/>
  <c r="S94" i="12"/>
  <c r="R94" i="12"/>
  <c r="Q94" i="12"/>
  <c r="P94" i="12"/>
  <c r="O94" i="12"/>
  <c r="N94" i="12"/>
  <c r="L94" i="12"/>
  <c r="K94" i="12"/>
  <c r="I94" i="12"/>
  <c r="J94" i="12"/>
  <c r="M94" i="12"/>
  <c r="H94" i="12"/>
  <c r="G94" i="12"/>
  <c r="F94" i="12"/>
  <c r="E94" i="12"/>
  <c r="D94" i="12"/>
  <c r="C94" i="12"/>
  <c r="T93" i="12"/>
  <c r="S93" i="12"/>
  <c r="R93" i="12"/>
  <c r="Q93" i="12"/>
  <c r="P93" i="12"/>
  <c r="O93" i="12"/>
  <c r="N93" i="12"/>
  <c r="L93" i="12"/>
  <c r="K93" i="12"/>
  <c r="I93" i="12"/>
  <c r="J93" i="12"/>
  <c r="M93" i="12"/>
  <c r="H93" i="12"/>
  <c r="G93" i="12"/>
  <c r="F93" i="12"/>
  <c r="E93" i="12"/>
  <c r="D93" i="12"/>
  <c r="C93" i="12"/>
  <c r="T92" i="12"/>
  <c r="S92" i="12"/>
  <c r="R92" i="12"/>
  <c r="Q92" i="12"/>
  <c r="P92" i="12"/>
  <c r="O92" i="12"/>
  <c r="N92" i="12"/>
  <c r="L92" i="12"/>
  <c r="K92" i="12"/>
  <c r="I92" i="12"/>
  <c r="J92" i="12"/>
  <c r="M92" i="12"/>
  <c r="H92" i="12"/>
  <c r="G92" i="12"/>
  <c r="F92" i="12"/>
  <c r="E92" i="12"/>
  <c r="D92" i="12"/>
  <c r="C92" i="12"/>
  <c r="T91" i="12"/>
  <c r="S91" i="12"/>
  <c r="R91" i="12"/>
  <c r="Q91" i="12"/>
  <c r="P91" i="12"/>
  <c r="O91" i="12"/>
  <c r="N91" i="12"/>
  <c r="L91" i="12"/>
  <c r="K91" i="12"/>
  <c r="I91" i="12"/>
  <c r="J91" i="12"/>
  <c r="M91" i="12"/>
  <c r="H91" i="12"/>
  <c r="G91" i="12"/>
  <c r="F91" i="12"/>
  <c r="E91" i="12"/>
  <c r="D91" i="12"/>
  <c r="C91" i="12"/>
  <c r="T90" i="12"/>
  <c r="S90" i="12"/>
  <c r="R90" i="12"/>
  <c r="Q90" i="12"/>
  <c r="P90" i="12"/>
  <c r="O90" i="12"/>
  <c r="N90" i="12"/>
  <c r="L90" i="12"/>
  <c r="K90" i="12"/>
  <c r="I90" i="12"/>
  <c r="J90" i="12"/>
  <c r="M90" i="12"/>
  <c r="H90" i="12"/>
  <c r="G90" i="12"/>
  <c r="F90" i="12"/>
  <c r="E90" i="12"/>
  <c r="D90" i="12"/>
  <c r="C90" i="12"/>
  <c r="T89" i="12"/>
  <c r="S89" i="12"/>
  <c r="R89" i="12"/>
  <c r="Q89" i="12"/>
  <c r="P89" i="12"/>
  <c r="O89" i="12"/>
  <c r="N89" i="12"/>
  <c r="L89" i="12"/>
  <c r="K89" i="12"/>
  <c r="I89" i="12"/>
  <c r="J89" i="12"/>
  <c r="M89" i="12"/>
  <c r="H89" i="12"/>
  <c r="G89" i="12"/>
  <c r="F89" i="12"/>
  <c r="E89" i="12"/>
  <c r="D89" i="12"/>
  <c r="C89" i="12"/>
  <c r="T88" i="12"/>
  <c r="S88" i="12"/>
  <c r="R88" i="12"/>
  <c r="Q88" i="12"/>
  <c r="P88" i="12"/>
  <c r="O88" i="12"/>
  <c r="N88" i="12"/>
  <c r="L88" i="12"/>
  <c r="K88" i="12"/>
  <c r="I88" i="12"/>
  <c r="J88" i="12"/>
  <c r="M88" i="12"/>
  <c r="H88" i="12"/>
  <c r="G88" i="12"/>
  <c r="F88" i="12"/>
  <c r="E88" i="12"/>
  <c r="D88" i="12"/>
  <c r="C88" i="12"/>
  <c r="T87" i="12"/>
  <c r="S87" i="12"/>
  <c r="R87" i="12"/>
  <c r="Q87" i="12"/>
  <c r="P87" i="12"/>
  <c r="O87" i="12"/>
  <c r="N87" i="12"/>
  <c r="L87" i="12"/>
  <c r="K87" i="12"/>
  <c r="I87" i="12"/>
  <c r="J87" i="12"/>
  <c r="M87" i="12"/>
  <c r="H87" i="12"/>
  <c r="G87" i="12"/>
  <c r="F87" i="12"/>
  <c r="E87" i="12"/>
  <c r="D87" i="12"/>
  <c r="C87" i="12"/>
  <c r="T86" i="12"/>
  <c r="S86" i="12"/>
  <c r="R86" i="12"/>
  <c r="Q86" i="12"/>
  <c r="P86" i="12"/>
  <c r="O86" i="12"/>
  <c r="N86" i="12"/>
  <c r="L86" i="12"/>
  <c r="K86" i="12"/>
  <c r="I86" i="12"/>
  <c r="J86" i="12"/>
  <c r="M86" i="12"/>
  <c r="H86" i="12"/>
  <c r="G86" i="12"/>
  <c r="F86" i="12"/>
  <c r="E86" i="12"/>
  <c r="D86" i="12"/>
  <c r="C86" i="12"/>
  <c r="T85" i="12"/>
  <c r="S85" i="12"/>
  <c r="R85" i="12"/>
  <c r="Q85" i="12"/>
  <c r="P85" i="12"/>
  <c r="O85" i="12"/>
  <c r="N85" i="12"/>
  <c r="L85" i="12"/>
  <c r="K85" i="12"/>
  <c r="I85" i="12"/>
  <c r="J85" i="12"/>
  <c r="M85" i="12"/>
  <c r="H85" i="12"/>
  <c r="G85" i="12"/>
  <c r="F85" i="12"/>
  <c r="E85" i="12"/>
  <c r="D85" i="12"/>
  <c r="C85" i="12"/>
  <c r="T84" i="12"/>
  <c r="S84" i="12"/>
  <c r="R84" i="12"/>
  <c r="Q84" i="12"/>
  <c r="P84" i="12"/>
  <c r="O84" i="12"/>
  <c r="N84" i="12"/>
  <c r="L84" i="12"/>
  <c r="K84" i="12"/>
  <c r="I84" i="12"/>
  <c r="J84" i="12"/>
  <c r="M84" i="12"/>
  <c r="H84" i="12"/>
  <c r="G84" i="12"/>
  <c r="F84" i="12"/>
  <c r="E84" i="12"/>
  <c r="D84" i="12"/>
  <c r="C84" i="12"/>
  <c r="T83" i="12"/>
  <c r="S83" i="12"/>
  <c r="R83" i="12"/>
  <c r="Q83" i="12"/>
  <c r="P83" i="12"/>
  <c r="O83" i="12"/>
  <c r="N83" i="12"/>
  <c r="L83" i="12"/>
  <c r="K83" i="12"/>
  <c r="I83" i="12"/>
  <c r="J83" i="12"/>
  <c r="M83" i="12"/>
  <c r="H83" i="12"/>
  <c r="G83" i="12"/>
  <c r="F83" i="12"/>
  <c r="E83" i="12"/>
  <c r="D83" i="12"/>
  <c r="C83" i="12"/>
  <c r="T82" i="12"/>
  <c r="S82" i="12"/>
  <c r="R82" i="12"/>
  <c r="Q82" i="12"/>
  <c r="P82" i="12"/>
  <c r="O82" i="12"/>
  <c r="N82" i="12"/>
  <c r="L82" i="12"/>
  <c r="K82" i="12"/>
  <c r="I82" i="12"/>
  <c r="J82" i="12"/>
  <c r="M82" i="12"/>
  <c r="H82" i="12"/>
  <c r="G82" i="12"/>
  <c r="F82" i="12"/>
  <c r="E82" i="12"/>
  <c r="D82" i="12"/>
  <c r="C82" i="12"/>
  <c r="T81" i="12"/>
  <c r="S81" i="12"/>
  <c r="R81" i="12"/>
  <c r="Q81" i="12"/>
  <c r="P81" i="12"/>
  <c r="O81" i="12"/>
  <c r="N81" i="12"/>
  <c r="L81" i="12"/>
  <c r="K81" i="12"/>
  <c r="I81" i="12"/>
  <c r="J81" i="12"/>
  <c r="M81" i="12"/>
  <c r="H81" i="12"/>
  <c r="G81" i="12"/>
  <c r="F81" i="12"/>
  <c r="E81" i="12"/>
  <c r="D81" i="12"/>
  <c r="C81" i="12"/>
  <c r="T80" i="12"/>
  <c r="S80" i="12"/>
  <c r="R80" i="12"/>
  <c r="Q80" i="12"/>
  <c r="P80" i="12"/>
  <c r="O80" i="12"/>
  <c r="N80" i="12"/>
  <c r="L80" i="12"/>
  <c r="K80" i="12"/>
  <c r="I80" i="12"/>
  <c r="J80" i="12"/>
  <c r="M80" i="12"/>
  <c r="H80" i="12"/>
  <c r="G80" i="12"/>
  <c r="F80" i="12"/>
  <c r="E80" i="12"/>
  <c r="D80" i="12"/>
  <c r="C80" i="12"/>
  <c r="T79" i="12"/>
  <c r="S79" i="12"/>
  <c r="R79" i="12"/>
  <c r="Q79" i="12"/>
  <c r="P79" i="12"/>
  <c r="O79" i="12"/>
  <c r="N79" i="12"/>
  <c r="L79" i="12"/>
  <c r="K79" i="12"/>
  <c r="I79" i="12"/>
  <c r="J79" i="12"/>
  <c r="M79" i="12"/>
  <c r="H79" i="12"/>
  <c r="G79" i="12"/>
  <c r="F79" i="12"/>
  <c r="E79" i="12"/>
  <c r="D79" i="12"/>
  <c r="C79" i="12"/>
  <c r="T78" i="12"/>
  <c r="S78" i="12"/>
  <c r="R78" i="12"/>
  <c r="Q78" i="12"/>
  <c r="P78" i="12"/>
  <c r="O78" i="12"/>
  <c r="N78" i="12"/>
  <c r="L78" i="12"/>
  <c r="K78" i="12"/>
  <c r="I78" i="12"/>
  <c r="J78" i="12"/>
  <c r="M78" i="12"/>
  <c r="H78" i="12"/>
  <c r="G78" i="12"/>
  <c r="F78" i="12"/>
  <c r="E78" i="12"/>
  <c r="D78" i="12"/>
  <c r="C78" i="12"/>
  <c r="T77" i="12"/>
  <c r="S77" i="12"/>
  <c r="R77" i="12"/>
  <c r="Q77" i="12"/>
  <c r="P77" i="12"/>
  <c r="O77" i="12"/>
  <c r="N77" i="12"/>
  <c r="L77" i="12"/>
  <c r="K77" i="12"/>
  <c r="I77" i="12"/>
  <c r="J77" i="12"/>
  <c r="M77" i="12"/>
  <c r="H77" i="12"/>
  <c r="G77" i="12"/>
  <c r="F77" i="12"/>
  <c r="E77" i="12"/>
  <c r="D77" i="12"/>
  <c r="C77" i="12"/>
  <c r="T76" i="12"/>
  <c r="S76" i="12"/>
  <c r="R76" i="12"/>
  <c r="Q76" i="12"/>
  <c r="P76" i="12"/>
  <c r="O76" i="12"/>
  <c r="N76" i="12"/>
  <c r="L76" i="12"/>
  <c r="K76" i="12"/>
  <c r="I76" i="12"/>
  <c r="J76" i="12"/>
  <c r="M76" i="12"/>
  <c r="H76" i="12"/>
  <c r="G76" i="12"/>
  <c r="F76" i="12"/>
  <c r="E76" i="12"/>
  <c r="D76" i="12"/>
  <c r="C76" i="12"/>
  <c r="T75" i="12"/>
  <c r="S75" i="12"/>
  <c r="R75" i="12"/>
  <c r="Q75" i="12"/>
  <c r="P75" i="12"/>
  <c r="O75" i="12"/>
  <c r="N75" i="12"/>
  <c r="L75" i="12"/>
  <c r="K75" i="12"/>
  <c r="I75" i="12"/>
  <c r="J75" i="12"/>
  <c r="M75" i="12"/>
  <c r="H75" i="12"/>
  <c r="G75" i="12"/>
  <c r="F75" i="12"/>
  <c r="E75" i="12"/>
  <c r="D75" i="12"/>
  <c r="C75" i="12"/>
  <c r="T74" i="12"/>
  <c r="S74" i="12"/>
  <c r="R74" i="12"/>
  <c r="Q74" i="12"/>
  <c r="P74" i="12"/>
  <c r="O74" i="12"/>
  <c r="N74" i="12"/>
  <c r="L74" i="12"/>
  <c r="K74" i="12"/>
  <c r="I74" i="12"/>
  <c r="J74" i="12"/>
  <c r="M74" i="12"/>
  <c r="H74" i="12"/>
  <c r="G74" i="12"/>
  <c r="F74" i="12"/>
  <c r="E74" i="12"/>
  <c r="D74" i="12"/>
  <c r="C74" i="12"/>
  <c r="T73" i="12"/>
  <c r="S73" i="12"/>
  <c r="R73" i="12"/>
  <c r="Q73" i="12"/>
  <c r="P73" i="12"/>
  <c r="O73" i="12"/>
  <c r="N73" i="12"/>
  <c r="L73" i="12"/>
  <c r="K73" i="12"/>
  <c r="I73" i="12"/>
  <c r="J73" i="12"/>
  <c r="M73" i="12"/>
  <c r="H73" i="12"/>
  <c r="G73" i="12"/>
  <c r="F73" i="12"/>
  <c r="E73" i="12"/>
  <c r="D73" i="12"/>
  <c r="C73" i="12"/>
  <c r="T72" i="12"/>
  <c r="S72" i="12"/>
  <c r="R72" i="12"/>
  <c r="Q72" i="12"/>
  <c r="P72" i="12"/>
  <c r="O72" i="12"/>
  <c r="N72" i="12"/>
  <c r="L72" i="12"/>
  <c r="K72" i="12"/>
  <c r="I72" i="12"/>
  <c r="J72" i="12"/>
  <c r="M72" i="12"/>
  <c r="H72" i="12"/>
  <c r="G72" i="12"/>
  <c r="F72" i="12"/>
  <c r="E72" i="12"/>
  <c r="D72" i="12"/>
  <c r="C72" i="12"/>
  <c r="T71" i="12"/>
  <c r="S71" i="12"/>
  <c r="R71" i="12"/>
  <c r="Q71" i="12"/>
  <c r="P71" i="12"/>
  <c r="O71" i="12"/>
  <c r="N71" i="12"/>
  <c r="L71" i="12"/>
  <c r="K71" i="12"/>
  <c r="I71" i="12"/>
  <c r="J71" i="12"/>
  <c r="M71" i="12"/>
  <c r="H71" i="12"/>
  <c r="G71" i="12"/>
  <c r="F71" i="12"/>
  <c r="E71" i="12"/>
  <c r="D71" i="12"/>
  <c r="C71" i="12"/>
  <c r="T70" i="12"/>
  <c r="S70" i="12"/>
  <c r="R70" i="12"/>
  <c r="Q70" i="12"/>
  <c r="P70" i="12"/>
  <c r="O70" i="12"/>
  <c r="N70" i="12"/>
  <c r="L70" i="12"/>
  <c r="K70" i="12"/>
  <c r="I70" i="12"/>
  <c r="J70" i="12"/>
  <c r="M70" i="12"/>
  <c r="H70" i="12"/>
  <c r="G70" i="12"/>
  <c r="F70" i="12"/>
  <c r="E70" i="12"/>
  <c r="D70" i="12"/>
  <c r="C70" i="12"/>
  <c r="T69" i="12"/>
  <c r="S69" i="12"/>
  <c r="R69" i="12"/>
  <c r="Q69" i="12"/>
  <c r="P69" i="12"/>
  <c r="O69" i="12"/>
  <c r="N69" i="12"/>
  <c r="L69" i="12"/>
  <c r="K69" i="12"/>
  <c r="I69" i="12"/>
  <c r="J69" i="12"/>
  <c r="M69" i="12"/>
  <c r="H69" i="12"/>
  <c r="G69" i="12"/>
  <c r="F69" i="12"/>
  <c r="E69" i="12"/>
  <c r="D69" i="12"/>
  <c r="C69" i="12"/>
  <c r="T68" i="12"/>
  <c r="S68" i="12"/>
  <c r="R68" i="12"/>
  <c r="Q68" i="12"/>
  <c r="P68" i="12"/>
  <c r="O68" i="12"/>
  <c r="N68" i="12"/>
  <c r="L68" i="12"/>
  <c r="K68" i="12"/>
  <c r="I68" i="12"/>
  <c r="J68" i="12"/>
  <c r="M68" i="12"/>
  <c r="H68" i="12"/>
  <c r="G68" i="12"/>
  <c r="F68" i="12"/>
  <c r="E68" i="12"/>
  <c r="D68" i="12"/>
  <c r="C68" i="12"/>
  <c r="T67" i="12"/>
  <c r="S67" i="12"/>
  <c r="R67" i="12"/>
  <c r="Q67" i="12"/>
  <c r="P67" i="12"/>
  <c r="O67" i="12"/>
  <c r="N67" i="12"/>
  <c r="L67" i="12"/>
  <c r="K67" i="12"/>
  <c r="I67" i="12"/>
  <c r="J67" i="12"/>
  <c r="M67" i="12"/>
  <c r="H67" i="12"/>
  <c r="G67" i="12"/>
  <c r="F67" i="12"/>
  <c r="E67" i="12"/>
  <c r="D67" i="12"/>
  <c r="C67" i="12"/>
  <c r="T66" i="12"/>
  <c r="S66" i="12"/>
  <c r="R66" i="12"/>
  <c r="Q66" i="12"/>
  <c r="P66" i="12"/>
  <c r="O66" i="12"/>
  <c r="N66" i="12"/>
  <c r="L66" i="12"/>
  <c r="K66" i="12"/>
  <c r="I66" i="12"/>
  <c r="J66" i="12"/>
  <c r="M66" i="12"/>
  <c r="H66" i="12"/>
  <c r="G66" i="12"/>
  <c r="F66" i="12"/>
  <c r="E66" i="12"/>
  <c r="D66" i="12"/>
  <c r="C66" i="12"/>
  <c r="T65" i="12"/>
  <c r="S65" i="12"/>
  <c r="R65" i="12"/>
  <c r="Q65" i="12"/>
  <c r="P65" i="12"/>
  <c r="O65" i="12"/>
  <c r="N65" i="12"/>
  <c r="L65" i="12"/>
  <c r="K65" i="12"/>
  <c r="I65" i="12"/>
  <c r="J65" i="12"/>
  <c r="M65" i="12"/>
  <c r="H65" i="12"/>
  <c r="G65" i="12"/>
  <c r="F65" i="12"/>
  <c r="E65" i="12"/>
  <c r="D65" i="12"/>
  <c r="C65" i="12"/>
  <c r="T64" i="12"/>
  <c r="S64" i="12"/>
  <c r="R64" i="12"/>
  <c r="Q64" i="12"/>
  <c r="P64" i="12"/>
  <c r="O64" i="12"/>
  <c r="N64" i="12"/>
  <c r="L64" i="12"/>
  <c r="K64" i="12"/>
  <c r="I64" i="12"/>
  <c r="J64" i="12"/>
  <c r="M64" i="12"/>
  <c r="H64" i="12"/>
  <c r="G64" i="12"/>
  <c r="F64" i="12"/>
  <c r="E64" i="12"/>
  <c r="D64" i="12"/>
  <c r="C64" i="12"/>
  <c r="T63" i="12"/>
  <c r="S63" i="12"/>
  <c r="R63" i="12"/>
  <c r="Q63" i="12"/>
  <c r="P63" i="12"/>
  <c r="O63" i="12"/>
  <c r="N63" i="12"/>
  <c r="L63" i="12"/>
  <c r="K63" i="12"/>
  <c r="I63" i="12"/>
  <c r="J63" i="12"/>
  <c r="M63" i="12"/>
  <c r="H63" i="12"/>
  <c r="G63" i="12"/>
  <c r="F63" i="12"/>
  <c r="E63" i="12"/>
  <c r="D63" i="12"/>
  <c r="C63" i="12"/>
  <c r="T62" i="12"/>
  <c r="S62" i="12"/>
  <c r="R62" i="12"/>
  <c r="Q62" i="12"/>
  <c r="P62" i="12"/>
  <c r="O62" i="12"/>
  <c r="N62" i="12"/>
  <c r="L62" i="12"/>
  <c r="K62" i="12"/>
  <c r="I62" i="12"/>
  <c r="J62" i="12"/>
  <c r="M62" i="12"/>
  <c r="H62" i="12"/>
  <c r="G62" i="12"/>
  <c r="F62" i="12"/>
  <c r="E62" i="12"/>
  <c r="D62" i="12"/>
  <c r="C62" i="12"/>
  <c r="T61" i="12"/>
  <c r="S61" i="12"/>
  <c r="R61" i="12"/>
  <c r="Q61" i="12"/>
  <c r="P61" i="12"/>
  <c r="O61" i="12"/>
  <c r="N61" i="12"/>
  <c r="L61" i="12"/>
  <c r="K61" i="12"/>
  <c r="I61" i="12"/>
  <c r="J61" i="12"/>
  <c r="M61" i="12"/>
  <c r="H61" i="12"/>
  <c r="G61" i="12"/>
  <c r="F61" i="12"/>
  <c r="E61" i="12"/>
  <c r="D61" i="12"/>
  <c r="C61" i="12"/>
  <c r="T60" i="12"/>
  <c r="S60" i="12"/>
  <c r="R60" i="12"/>
  <c r="Q60" i="12"/>
  <c r="P60" i="12"/>
  <c r="O60" i="12"/>
  <c r="N60" i="12"/>
  <c r="L60" i="12"/>
  <c r="K60" i="12"/>
  <c r="I60" i="12"/>
  <c r="J60" i="12"/>
  <c r="M60" i="12"/>
  <c r="H60" i="12"/>
  <c r="G60" i="12"/>
  <c r="F60" i="12"/>
  <c r="E60" i="12"/>
  <c r="D60" i="12"/>
  <c r="C60" i="12"/>
  <c r="T59" i="12"/>
  <c r="S59" i="12"/>
  <c r="R59" i="12"/>
  <c r="Q59" i="12"/>
  <c r="P59" i="12"/>
  <c r="O59" i="12"/>
  <c r="N59" i="12"/>
  <c r="L59" i="12"/>
  <c r="K59" i="12"/>
  <c r="I59" i="12"/>
  <c r="J59" i="12"/>
  <c r="M59" i="12"/>
  <c r="H59" i="12"/>
  <c r="G59" i="12"/>
  <c r="F59" i="12"/>
  <c r="E59" i="12"/>
  <c r="D59" i="12"/>
  <c r="C59" i="12"/>
  <c r="T58" i="12"/>
  <c r="S58" i="12"/>
  <c r="R58" i="12"/>
  <c r="Q58" i="12"/>
  <c r="P58" i="12"/>
  <c r="O58" i="12"/>
  <c r="N58" i="12"/>
  <c r="L58" i="12"/>
  <c r="K58" i="12"/>
  <c r="I58" i="12"/>
  <c r="J58" i="12"/>
  <c r="M58" i="12"/>
  <c r="H58" i="12"/>
  <c r="G58" i="12"/>
  <c r="F58" i="12"/>
  <c r="E58" i="12"/>
  <c r="D58" i="12"/>
  <c r="C58" i="12"/>
  <c r="T57" i="12"/>
  <c r="S57" i="12"/>
  <c r="R57" i="12"/>
  <c r="Q57" i="12"/>
  <c r="P57" i="12"/>
  <c r="O57" i="12"/>
  <c r="N57" i="12"/>
  <c r="L57" i="12"/>
  <c r="K57" i="12"/>
  <c r="I57" i="12"/>
  <c r="J57" i="12"/>
  <c r="M57" i="12"/>
  <c r="H57" i="12"/>
  <c r="G57" i="12"/>
  <c r="F57" i="12"/>
  <c r="E57" i="12"/>
  <c r="D57" i="12"/>
  <c r="C57" i="12"/>
  <c r="H111" i="12"/>
  <c r="R47" i="12"/>
  <c r="P47" i="12"/>
  <c r="O47" i="12"/>
  <c r="N47" i="12"/>
  <c r="L47" i="12"/>
  <c r="K47" i="12"/>
  <c r="I47" i="12"/>
  <c r="J47" i="12"/>
  <c r="M47" i="12"/>
  <c r="H47" i="12"/>
  <c r="R46" i="12"/>
  <c r="P46" i="12"/>
  <c r="O46" i="12"/>
  <c r="N46" i="12"/>
  <c r="L46" i="12"/>
  <c r="K46" i="12"/>
  <c r="I46" i="12"/>
  <c r="J46" i="12"/>
  <c r="M46" i="12"/>
  <c r="H46" i="12"/>
  <c r="R45" i="12"/>
  <c r="P45" i="12"/>
  <c r="O45" i="12"/>
  <c r="N45" i="12"/>
  <c r="L45" i="12"/>
  <c r="K45" i="12"/>
  <c r="I45" i="12"/>
  <c r="J45" i="12"/>
  <c r="M45" i="12"/>
  <c r="H45" i="12"/>
  <c r="R44" i="12"/>
  <c r="P44" i="12"/>
  <c r="O44" i="12"/>
  <c r="N44" i="12"/>
  <c r="L44" i="12"/>
  <c r="K44" i="12"/>
  <c r="I44" i="12"/>
  <c r="J44" i="12"/>
  <c r="M44" i="12"/>
  <c r="H44" i="12"/>
  <c r="R43" i="12"/>
  <c r="P43" i="12"/>
  <c r="O43" i="12"/>
  <c r="N43" i="12"/>
  <c r="L43" i="12"/>
  <c r="K43" i="12"/>
  <c r="I43" i="12"/>
  <c r="J43" i="12"/>
  <c r="M43" i="12"/>
  <c r="H43" i="12"/>
  <c r="R42" i="12"/>
  <c r="P42" i="12"/>
  <c r="O42" i="12"/>
  <c r="N42" i="12"/>
  <c r="L42" i="12"/>
  <c r="K42" i="12"/>
  <c r="I42" i="12"/>
  <c r="J42" i="12"/>
  <c r="M42" i="12"/>
  <c r="H42" i="12"/>
  <c r="R41" i="12"/>
  <c r="P41" i="12"/>
  <c r="O41" i="12"/>
  <c r="N41" i="12"/>
  <c r="L41" i="12"/>
  <c r="K41" i="12"/>
  <c r="I41" i="12"/>
  <c r="J41" i="12"/>
  <c r="M41" i="12"/>
  <c r="H41" i="12"/>
  <c r="R40" i="12"/>
  <c r="P40" i="12"/>
  <c r="O40" i="12"/>
  <c r="N40" i="12"/>
  <c r="L40" i="12"/>
  <c r="K40" i="12"/>
  <c r="I40" i="12"/>
  <c r="J40" i="12"/>
  <c r="M40" i="12"/>
  <c r="H40" i="12"/>
  <c r="R39" i="12"/>
  <c r="P39" i="12"/>
  <c r="O39" i="12"/>
  <c r="N39" i="12"/>
  <c r="L39" i="12"/>
  <c r="K39" i="12"/>
  <c r="I39" i="12"/>
  <c r="J39" i="12"/>
  <c r="M39" i="12"/>
  <c r="H39" i="12"/>
  <c r="R38" i="12"/>
  <c r="P38" i="12"/>
  <c r="O38" i="12"/>
  <c r="N38" i="12"/>
  <c r="L38" i="12"/>
  <c r="K38" i="12"/>
  <c r="I38" i="12"/>
  <c r="J38" i="12"/>
  <c r="M38" i="12"/>
  <c r="H38" i="12"/>
  <c r="R37" i="12"/>
  <c r="P37" i="12"/>
  <c r="O37" i="12"/>
  <c r="N37" i="12"/>
  <c r="L37" i="12"/>
  <c r="K37" i="12"/>
  <c r="I37" i="12"/>
  <c r="J37" i="12"/>
  <c r="M37" i="12"/>
  <c r="H37" i="12"/>
  <c r="R36" i="12"/>
  <c r="P36" i="12"/>
  <c r="O36" i="12"/>
  <c r="N36" i="12"/>
  <c r="L36" i="12"/>
  <c r="K36" i="12"/>
  <c r="I36" i="12"/>
  <c r="J36" i="12"/>
  <c r="M36" i="12"/>
  <c r="H36" i="12"/>
  <c r="R35" i="12"/>
  <c r="P35" i="12"/>
  <c r="O35" i="12"/>
  <c r="N35" i="12"/>
  <c r="L35" i="12"/>
  <c r="K35" i="12"/>
  <c r="I35" i="12"/>
  <c r="J35" i="12"/>
  <c r="M35" i="12"/>
  <c r="H35" i="12"/>
  <c r="R34" i="12"/>
  <c r="P34" i="12"/>
  <c r="O34" i="12"/>
  <c r="N34" i="12"/>
  <c r="L34" i="12"/>
  <c r="K34" i="12"/>
  <c r="I34" i="12"/>
  <c r="J34" i="12"/>
  <c r="M34" i="12"/>
  <c r="H34" i="12"/>
  <c r="R33" i="12"/>
  <c r="P33" i="12"/>
  <c r="O33" i="12"/>
  <c r="N33" i="12"/>
  <c r="L33" i="12"/>
  <c r="K33" i="12"/>
  <c r="I33" i="12"/>
  <c r="J33" i="12"/>
  <c r="M33" i="12"/>
  <c r="H33" i="12"/>
  <c r="R32" i="12"/>
  <c r="P32" i="12"/>
  <c r="O32" i="12"/>
  <c r="N32" i="12"/>
  <c r="L32" i="12"/>
  <c r="K32" i="12"/>
  <c r="I32" i="12"/>
  <c r="J32" i="12"/>
  <c r="M32" i="12"/>
  <c r="H32" i="12"/>
  <c r="R31" i="12"/>
  <c r="P31" i="12"/>
  <c r="O31" i="12"/>
  <c r="N31" i="12"/>
  <c r="L31" i="12"/>
  <c r="K31" i="12"/>
  <c r="I31" i="12"/>
  <c r="J31" i="12"/>
  <c r="M31" i="12"/>
  <c r="H31" i="12"/>
  <c r="R30" i="12"/>
  <c r="P30" i="12"/>
  <c r="O30" i="12"/>
  <c r="N30" i="12"/>
  <c r="L30" i="12"/>
  <c r="K30" i="12"/>
  <c r="I30" i="12"/>
  <c r="J30" i="12"/>
  <c r="M30" i="12"/>
  <c r="H30" i="12"/>
  <c r="R29" i="12"/>
  <c r="P29" i="12"/>
  <c r="O29" i="12"/>
  <c r="N29" i="12"/>
  <c r="L29" i="12"/>
  <c r="K29" i="12"/>
  <c r="I29" i="12"/>
  <c r="J29" i="12"/>
  <c r="M29" i="12"/>
  <c r="H29" i="12"/>
  <c r="R28" i="12"/>
  <c r="P28" i="12"/>
  <c r="O28" i="12"/>
  <c r="N28" i="12"/>
  <c r="L28" i="12"/>
  <c r="K28" i="12"/>
  <c r="I28" i="12"/>
  <c r="J28" i="12"/>
  <c r="M28" i="12"/>
  <c r="H28" i="12"/>
  <c r="R27" i="12"/>
  <c r="P27" i="12"/>
  <c r="O27" i="12"/>
  <c r="N27" i="12"/>
  <c r="L27" i="12"/>
  <c r="K27" i="12"/>
  <c r="I27" i="12"/>
  <c r="J27" i="12"/>
  <c r="M27" i="12"/>
  <c r="H27" i="12"/>
  <c r="R26" i="12"/>
  <c r="P26" i="12"/>
  <c r="O26" i="12"/>
  <c r="N26" i="12"/>
  <c r="L26" i="12"/>
  <c r="K26" i="12"/>
  <c r="I26" i="12"/>
  <c r="J26" i="12"/>
  <c r="M26" i="12"/>
  <c r="H26" i="12"/>
  <c r="R25" i="12"/>
  <c r="P25" i="12"/>
  <c r="O25" i="12"/>
  <c r="N25" i="12"/>
  <c r="L25" i="12"/>
  <c r="K25" i="12"/>
  <c r="I25" i="12"/>
  <c r="J25" i="12"/>
  <c r="M25" i="12"/>
  <c r="H25" i="12"/>
  <c r="R24" i="12"/>
  <c r="P24" i="12"/>
  <c r="O24" i="12"/>
  <c r="N24" i="12"/>
  <c r="L24" i="12"/>
  <c r="K24" i="12"/>
  <c r="I24" i="12"/>
  <c r="J24" i="12"/>
  <c r="M24" i="12"/>
  <c r="H24" i="12"/>
  <c r="R23" i="12"/>
  <c r="P23" i="12"/>
  <c r="O23" i="12"/>
  <c r="N23" i="12"/>
  <c r="L23" i="12"/>
  <c r="K23" i="12"/>
  <c r="I23" i="12"/>
  <c r="J23" i="12"/>
  <c r="M23" i="12"/>
  <c r="H23" i="12"/>
  <c r="R22" i="12"/>
  <c r="P22" i="12"/>
  <c r="O22" i="12"/>
  <c r="N22" i="12"/>
  <c r="L22" i="12"/>
  <c r="K22" i="12"/>
  <c r="I22" i="12"/>
  <c r="J22" i="12"/>
  <c r="M22" i="12"/>
  <c r="H22" i="12"/>
  <c r="R21" i="12"/>
  <c r="P21" i="12"/>
  <c r="O21" i="12"/>
  <c r="N21" i="12"/>
  <c r="L21" i="12"/>
  <c r="K21" i="12"/>
  <c r="I21" i="12"/>
  <c r="J21" i="12"/>
  <c r="M21" i="12"/>
  <c r="H21" i="12"/>
  <c r="R20" i="12"/>
  <c r="P20" i="12"/>
  <c r="O20" i="12"/>
  <c r="N20" i="12"/>
  <c r="L20" i="12"/>
  <c r="K20" i="12"/>
  <c r="I20" i="12"/>
  <c r="J20" i="12"/>
  <c r="M20" i="12"/>
  <c r="H20" i="12"/>
  <c r="R19" i="12"/>
  <c r="P19" i="12"/>
  <c r="O19" i="12"/>
  <c r="N19" i="12"/>
  <c r="L19" i="12"/>
  <c r="K19" i="12"/>
  <c r="I19" i="12"/>
  <c r="J19" i="12"/>
  <c r="M19" i="12"/>
  <c r="H19" i="12"/>
  <c r="R18" i="12"/>
  <c r="P18" i="12"/>
  <c r="O18" i="12"/>
  <c r="N18" i="12"/>
  <c r="L18" i="12"/>
  <c r="K18" i="12"/>
  <c r="I18" i="12"/>
  <c r="J18" i="12"/>
  <c r="M18" i="12"/>
  <c r="H18" i="12"/>
  <c r="R17" i="12"/>
  <c r="P17" i="12"/>
  <c r="O17" i="12"/>
  <c r="N17" i="12"/>
  <c r="L17" i="12"/>
  <c r="K17" i="12"/>
  <c r="I17" i="12"/>
  <c r="J17" i="12"/>
  <c r="M17" i="12"/>
  <c r="H17" i="12"/>
  <c r="R16" i="12"/>
  <c r="P16" i="12"/>
  <c r="O16" i="12"/>
  <c r="N16" i="12"/>
  <c r="L16" i="12"/>
  <c r="K16" i="12"/>
  <c r="I16" i="12"/>
  <c r="J16" i="12"/>
  <c r="M16" i="12"/>
  <c r="H16" i="12"/>
  <c r="R15" i="12"/>
  <c r="P15" i="12"/>
  <c r="O15" i="12"/>
  <c r="N15" i="12"/>
  <c r="L15" i="12"/>
  <c r="K15" i="12"/>
  <c r="I15" i="12"/>
  <c r="J15" i="12"/>
  <c r="M15" i="12"/>
  <c r="H15" i="12"/>
  <c r="R14" i="12"/>
  <c r="P14" i="12"/>
  <c r="O14" i="12"/>
  <c r="N14" i="12"/>
  <c r="L14" i="12"/>
  <c r="K14" i="12"/>
  <c r="I14" i="12"/>
  <c r="J14" i="12"/>
  <c r="M14" i="12"/>
  <c r="H14" i="12"/>
  <c r="R13" i="12"/>
  <c r="P13" i="12"/>
  <c r="O13" i="12"/>
  <c r="N13" i="12"/>
  <c r="L13" i="12"/>
  <c r="K13" i="12"/>
  <c r="I13" i="12"/>
  <c r="J13" i="12"/>
  <c r="M13" i="12"/>
  <c r="H13" i="12"/>
  <c r="R12" i="12"/>
  <c r="P12" i="12"/>
  <c r="O12" i="12"/>
  <c r="N12" i="12"/>
  <c r="L12" i="12"/>
  <c r="K12" i="12"/>
  <c r="I12" i="12"/>
  <c r="J12" i="12"/>
  <c r="M12" i="12"/>
  <c r="H12" i="12"/>
  <c r="R11" i="12"/>
  <c r="P11" i="12"/>
  <c r="O11" i="12"/>
  <c r="N11" i="12"/>
  <c r="L11" i="12"/>
  <c r="K11" i="12"/>
  <c r="I11" i="12"/>
  <c r="J11" i="12"/>
  <c r="M11" i="12"/>
  <c r="H11" i="12"/>
  <c r="R10" i="12"/>
  <c r="P10" i="12"/>
  <c r="O10" i="12"/>
  <c r="N10" i="12"/>
  <c r="L10" i="12"/>
  <c r="K10" i="12"/>
  <c r="I10" i="12"/>
  <c r="J10" i="12"/>
  <c r="M10" i="12"/>
  <c r="H10" i="12"/>
  <c r="R9" i="12"/>
  <c r="P9" i="12"/>
  <c r="O9" i="12"/>
  <c r="N9" i="12"/>
  <c r="L9" i="12"/>
  <c r="K9" i="12"/>
  <c r="I9" i="12"/>
  <c r="J9" i="12"/>
  <c r="M9" i="12"/>
  <c r="H9" i="12"/>
  <c r="R8" i="12"/>
  <c r="P8" i="12"/>
  <c r="O8" i="12"/>
  <c r="N8" i="12"/>
  <c r="L8" i="12"/>
  <c r="K8" i="12"/>
  <c r="I8" i="12"/>
  <c r="J8" i="12"/>
  <c r="M8" i="12"/>
  <c r="H8" i="12"/>
  <c r="R7" i="12"/>
  <c r="P7" i="12"/>
  <c r="O7" i="12"/>
  <c r="N7" i="12"/>
  <c r="L7" i="12"/>
  <c r="K7" i="12"/>
  <c r="I7" i="12"/>
  <c r="J7" i="12"/>
  <c r="M7" i="12"/>
  <c r="H7" i="12"/>
  <c r="R6" i="12"/>
  <c r="P6" i="12"/>
  <c r="O6" i="12"/>
  <c r="N6" i="12"/>
  <c r="L6" i="12"/>
  <c r="K6" i="12"/>
  <c r="I6" i="12"/>
  <c r="J6" i="12"/>
  <c r="M6" i="12"/>
  <c r="H6" i="12"/>
  <c r="W10" i="41"/>
  <c r="X10" i="41"/>
  <c r="W11" i="41"/>
  <c r="X11" i="41" s="1"/>
  <c r="W12" i="41"/>
  <c r="X12" i="41" s="1"/>
  <c r="W13" i="41"/>
  <c r="X13" i="41" s="1"/>
  <c r="W14" i="41"/>
  <c r="X14" i="41" s="1"/>
  <c r="W15" i="41"/>
  <c r="X15" i="41"/>
  <c r="W16" i="41"/>
  <c r="X16" i="41"/>
  <c r="W17" i="41"/>
  <c r="X17" i="41"/>
  <c r="W18" i="41"/>
  <c r="X18" i="41" s="1"/>
  <c r="W19" i="41"/>
  <c r="X19" i="41" s="1"/>
  <c r="W20" i="41"/>
  <c r="X20" i="41" s="1"/>
  <c r="W21" i="41"/>
  <c r="X21" i="41"/>
  <c r="W22" i="41"/>
  <c r="X22" i="41"/>
  <c r="W23" i="41"/>
  <c r="X23" i="41"/>
  <c r="W24" i="41"/>
  <c r="X24" i="41" s="1"/>
  <c r="W25" i="41"/>
  <c r="X25" i="41" s="1"/>
  <c r="W26" i="41"/>
  <c r="X26" i="41" s="1"/>
  <c r="W27" i="41"/>
  <c r="X27" i="41"/>
  <c r="W28" i="41"/>
  <c r="X28" i="41"/>
  <c r="W29" i="41"/>
  <c r="X29" i="41"/>
  <c r="W30" i="41"/>
  <c r="X30" i="41" s="1"/>
  <c r="W31" i="41"/>
  <c r="X31" i="41" s="1"/>
  <c r="W32" i="41"/>
  <c r="X32" i="41" s="1"/>
  <c r="W33" i="41"/>
  <c r="X33" i="41"/>
  <c r="W34" i="41"/>
  <c r="X34" i="41"/>
  <c r="W35" i="41"/>
  <c r="X35" i="41"/>
  <c r="W36" i="41"/>
  <c r="X36" i="41" s="1"/>
  <c r="W37" i="41"/>
  <c r="X37" i="41" s="1"/>
  <c r="W38" i="41"/>
  <c r="X38" i="41" s="1"/>
  <c r="W39" i="41"/>
  <c r="X39" i="41"/>
  <c r="W40" i="41"/>
  <c r="X40" i="41"/>
  <c r="W41" i="41"/>
  <c r="X41" i="41"/>
  <c r="W42" i="41"/>
  <c r="X42" i="41" s="1"/>
  <c r="W43" i="41"/>
  <c r="X43" i="41" s="1"/>
  <c r="W44" i="41"/>
  <c r="X44" i="41" s="1"/>
  <c r="W45" i="41"/>
  <c r="X45" i="41"/>
  <c r="W46" i="41"/>
  <c r="X46" i="41"/>
  <c r="W47" i="41"/>
  <c r="X47" i="41"/>
  <c r="W48" i="41"/>
  <c r="X48" i="41" s="1"/>
  <c r="W49" i="41"/>
  <c r="X49" i="41" s="1"/>
  <c r="W50" i="41"/>
  <c r="X50" i="41" s="1"/>
  <c r="W51" i="41"/>
  <c r="X51" i="41" s="1"/>
  <c r="C7" i="40"/>
  <c r="D7" i="40"/>
  <c r="F7" i="40" s="1"/>
  <c r="G7" i="40"/>
  <c r="H7" i="40"/>
  <c r="I7" i="40" s="1"/>
  <c r="J7" i="40" s="1"/>
  <c r="K7" i="40"/>
  <c r="L7" i="40"/>
  <c r="M7" i="40" s="1"/>
  <c r="N7" i="40"/>
  <c r="O7" i="40"/>
  <c r="Q7" i="40" s="1"/>
  <c r="P7" i="40"/>
  <c r="S7" i="40"/>
  <c r="T7" i="40"/>
  <c r="U7" i="40" s="1"/>
  <c r="W7" i="40"/>
  <c r="X7" i="40"/>
  <c r="Y7" i="40" s="1"/>
  <c r="Z7" i="40" s="1"/>
  <c r="F9" i="40"/>
  <c r="I9" i="40"/>
  <c r="J9" i="40" s="1"/>
  <c r="M9" i="40"/>
  <c r="Q9" i="40"/>
  <c r="R9" i="40"/>
  <c r="U9" i="40"/>
  <c r="V9" i="40"/>
  <c r="Y9" i="40"/>
  <c r="Z9" i="40"/>
  <c r="AA9" i="40"/>
  <c r="AB9" i="40"/>
  <c r="AF9" i="40" s="1"/>
  <c r="AJ9" i="40" s="1"/>
  <c r="AC9" i="40"/>
  <c r="AD9" i="40" s="1"/>
  <c r="BN9" i="40"/>
  <c r="F10" i="40"/>
  <c r="J10" i="40" s="1"/>
  <c r="I10" i="40"/>
  <c r="M10" i="40"/>
  <c r="N10" i="40"/>
  <c r="Q10" i="40"/>
  <c r="R10" i="40" s="1"/>
  <c r="U10" i="40"/>
  <c r="Y10" i="40"/>
  <c r="AB10" i="40"/>
  <c r="AA10" i="40" s="1"/>
  <c r="AC10" i="40" s="1"/>
  <c r="AD10" i="40" s="1"/>
  <c r="AF10" i="40"/>
  <c r="BN10" i="40"/>
  <c r="F11" i="40"/>
  <c r="I11" i="40"/>
  <c r="J11" i="40" s="1"/>
  <c r="M11" i="40"/>
  <c r="Q11" i="40"/>
  <c r="U11" i="40"/>
  <c r="V11" i="40"/>
  <c r="Y11" i="40"/>
  <c r="Z11" i="40" s="1"/>
  <c r="AA11" i="40"/>
  <c r="AB11" i="40"/>
  <c r="AC11" i="40"/>
  <c r="AD11" i="40" s="1"/>
  <c r="AE11" i="40"/>
  <c r="AG11" i="40" s="1"/>
  <c r="AF11" i="40"/>
  <c r="AJ11" i="40" s="1"/>
  <c r="AH11" i="40"/>
  <c r="BN11" i="40"/>
  <c r="F12" i="40"/>
  <c r="I12" i="40"/>
  <c r="J12" i="40"/>
  <c r="M12" i="40"/>
  <c r="N12" i="40" s="1"/>
  <c r="Q12" i="40"/>
  <c r="U12" i="40"/>
  <c r="V12" i="40"/>
  <c r="Y12" i="40"/>
  <c r="Z12" i="40"/>
  <c r="AB12" i="40"/>
  <c r="BN12" i="40"/>
  <c r="F13" i="40"/>
  <c r="I13" i="40"/>
  <c r="J13" i="40" s="1"/>
  <c r="M13" i="40"/>
  <c r="Q13" i="40"/>
  <c r="R13" i="40"/>
  <c r="U13" i="40"/>
  <c r="V13" i="40" s="1"/>
  <c r="Y13" i="40"/>
  <c r="AA13" i="40"/>
  <c r="AC13" i="40" s="1"/>
  <c r="AD13" i="40" s="1"/>
  <c r="AB13" i="40"/>
  <c r="AF13" i="40"/>
  <c r="BN13" i="40"/>
  <c r="F14" i="40"/>
  <c r="I14" i="40"/>
  <c r="J14" i="40" s="1"/>
  <c r="M14" i="40"/>
  <c r="Q14" i="40"/>
  <c r="R14" i="40"/>
  <c r="U14" i="40"/>
  <c r="V14" i="40"/>
  <c r="Y14" i="40"/>
  <c r="Z14" i="40"/>
  <c r="AB14" i="40"/>
  <c r="BN14" i="40"/>
  <c r="F15" i="40"/>
  <c r="J15" i="40" s="1"/>
  <c r="I15" i="40"/>
  <c r="M15" i="40"/>
  <c r="N15" i="40" s="1"/>
  <c r="Q15" i="40"/>
  <c r="R15" i="40" s="1"/>
  <c r="U15" i="40"/>
  <c r="Y15" i="40"/>
  <c r="Z15" i="40" s="1"/>
  <c r="AA15" i="40"/>
  <c r="AC15" i="40" s="1"/>
  <c r="AD15" i="40" s="1"/>
  <c r="AB15" i="40"/>
  <c r="AF15" i="40" s="1"/>
  <c r="BN15" i="40"/>
  <c r="F16" i="40"/>
  <c r="I16" i="40"/>
  <c r="J16" i="40" s="1"/>
  <c r="M16" i="40"/>
  <c r="Q16" i="40"/>
  <c r="R16" i="40"/>
  <c r="U16" i="40"/>
  <c r="V16" i="40"/>
  <c r="Y16" i="40"/>
  <c r="Z16" i="40"/>
  <c r="AA16" i="40"/>
  <c r="AB16" i="40"/>
  <c r="AC16" i="40"/>
  <c r="AD16" i="40" s="1"/>
  <c r="AF16" i="40"/>
  <c r="AE16" i="40" s="1"/>
  <c r="AG16" i="40" s="1"/>
  <c r="AH16" i="40"/>
  <c r="BN16" i="40"/>
  <c r="F17" i="40"/>
  <c r="I17" i="40"/>
  <c r="J17" i="40" s="1"/>
  <c r="M17" i="40"/>
  <c r="N17" i="40" s="1"/>
  <c r="Q17" i="40"/>
  <c r="U17" i="40"/>
  <c r="Y17" i="40"/>
  <c r="Z17" i="40" s="1"/>
  <c r="AB17" i="40"/>
  <c r="BN17" i="40"/>
  <c r="F18" i="40"/>
  <c r="I18" i="40"/>
  <c r="J18" i="40"/>
  <c r="M18" i="40"/>
  <c r="N18" i="40"/>
  <c r="Q18" i="40"/>
  <c r="R18" i="40"/>
  <c r="U18" i="40"/>
  <c r="V18" i="40"/>
  <c r="Y18" i="40"/>
  <c r="Z18" i="40" s="1"/>
  <c r="AA18" i="40"/>
  <c r="AC18" i="40" s="1"/>
  <c r="AB18" i="40"/>
  <c r="AD18" i="40"/>
  <c r="AF18" i="40"/>
  <c r="AE18" i="40" s="1"/>
  <c r="AG18" i="40" s="1"/>
  <c r="AH18" i="40" s="1"/>
  <c r="AJ18" i="40"/>
  <c r="BN18" i="40"/>
  <c r="F19" i="40"/>
  <c r="I19" i="40"/>
  <c r="J19" i="40" s="1"/>
  <c r="M19" i="40"/>
  <c r="N19" i="40" s="1"/>
  <c r="Q19" i="40"/>
  <c r="U19" i="40"/>
  <c r="Z19" i="40" s="1"/>
  <c r="Y19" i="40"/>
  <c r="AB19" i="40"/>
  <c r="AA19" i="40" s="1"/>
  <c r="AC19" i="40" s="1"/>
  <c r="AD19" i="40" s="1"/>
  <c r="BN19" i="40"/>
  <c r="F20" i="40"/>
  <c r="J20" i="40" s="1"/>
  <c r="I20" i="40"/>
  <c r="M20" i="40"/>
  <c r="N20" i="40"/>
  <c r="Q20" i="40"/>
  <c r="R20" i="40"/>
  <c r="U20" i="40"/>
  <c r="V20" i="40" s="1"/>
  <c r="Y20" i="40"/>
  <c r="AB20" i="40"/>
  <c r="AA20" i="40" s="1"/>
  <c r="AC20" i="40" s="1"/>
  <c r="BN20" i="40"/>
  <c r="F21" i="40"/>
  <c r="I21" i="40"/>
  <c r="J21" i="40" s="1"/>
  <c r="M21" i="40"/>
  <c r="Q21" i="40"/>
  <c r="U21" i="40"/>
  <c r="Y21" i="40"/>
  <c r="Z21" i="40" s="1"/>
  <c r="AA21" i="40"/>
  <c r="AC21" i="40" s="1"/>
  <c r="AD21" i="40" s="1"/>
  <c r="AB21" i="40"/>
  <c r="AF21" i="40" s="1"/>
  <c r="AE21" i="40" s="1"/>
  <c r="AG21" i="40" s="1"/>
  <c r="AH21" i="40" s="1"/>
  <c r="BN21" i="40"/>
  <c r="F22" i="40"/>
  <c r="J22" i="40" s="1"/>
  <c r="I22" i="40"/>
  <c r="M22" i="40"/>
  <c r="N22" i="40"/>
  <c r="Q22" i="40"/>
  <c r="R22" i="40" s="1"/>
  <c r="U22" i="40"/>
  <c r="Y22" i="40"/>
  <c r="Z22" i="40"/>
  <c r="AB22" i="40"/>
  <c r="BN22" i="40"/>
  <c r="F23" i="40"/>
  <c r="I23" i="40"/>
  <c r="J23" i="40" s="1"/>
  <c r="M23" i="40"/>
  <c r="N23" i="40"/>
  <c r="Q23" i="40"/>
  <c r="R23" i="40"/>
  <c r="U23" i="40"/>
  <c r="V23" i="40" s="1"/>
  <c r="Y23" i="40"/>
  <c r="Z23" i="40" s="1"/>
  <c r="AA23" i="40"/>
  <c r="AC23" i="40" s="1"/>
  <c r="AD23" i="40" s="1"/>
  <c r="AB23" i="40"/>
  <c r="AF23" i="40"/>
  <c r="AJ23" i="40" s="1"/>
  <c r="BN23" i="40"/>
  <c r="F24" i="40"/>
  <c r="J24" i="40" s="1"/>
  <c r="I24" i="40"/>
  <c r="M24" i="40"/>
  <c r="N24" i="40" s="1"/>
  <c r="Q24" i="40"/>
  <c r="R24" i="40" s="1"/>
  <c r="U24" i="40"/>
  <c r="V24" i="40"/>
  <c r="Y24" i="40"/>
  <c r="Z24" i="40"/>
  <c r="AB24" i="40"/>
  <c r="BN24" i="40"/>
  <c r="F25" i="40"/>
  <c r="I25" i="40"/>
  <c r="J25" i="40"/>
  <c r="M25" i="40"/>
  <c r="N25" i="40"/>
  <c r="Q25" i="40"/>
  <c r="R25" i="40" s="1"/>
  <c r="U25" i="40"/>
  <c r="V25" i="40" s="1"/>
  <c r="Y25" i="40"/>
  <c r="Z25" i="40" s="1"/>
  <c r="AA25" i="40"/>
  <c r="AC25" i="40" s="1"/>
  <c r="AD25" i="40" s="1"/>
  <c r="AB25" i="40"/>
  <c r="AF25" i="40"/>
  <c r="BN25" i="40"/>
  <c r="F26" i="40"/>
  <c r="I26" i="40"/>
  <c r="J26" i="40" s="1"/>
  <c r="M26" i="40"/>
  <c r="Q26" i="40"/>
  <c r="R26" i="40"/>
  <c r="U26" i="40"/>
  <c r="V26" i="40"/>
  <c r="Y26" i="40"/>
  <c r="Z26" i="40"/>
  <c r="AB26" i="40"/>
  <c r="BN26" i="40"/>
  <c r="F27" i="40"/>
  <c r="J27" i="40" s="1"/>
  <c r="I27" i="40"/>
  <c r="M27" i="40"/>
  <c r="N27" i="40" s="1"/>
  <c r="Q27" i="40"/>
  <c r="R27" i="40" s="1"/>
  <c r="U27" i="40"/>
  <c r="V27" i="40" s="1"/>
  <c r="Y27" i="40"/>
  <c r="AB27" i="40"/>
  <c r="AF27" i="40" s="1"/>
  <c r="BN27" i="40"/>
  <c r="F28" i="40"/>
  <c r="I28" i="40"/>
  <c r="J28" i="40" s="1"/>
  <c r="M28" i="40"/>
  <c r="N28" i="40"/>
  <c r="Q28" i="40"/>
  <c r="R28" i="40"/>
  <c r="U28" i="40"/>
  <c r="V28" i="40"/>
  <c r="Y28" i="40"/>
  <c r="Z28" i="40"/>
  <c r="AA28" i="40"/>
  <c r="AC28" i="40" s="1"/>
  <c r="AB28" i="40"/>
  <c r="AF28" i="40"/>
  <c r="AE28" i="40" s="1"/>
  <c r="AG28" i="40" s="1"/>
  <c r="AJ28" i="40"/>
  <c r="BN28" i="40"/>
  <c r="F29" i="40"/>
  <c r="I29" i="40"/>
  <c r="M29" i="40"/>
  <c r="N29" i="40" s="1"/>
  <c r="Q29" i="40"/>
  <c r="U29" i="40"/>
  <c r="Y29" i="40"/>
  <c r="Z29" i="40" s="1"/>
  <c r="AB29" i="40"/>
  <c r="BN29" i="40"/>
  <c r="F30" i="40"/>
  <c r="I30" i="40"/>
  <c r="J30" i="40"/>
  <c r="M30" i="40"/>
  <c r="N30" i="40"/>
  <c r="Q30" i="40"/>
  <c r="R30" i="40"/>
  <c r="U30" i="40"/>
  <c r="V30" i="40"/>
  <c r="Y30" i="40"/>
  <c r="Z30" i="40" s="1"/>
  <c r="AA30" i="40"/>
  <c r="AC30" i="40" s="1"/>
  <c r="AB30" i="40"/>
  <c r="AD30" i="40"/>
  <c r="AF30" i="40"/>
  <c r="AE30" i="40" s="1"/>
  <c r="AG30" i="40" s="1"/>
  <c r="AH30" i="40" s="1"/>
  <c r="BN30" i="40"/>
  <c r="F31" i="40"/>
  <c r="I31" i="40"/>
  <c r="J31" i="40" s="1"/>
  <c r="M31" i="40"/>
  <c r="N31" i="40" s="1"/>
  <c r="Q31" i="40"/>
  <c r="R31" i="40" s="1"/>
  <c r="U31" i="40"/>
  <c r="Y31" i="40"/>
  <c r="AB31" i="40"/>
  <c r="AA31" i="40" s="1"/>
  <c r="AC31" i="40" s="1"/>
  <c r="AD31" i="40"/>
  <c r="BN31" i="40"/>
  <c r="F32" i="40"/>
  <c r="I32" i="40"/>
  <c r="J32" i="40" s="1"/>
  <c r="M32" i="40"/>
  <c r="R32" i="40" s="1"/>
  <c r="N32" i="40"/>
  <c r="Q32" i="40"/>
  <c r="U32" i="40"/>
  <c r="V32" i="40" s="1"/>
  <c r="Y32" i="40"/>
  <c r="AA32" i="40"/>
  <c r="AC32" i="40" s="1"/>
  <c r="AB32" i="40"/>
  <c r="AF32" i="40"/>
  <c r="BN32" i="40"/>
  <c r="F33" i="40"/>
  <c r="I33" i="40"/>
  <c r="J33" i="40"/>
  <c r="M33" i="40"/>
  <c r="N33" i="40" s="1"/>
  <c r="Q33" i="40"/>
  <c r="R33" i="40"/>
  <c r="U33" i="40"/>
  <c r="V33" i="40"/>
  <c r="Y33" i="40"/>
  <c r="AB33" i="40"/>
  <c r="AA33" i="40" s="1"/>
  <c r="AC33" i="40" s="1"/>
  <c r="AD33" i="40" s="1"/>
  <c r="AE33" i="40"/>
  <c r="AG33" i="40" s="1"/>
  <c r="AF33" i="40"/>
  <c r="AJ33" i="40"/>
  <c r="AN33" i="40" s="1"/>
  <c r="BN33" i="40"/>
  <c r="F34" i="40"/>
  <c r="I34" i="40"/>
  <c r="M34" i="40"/>
  <c r="Q34" i="40"/>
  <c r="R34" i="40"/>
  <c r="U34" i="40"/>
  <c r="V34" i="40" s="1"/>
  <c r="Y34" i="40"/>
  <c r="AA34" i="40"/>
  <c r="AB34" i="40"/>
  <c r="AC34" i="40"/>
  <c r="AD34" i="40"/>
  <c r="AF34" i="40"/>
  <c r="AE34" i="40" s="1"/>
  <c r="AG34" i="40" s="1"/>
  <c r="AH34" i="40" s="1"/>
  <c r="AI34" i="40"/>
  <c r="AK34" i="40" s="1"/>
  <c r="AJ34" i="40"/>
  <c r="AN34" i="40" s="1"/>
  <c r="BN34" i="40"/>
  <c r="F35" i="40"/>
  <c r="I35" i="40"/>
  <c r="M35" i="40"/>
  <c r="N35" i="40"/>
  <c r="Q35" i="40"/>
  <c r="R35" i="40"/>
  <c r="U35" i="40"/>
  <c r="Y35" i="40"/>
  <c r="AB35" i="40"/>
  <c r="AA35" i="40" s="1"/>
  <c r="AC35" i="40" s="1"/>
  <c r="AD35" i="40" s="1"/>
  <c r="AF35" i="40"/>
  <c r="BN35" i="40"/>
  <c r="F36" i="40"/>
  <c r="J36" i="40" s="1"/>
  <c r="I36" i="40"/>
  <c r="M36" i="40"/>
  <c r="N36" i="40"/>
  <c r="Q36" i="40"/>
  <c r="R36" i="40"/>
  <c r="U36" i="40"/>
  <c r="V36" i="40" s="1"/>
  <c r="Y36" i="40"/>
  <c r="Z36" i="40" s="1"/>
  <c r="AA36" i="40"/>
  <c r="AC36" i="40" s="1"/>
  <c r="AD36" i="40" s="1"/>
  <c r="AB36" i="40"/>
  <c r="AF36" i="40" s="1"/>
  <c r="BN36" i="40"/>
  <c r="F37" i="40"/>
  <c r="I37" i="40"/>
  <c r="J37" i="40"/>
  <c r="M37" i="40"/>
  <c r="N37" i="40" s="1"/>
  <c r="Q37" i="40"/>
  <c r="U37" i="40"/>
  <c r="Y37" i="40"/>
  <c r="Z37" i="40"/>
  <c r="AA37" i="40"/>
  <c r="AC37" i="40" s="1"/>
  <c r="AB37" i="40"/>
  <c r="AD37" i="40"/>
  <c r="AF37" i="40"/>
  <c r="BN37" i="40"/>
  <c r="F38" i="40"/>
  <c r="I38" i="40"/>
  <c r="J38" i="40"/>
  <c r="M38" i="40"/>
  <c r="N38" i="40"/>
  <c r="Q38" i="40"/>
  <c r="R38" i="40" s="1"/>
  <c r="U38" i="40"/>
  <c r="V38" i="40" s="1"/>
  <c r="Y38" i="40"/>
  <c r="Z38" i="40"/>
  <c r="AB38" i="40"/>
  <c r="AA38" i="40" s="1"/>
  <c r="AC38" i="40"/>
  <c r="AD38" i="40" s="1"/>
  <c r="AF38" i="40"/>
  <c r="AJ38" i="40" s="1"/>
  <c r="BN38" i="40"/>
  <c r="F39" i="40"/>
  <c r="J39" i="40" s="1"/>
  <c r="I39" i="40"/>
  <c r="M39" i="40"/>
  <c r="Q39" i="40"/>
  <c r="U39" i="40"/>
  <c r="V39" i="40"/>
  <c r="Y39" i="40"/>
  <c r="Z39" i="40" s="1"/>
  <c r="AB39" i="40"/>
  <c r="AF39" i="40" s="1"/>
  <c r="AJ39" i="40" s="1"/>
  <c r="AI39" i="40" s="1"/>
  <c r="AK39" i="40" s="1"/>
  <c r="AL39" i="40" s="1"/>
  <c r="AE39" i="40"/>
  <c r="AG39" i="40" s="1"/>
  <c r="AN39" i="40"/>
  <c r="AR39" i="40" s="1"/>
  <c r="BN39" i="40"/>
  <c r="F40" i="40"/>
  <c r="I40" i="40"/>
  <c r="J40" i="40"/>
  <c r="M40" i="40"/>
  <c r="N40" i="40" s="1"/>
  <c r="Q40" i="40"/>
  <c r="U40" i="40"/>
  <c r="V40" i="40"/>
  <c r="Y40" i="40"/>
  <c r="Z40" i="40"/>
  <c r="AA40" i="40"/>
  <c r="AC40" i="40" s="1"/>
  <c r="AB40" i="40"/>
  <c r="AF40" i="40" s="1"/>
  <c r="AE40" i="40"/>
  <c r="AG40" i="40" s="1"/>
  <c r="AJ40" i="40"/>
  <c r="AI40" i="40" s="1"/>
  <c r="AK40" i="40" s="1"/>
  <c r="AL40" i="40" s="1"/>
  <c r="AM40" i="40"/>
  <c r="AN40" i="40"/>
  <c r="AR40" i="40" s="1"/>
  <c r="AO40" i="40"/>
  <c r="BN40" i="40"/>
  <c r="F41" i="40"/>
  <c r="I41" i="40"/>
  <c r="M41" i="40"/>
  <c r="Q41" i="40"/>
  <c r="R41" i="40"/>
  <c r="U41" i="40"/>
  <c r="Y41" i="40"/>
  <c r="AA41" i="40"/>
  <c r="AB41" i="40"/>
  <c r="AF41" i="40" s="1"/>
  <c r="AE41" i="40" s="1"/>
  <c r="AG41" i="40" s="1"/>
  <c r="AC41" i="40"/>
  <c r="AH41" i="40" s="1"/>
  <c r="AJ41" i="40"/>
  <c r="AN41" i="40" s="1"/>
  <c r="BN41" i="40"/>
  <c r="F42" i="40"/>
  <c r="I42" i="40"/>
  <c r="J42" i="40" s="1"/>
  <c r="M42" i="40"/>
  <c r="N42" i="40" s="1"/>
  <c r="Q42" i="40"/>
  <c r="U42" i="40"/>
  <c r="Y42" i="40"/>
  <c r="Z42" i="40" s="1"/>
  <c r="AB42" i="40"/>
  <c r="AF42" i="40" s="1"/>
  <c r="AE42" i="40" s="1"/>
  <c r="AG42" i="40" s="1"/>
  <c r="BN42" i="40"/>
  <c r="F43" i="40"/>
  <c r="J43" i="40" s="1"/>
  <c r="I43" i="40"/>
  <c r="M43" i="40"/>
  <c r="N43" i="40"/>
  <c r="Q43" i="40"/>
  <c r="R43" i="40"/>
  <c r="U43" i="40"/>
  <c r="V43" i="40"/>
  <c r="Y43" i="40"/>
  <c r="Z43" i="40" s="1"/>
  <c r="AA43" i="40"/>
  <c r="AC43" i="40" s="1"/>
  <c r="AD43" i="40" s="1"/>
  <c r="AB43" i="40"/>
  <c r="AF43" i="40" s="1"/>
  <c r="BN43" i="40"/>
  <c r="F44" i="40"/>
  <c r="I44" i="40"/>
  <c r="J44" i="40" s="1"/>
  <c r="M44" i="40"/>
  <c r="N44" i="40"/>
  <c r="Q44" i="40"/>
  <c r="R44" i="40" s="1"/>
  <c r="U44" i="40"/>
  <c r="V44" i="40"/>
  <c r="Y44" i="40"/>
  <c r="Z44" i="40" s="1"/>
  <c r="AA44" i="40"/>
  <c r="AC44" i="40" s="1"/>
  <c r="AB44" i="40"/>
  <c r="AE44" i="40"/>
  <c r="AF44" i="40"/>
  <c r="AG44" i="40"/>
  <c r="AH44" i="40"/>
  <c r="AJ44" i="40"/>
  <c r="BN44" i="40"/>
  <c r="F45" i="40"/>
  <c r="J45" i="40" s="1"/>
  <c r="I45" i="40"/>
  <c r="M45" i="40"/>
  <c r="N45" i="40" s="1"/>
  <c r="Q45" i="40"/>
  <c r="R45" i="40" s="1"/>
  <c r="U45" i="40"/>
  <c r="V45" i="40"/>
  <c r="Y45" i="40"/>
  <c r="Z45" i="40" s="1"/>
  <c r="AA45" i="40"/>
  <c r="AC45" i="40" s="1"/>
  <c r="AD45" i="40" s="1"/>
  <c r="AB45" i="40"/>
  <c r="AF45" i="40" s="1"/>
  <c r="AE45" i="40" s="1"/>
  <c r="AG45" i="40"/>
  <c r="AH45" i="40"/>
  <c r="BN45" i="40"/>
  <c r="F46" i="40"/>
  <c r="I46" i="40"/>
  <c r="J46" i="40"/>
  <c r="M46" i="40"/>
  <c r="N46" i="40"/>
  <c r="Q46" i="40"/>
  <c r="R46" i="40" s="1"/>
  <c r="U46" i="40"/>
  <c r="V46" i="40" s="1"/>
  <c r="Y46" i="40"/>
  <c r="Z46" i="40" s="1"/>
  <c r="AA46" i="40"/>
  <c r="AC46" i="40" s="1"/>
  <c r="AB46" i="40"/>
  <c r="AF46" i="40"/>
  <c r="AE46" i="40" s="1"/>
  <c r="AG46" i="40"/>
  <c r="AH46" i="40" s="1"/>
  <c r="AJ46" i="40"/>
  <c r="AN46" i="40" s="1"/>
  <c r="AM46" i="40" s="1"/>
  <c r="AO46" i="40" s="1"/>
  <c r="AR46" i="40"/>
  <c r="AQ46" i="40" s="1"/>
  <c r="AS46" i="40" s="1"/>
  <c r="AT46" i="40" s="1"/>
  <c r="BN46" i="40"/>
  <c r="F47" i="40"/>
  <c r="I47" i="40"/>
  <c r="J47" i="40" s="1"/>
  <c r="M47" i="40"/>
  <c r="N47" i="40" s="1"/>
  <c r="Q47" i="40"/>
  <c r="R47" i="40"/>
  <c r="U47" i="40"/>
  <c r="V47" i="40" s="1"/>
  <c r="Y47" i="40"/>
  <c r="Z47" i="40" s="1"/>
  <c r="AA47" i="40"/>
  <c r="AB47" i="40"/>
  <c r="AC47" i="40"/>
  <c r="AD47" i="40" s="1"/>
  <c r="AE47" i="40"/>
  <c r="AG47" i="40" s="1"/>
  <c r="AH47" i="40" s="1"/>
  <c r="AF47" i="40"/>
  <c r="AJ47" i="40"/>
  <c r="AN47" i="40" s="1"/>
  <c r="AM47" i="40" s="1"/>
  <c r="AO47" i="40" s="1"/>
  <c r="AR47" i="40"/>
  <c r="AV47" i="40" s="1"/>
  <c r="BN47" i="40"/>
  <c r="F48" i="40"/>
  <c r="I48" i="40"/>
  <c r="J48" i="40"/>
  <c r="M48" i="40"/>
  <c r="N48" i="40"/>
  <c r="Q48" i="40"/>
  <c r="R48" i="40" s="1"/>
  <c r="U48" i="40"/>
  <c r="V48" i="40"/>
  <c r="Y48" i="40"/>
  <c r="Z48" i="40" s="1"/>
  <c r="AB48" i="40"/>
  <c r="AA48" i="40" s="1"/>
  <c r="AC48" i="40" s="1"/>
  <c r="AD48" i="40" s="1"/>
  <c r="AE48" i="40"/>
  <c r="AG48" i="40" s="1"/>
  <c r="AH48" i="40" s="1"/>
  <c r="AF48" i="40"/>
  <c r="AJ48" i="40"/>
  <c r="AN48" i="40" s="1"/>
  <c r="AM48" i="40" s="1"/>
  <c r="AO48" i="40" s="1"/>
  <c r="AR48" i="40"/>
  <c r="AV48" i="40" s="1"/>
  <c r="BN48" i="40"/>
  <c r="F49" i="40"/>
  <c r="I49" i="40"/>
  <c r="J49" i="40" s="1"/>
  <c r="M49" i="40"/>
  <c r="N49" i="40"/>
  <c r="Q49" i="40"/>
  <c r="R49" i="40" s="1"/>
  <c r="U49" i="40"/>
  <c r="V49" i="40"/>
  <c r="Y49" i="40"/>
  <c r="Z49" i="40" s="1"/>
  <c r="AA49" i="40"/>
  <c r="AB49" i="40"/>
  <c r="AC49" i="40"/>
  <c r="AD49" i="40" s="1"/>
  <c r="AF49" i="40"/>
  <c r="AE49" i="40" s="1"/>
  <c r="AG49" i="40" s="1"/>
  <c r="AH49" i="40" s="1"/>
  <c r="AJ49" i="40"/>
  <c r="AN49" i="40" s="1"/>
  <c r="AM49" i="40" s="1"/>
  <c r="AO49" i="40"/>
  <c r="BN49" i="40"/>
  <c r="F50" i="40"/>
  <c r="I50" i="40"/>
  <c r="J50" i="40"/>
  <c r="M50" i="40"/>
  <c r="N50" i="40"/>
  <c r="Q50" i="40"/>
  <c r="R50" i="40"/>
  <c r="U50" i="40"/>
  <c r="Y50" i="40"/>
  <c r="AB50" i="40"/>
  <c r="AA50" i="40" s="1"/>
  <c r="AC50" i="40" s="1"/>
  <c r="AD50" i="40" s="1"/>
  <c r="BN50" i="40"/>
  <c r="F120" i="12" a="1"/>
  <c r="J119" i="12" a="1"/>
  <c r="B119" i="12" a="1"/>
  <c r="R119" i="12" a="1"/>
  <c r="K121" i="12" a="1"/>
  <c r="P121" i="12" a="1"/>
  <c r="H121" i="12" a="1"/>
  <c r="C119" i="12" a="1"/>
  <c r="R121" i="12" a="1"/>
  <c r="B120" i="12" a="1"/>
  <c r="B122" i="12" a="1"/>
  <c r="E119" i="12" a="1"/>
  <c r="M119" i="12" a="1"/>
  <c r="I119" i="12" a="1"/>
  <c r="H119" i="12" a="1"/>
  <c r="P119" i="12" a="1"/>
  <c r="N121" i="12" a="1"/>
  <c r="D119" i="12" a="1"/>
  <c r="G119" i="12" a="1"/>
  <c r="L119" i="12" a="1"/>
  <c r="C120" i="12" a="1"/>
  <c r="F119" i="12" a="1"/>
  <c r="M121" i="12" a="1"/>
  <c r="N119" i="12" a="1"/>
  <c r="K119" i="12" a="1"/>
  <c r="G120" i="12" a="1"/>
  <c r="Q121" i="12" a="1"/>
  <c r="Q119" i="12" a="1"/>
  <c r="J121" i="12" a="1"/>
  <c r="L121" i="12" a="1"/>
  <c r="E120" i="12" a="1"/>
  <c r="B121" i="12" a="1"/>
  <c r="D120" i="12" a="1"/>
  <c r="I121" i="12" a="1"/>
  <c r="O121" i="12" a="1"/>
  <c r="O119" i="12" a="1"/>
  <c r="G120" i="12" l="1"/>
  <c r="B121" i="12"/>
  <c r="B119" i="12"/>
  <c r="C120" i="12"/>
  <c r="K119" i="12"/>
  <c r="L121" i="12"/>
  <c r="L119" i="12"/>
  <c r="N119" i="12"/>
  <c r="M119" i="12"/>
  <c r="O119" i="12"/>
  <c r="P121" i="12"/>
  <c r="D119" i="12"/>
  <c r="J119" i="12"/>
  <c r="P119" i="12"/>
  <c r="E120" i="12"/>
  <c r="I121" i="12"/>
  <c r="Q121" i="12"/>
  <c r="R119" i="12"/>
  <c r="G119" i="12"/>
  <c r="N121" i="12"/>
  <c r="J121" i="12"/>
  <c r="H121" i="12"/>
  <c r="M121" i="12"/>
  <c r="C119" i="12"/>
  <c r="D120" i="12"/>
  <c r="E119" i="12"/>
  <c r="I119" i="12"/>
  <c r="Q119" i="12"/>
  <c r="F120" i="12"/>
  <c r="K121" i="12"/>
  <c r="R121" i="12"/>
  <c r="F119" i="12"/>
  <c r="B122" i="12"/>
  <c r="B120" i="12"/>
  <c r="H119" i="12"/>
  <c r="O121" i="12"/>
  <c r="AZ48" i="40"/>
  <c r="AU48" i="40"/>
  <c r="AW48" i="40" s="1"/>
  <c r="AZ47" i="40"/>
  <c r="AU47" i="40"/>
  <c r="AW47" i="40" s="1"/>
  <c r="AE43" i="40"/>
  <c r="AG43" i="40" s="1"/>
  <c r="AH43" i="40" s="1"/>
  <c r="AJ43" i="40"/>
  <c r="AF14" i="40"/>
  <c r="AA14" i="40"/>
  <c r="AC14" i="40" s="1"/>
  <c r="AD14" i="40" s="1"/>
  <c r="AP46" i="40"/>
  <c r="AR49" i="40"/>
  <c r="AJ45" i="40"/>
  <c r="AD40" i="40"/>
  <c r="Z41" i="40"/>
  <c r="V41" i="40"/>
  <c r="AD28" i="40"/>
  <c r="AH28" i="40"/>
  <c r="R11" i="40"/>
  <c r="N11" i="40"/>
  <c r="AI49" i="40"/>
  <c r="AK49" i="40" s="1"/>
  <c r="AI46" i="40"/>
  <c r="AK46" i="40" s="1"/>
  <c r="AL46" i="40" s="1"/>
  <c r="AN44" i="40"/>
  <c r="AI44" i="40"/>
  <c r="AK44" i="40" s="1"/>
  <c r="AL44" i="40" s="1"/>
  <c r="V42" i="40"/>
  <c r="R42" i="40"/>
  <c r="AQ40" i="40"/>
  <c r="AS40" i="40" s="1"/>
  <c r="AT40" i="40" s="1"/>
  <c r="AV40" i="40"/>
  <c r="AJ16" i="40"/>
  <c r="N16" i="40"/>
  <c r="AJ37" i="40"/>
  <c r="AE37" i="40"/>
  <c r="AG37" i="40" s="1"/>
  <c r="AH37" i="40" s="1"/>
  <c r="AA29" i="40"/>
  <c r="AC29" i="40" s="1"/>
  <c r="AD29" i="40" s="1"/>
  <c r="AF29" i="40"/>
  <c r="AQ48" i="40"/>
  <c r="AS48" i="40" s="1"/>
  <c r="AT48" i="40" s="1"/>
  <c r="Z31" i="40"/>
  <c r="V31" i="40"/>
  <c r="N41" i="40"/>
  <c r="J41" i="40"/>
  <c r="AI23" i="40"/>
  <c r="AK23" i="40" s="1"/>
  <c r="AN23" i="40"/>
  <c r="AI47" i="40"/>
  <c r="AK47" i="40" s="1"/>
  <c r="AL47" i="40" s="1"/>
  <c r="AR41" i="40"/>
  <c r="AM41" i="40"/>
  <c r="AO41" i="40" s="1"/>
  <c r="Z35" i="40"/>
  <c r="V35" i="40"/>
  <c r="AE32" i="40"/>
  <c r="AG32" i="40" s="1"/>
  <c r="AH32" i="40" s="1"/>
  <c r="AJ32" i="40"/>
  <c r="AE23" i="40"/>
  <c r="AG23" i="40" s="1"/>
  <c r="AH23" i="40" s="1"/>
  <c r="AJ10" i="40"/>
  <c r="AE10" i="40"/>
  <c r="AG10" i="40" s="1"/>
  <c r="AH10" i="40" s="1"/>
  <c r="AM39" i="40"/>
  <c r="AO39" i="40" s="1"/>
  <c r="AP39" i="40" s="1"/>
  <c r="AF50" i="40"/>
  <c r="AD46" i="40"/>
  <c r="AJ42" i="40"/>
  <c r="AI41" i="40"/>
  <c r="AK41" i="40" s="1"/>
  <c r="AL41" i="40" s="1"/>
  <c r="AH39" i="40"/>
  <c r="AA42" i="40"/>
  <c r="AC42" i="40" s="1"/>
  <c r="AD42" i="40" s="1"/>
  <c r="AE13" i="40"/>
  <c r="AG13" i="40" s="1"/>
  <c r="AH13" i="40" s="1"/>
  <c r="AJ13" i="40"/>
  <c r="R7" i="40"/>
  <c r="V7" i="40"/>
  <c r="AP40" i="40"/>
  <c r="AV46" i="40"/>
  <c r="AD41" i="40"/>
  <c r="AJ36" i="40"/>
  <c r="AE36" i="40"/>
  <c r="AG36" i="40" s="1"/>
  <c r="AH36" i="40" s="1"/>
  <c r="AM34" i="40"/>
  <c r="AO34" i="40" s="1"/>
  <c r="AP34" i="40" s="1"/>
  <c r="AR34" i="40"/>
  <c r="AH33" i="40"/>
  <c r="AF26" i="40"/>
  <c r="AA26" i="40"/>
  <c r="AC26" i="40" s="1"/>
  <c r="AD26" i="40" s="1"/>
  <c r="V50" i="40"/>
  <c r="Z50" i="40"/>
  <c r="AQ47" i="40"/>
  <c r="AS47" i="40" s="1"/>
  <c r="AT47" i="40" s="1"/>
  <c r="R39" i="40"/>
  <c r="N39" i="40"/>
  <c r="AE35" i="40"/>
  <c r="AG35" i="40" s="1"/>
  <c r="AH35" i="40" s="1"/>
  <c r="AJ35" i="40"/>
  <c r="AQ39" i="40"/>
  <c r="AS39" i="40" s="1"/>
  <c r="AV39" i="40"/>
  <c r="AI48" i="40"/>
  <c r="AK48" i="40" s="1"/>
  <c r="AD44" i="40"/>
  <c r="AL34" i="40"/>
  <c r="N34" i="40"/>
  <c r="J34" i="40"/>
  <c r="Z32" i="40"/>
  <c r="AJ21" i="40"/>
  <c r="V10" i="40"/>
  <c r="Z10" i="40"/>
  <c r="V37" i="40"/>
  <c r="R37" i="40"/>
  <c r="J29" i="40"/>
  <c r="Z27" i="40"/>
  <c r="R40" i="40"/>
  <c r="Z33" i="40"/>
  <c r="V15" i="40"/>
  <c r="AI11" i="40"/>
  <c r="AK11" i="40" s="1"/>
  <c r="AL11" i="40" s="1"/>
  <c r="AN11" i="40"/>
  <c r="AE9" i="40"/>
  <c r="AI9" i="40"/>
  <c r="AN9" i="40"/>
  <c r="AH40" i="40"/>
  <c r="V19" i="40"/>
  <c r="AN28" i="40"/>
  <c r="AI28" i="40"/>
  <c r="AK28" i="40" s="1"/>
  <c r="AL28" i="40" s="1"/>
  <c r="N13" i="40"/>
  <c r="AA39" i="40"/>
  <c r="AC39" i="40" s="1"/>
  <c r="AD39" i="40" s="1"/>
  <c r="AI38" i="40"/>
  <c r="AK38" i="40" s="1"/>
  <c r="AN38" i="40"/>
  <c r="AM33" i="40"/>
  <c r="AO33" i="40" s="1"/>
  <c r="AR33" i="40"/>
  <c r="AD32" i="40"/>
  <c r="AA22" i="40"/>
  <c r="AC22" i="40" s="1"/>
  <c r="AD22" i="40" s="1"/>
  <c r="AF22" i="40"/>
  <c r="V21" i="40"/>
  <c r="R21" i="40"/>
  <c r="AA17" i="40"/>
  <c r="AC17" i="40" s="1"/>
  <c r="AD17" i="40" s="1"/>
  <c r="AF17" i="40"/>
  <c r="AE38" i="40"/>
  <c r="AG38" i="40" s="1"/>
  <c r="AH38" i="40" s="1"/>
  <c r="J35" i="40"/>
  <c r="Z34" i="40"/>
  <c r="AI33" i="40"/>
  <c r="AK33" i="40" s="1"/>
  <c r="AL33" i="40" s="1"/>
  <c r="N26" i="40"/>
  <c r="N21" i="40"/>
  <c r="AN18" i="40"/>
  <c r="AI18" i="40"/>
  <c r="AK18" i="40" s="1"/>
  <c r="AL18" i="40" s="1"/>
  <c r="R29" i="40"/>
  <c r="Z20" i="40"/>
  <c r="AF12" i="40"/>
  <c r="AA12" i="40"/>
  <c r="AC12" i="40" s="1"/>
  <c r="AD12" i="40" s="1"/>
  <c r="AE27" i="40"/>
  <c r="AG27" i="40" s="1"/>
  <c r="AJ27" i="40"/>
  <c r="AF24" i="40"/>
  <c r="AA24" i="40"/>
  <c r="AC24" i="40" s="1"/>
  <c r="AD24" i="40" s="1"/>
  <c r="V22" i="40"/>
  <c r="V17" i="40"/>
  <c r="R12" i="40"/>
  <c r="AA27" i="40"/>
  <c r="AC27" i="40" s="1"/>
  <c r="AD27" i="40" s="1"/>
  <c r="R17" i="40"/>
  <c r="AF20" i="40"/>
  <c r="R19" i="40"/>
  <c r="N14" i="40"/>
  <c r="Z13" i="40"/>
  <c r="AJ30" i="40"/>
  <c r="AE25" i="40"/>
  <c r="AG25" i="40" s="1"/>
  <c r="AH25" i="40" s="1"/>
  <c r="AJ25" i="40"/>
  <c r="AD20" i="40"/>
  <c r="V29" i="40"/>
  <c r="AE15" i="40"/>
  <c r="AG15" i="40" s="1"/>
  <c r="AH15" i="40" s="1"/>
  <c r="AJ15" i="40"/>
  <c r="N9" i="40"/>
  <c r="AF31" i="40"/>
  <c r="AF19" i="40"/>
  <c r="AZ46" i="40" l="1"/>
  <c r="AU46" i="40"/>
  <c r="AW46" i="40" s="1"/>
  <c r="AX46" i="40" s="1"/>
  <c r="AR23" i="40"/>
  <c r="AM23" i="40"/>
  <c r="AO23" i="40" s="1"/>
  <c r="AP23" i="40" s="1"/>
  <c r="AN16" i="40"/>
  <c r="AI16" i="40"/>
  <c r="AK16" i="40" s="1"/>
  <c r="AL16" i="40" s="1"/>
  <c r="AM28" i="40"/>
  <c r="AO28" i="40" s="1"/>
  <c r="AP28" i="40" s="1"/>
  <c r="AR28" i="40"/>
  <c r="AL23" i="40"/>
  <c r="AJ14" i="40"/>
  <c r="AE14" i="40"/>
  <c r="AG14" i="40" s="1"/>
  <c r="AH14" i="40" s="1"/>
  <c r="AJ22" i="40"/>
  <c r="AE22" i="40"/>
  <c r="AG22" i="40" s="1"/>
  <c r="AH22" i="40" s="1"/>
  <c r="AI10" i="40"/>
  <c r="AK10" i="40" s="1"/>
  <c r="AL10" i="40" s="1"/>
  <c r="AN10" i="40"/>
  <c r="AU40" i="40"/>
  <c r="AW40" i="40" s="1"/>
  <c r="AX40" i="40" s="1"/>
  <c r="AZ40" i="40"/>
  <c r="AN30" i="40"/>
  <c r="AI30" i="40"/>
  <c r="AK30" i="40" s="1"/>
  <c r="AL30" i="40" s="1"/>
  <c r="AL48" i="40"/>
  <c r="AP48" i="40"/>
  <c r="AE26" i="40"/>
  <c r="AG26" i="40" s="1"/>
  <c r="AH26" i="40" s="1"/>
  <c r="AJ26" i="40"/>
  <c r="AN13" i="40"/>
  <c r="AI13" i="40"/>
  <c r="AK13" i="40" s="1"/>
  <c r="AL13" i="40" s="1"/>
  <c r="AN32" i="40"/>
  <c r="AI32" i="40"/>
  <c r="AK32" i="40" s="1"/>
  <c r="AL32" i="40" s="1"/>
  <c r="AJ50" i="40"/>
  <c r="AE50" i="40"/>
  <c r="AG50" i="40" s="1"/>
  <c r="AH50" i="40" s="1"/>
  <c r="AN25" i="40"/>
  <c r="AI25" i="40"/>
  <c r="AK25" i="40" s="1"/>
  <c r="AL25" i="40" s="1"/>
  <c r="AI43" i="40"/>
  <c r="AK43" i="40" s="1"/>
  <c r="AL43" i="40" s="1"/>
  <c r="AN43" i="40"/>
  <c r="AQ33" i="40"/>
  <c r="AS33" i="40" s="1"/>
  <c r="AT33" i="40" s="1"/>
  <c r="AV33" i="40"/>
  <c r="AU39" i="40"/>
  <c r="AW39" i="40" s="1"/>
  <c r="AX39" i="40" s="1"/>
  <c r="AZ39" i="40"/>
  <c r="AA7" i="40"/>
  <c r="AX47" i="40"/>
  <c r="AJ19" i="40"/>
  <c r="AE19" i="40"/>
  <c r="AG19" i="40" s="1"/>
  <c r="AH19" i="40" s="1"/>
  <c r="AJ24" i="40"/>
  <c r="AE24" i="40"/>
  <c r="AG24" i="40" s="1"/>
  <c r="AH24" i="40" s="1"/>
  <c r="AP33" i="40"/>
  <c r="AR9" i="40"/>
  <c r="AM9" i="40"/>
  <c r="AT39" i="40"/>
  <c r="AQ34" i="40"/>
  <c r="AS34" i="40" s="1"/>
  <c r="AT34" i="40" s="1"/>
  <c r="AV34" i="40"/>
  <c r="AY47" i="40"/>
  <c r="BA47" i="40" s="1"/>
  <c r="BB47" i="40" s="1"/>
  <c r="BD47" i="40"/>
  <c r="AJ31" i="40"/>
  <c r="AE31" i="40"/>
  <c r="AG31" i="40" s="1"/>
  <c r="AH31" i="40" s="1"/>
  <c r="AN27" i="40"/>
  <c r="AI27" i="40"/>
  <c r="AK27" i="40" s="1"/>
  <c r="AL27" i="40" s="1"/>
  <c r="AK9" i="40"/>
  <c r="AI35" i="40"/>
  <c r="AK35" i="40" s="1"/>
  <c r="AL35" i="40" s="1"/>
  <c r="AN35" i="40"/>
  <c r="AJ29" i="40"/>
  <c r="AE29" i="40"/>
  <c r="AG29" i="40" s="1"/>
  <c r="AH29" i="40" s="1"/>
  <c r="AI45" i="40"/>
  <c r="AK45" i="40" s="1"/>
  <c r="AL45" i="40" s="1"/>
  <c r="AN45" i="40"/>
  <c r="AX48" i="40"/>
  <c r="AH27" i="40"/>
  <c r="AM38" i="40"/>
  <c r="AO38" i="40" s="1"/>
  <c r="AP38" i="40" s="1"/>
  <c r="AR38" i="40"/>
  <c r="AG9" i="40"/>
  <c r="AH9" i="40" s="1"/>
  <c r="AR44" i="40"/>
  <c r="AM44" i="40"/>
  <c r="AO44" i="40" s="1"/>
  <c r="AP44" i="40" s="1"/>
  <c r="AY48" i="40"/>
  <c r="BA48" i="40" s="1"/>
  <c r="BB48" i="40" s="1"/>
  <c r="BD48" i="40"/>
  <c r="AN15" i="40"/>
  <c r="AI15" i="40"/>
  <c r="AK15" i="40" s="1"/>
  <c r="AL15" i="40" s="1"/>
  <c r="AJ20" i="40"/>
  <c r="AE20" i="40"/>
  <c r="AG20" i="40" s="1"/>
  <c r="AH20" i="40" s="1"/>
  <c r="AL38" i="40"/>
  <c r="AI21" i="40"/>
  <c r="AK21" i="40" s="1"/>
  <c r="AL21" i="40" s="1"/>
  <c r="AN21" i="40"/>
  <c r="AI36" i="40"/>
  <c r="AK36" i="40" s="1"/>
  <c r="AL36" i="40" s="1"/>
  <c r="AN36" i="40"/>
  <c r="AN42" i="40"/>
  <c r="AI42" i="40"/>
  <c r="AK42" i="40" s="1"/>
  <c r="AL42" i="40" s="1"/>
  <c r="AP41" i="40"/>
  <c r="AV49" i="40"/>
  <c r="AQ49" i="40"/>
  <c r="AS49" i="40" s="1"/>
  <c r="AT49" i="40" s="1"/>
  <c r="AR18" i="40"/>
  <c r="AM18" i="40"/>
  <c r="AO18" i="40" s="1"/>
  <c r="AP18" i="40" s="1"/>
  <c r="AE12" i="40"/>
  <c r="AG12" i="40" s="1"/>
  <c r="AH12" i="40" s="1"/>
  <c r="AJ12" i="40"/>
  <c r="AJ17" i="40"/>
  <c r="AE17" i="40"/>
  <c r="AG17" i="40" s="1"/>
  <c r="AH17" i="40" s="1"/>
  <c r="AM11" i="40"/>
  <c r="AO11" i="40" s="1"/>
  <c r="AP11" i="40" s="1"/>
  <c r="AR11" i="40"/>
  <c r="AQ41" i="40"/>
  <c r="AS41" i="40" s="1"/>
  <c r="AT41" i="40" s="1"/>
  <c r="AV41" i="40"/>
  <c r="AI37" i="40"/>
  <c r="AK37" i="40" s="1"/>
  <c r="AL37" i="40" s="1"/>
  <c r="AN37" i="40"/>
  <c r="AL49" i="40"/>
  <c r="AP49" i="40"/>
  <c r="AP47" i="40"/>
  <c r="AH42" i="40"/>
  <c r="D116" i="12"/>
  <c r="E116" i="12"/>
  <c r="F116" i="12"/>
  <c r="G116" i="12"/>
  <c r="C116" i="12"/>
  <c r="P37" i="13"/>
  <c r="Q37" i="13"/>
  <c r="R37" i="13"/>
  <c r="S37" i="13"/>
  <c r="P17" i="13"/>
  <c r="Q17" i="13"/>
  <c r="R17" i="13"/>
  <c r="S17" i="13"/>
  <c r="P54" i="13"/>
  <c r="Q54" i="13"/>
  <c r="R54" i="13"/>
  <c r="S54" i="13"/>
  <c r="J54" i="13"/>
  <c r="I1" i="13" a="1"/>
  <c r="I1" i="13" s="1"/>
  <c r="J1" i="13" a="1"/>
  <c r="J1" i="13" s="1"/>
  <c r="D1" i="13" s="1"/>
  <c r="J17" i="13"/>
  <c r="T17" i="13"/>
  <c r="E37" i="13"/>
  <c r="F37" i="13"/>
  <c r="G37" i="13"/>
  <c r="H37" i="13"/>
  <c r="I37" i="13"/>
  <c r="J37" i="13"/>
  <c r="T37" i="13"/>
  <c r="Y52" i="13"/>
  <c r="Z52" i="13"/>
  <c r="AA52" i="13"/>
  <c r="AD52" i="13"/>
  <c r="AD53" i="13" s="1"/>
  <c r="AE52" i="13"/>
  <c r="AE53" i="13" s="1"/>
  <c r="AF52" i="13"/>
  <c r="AF53" i="13" s="1"/>
  <c r="Y53" i="13"/>
  <c r="Z53" i="13"/>
  <c r="E54" i="13"/>
  <c r="F54" i="13"/>
  <c r="G54" i="13"/>
  <c r="H54" i="13"/>
  <c r="I54" i="13"/>
  <c r="AE56" i="13"/>
  <c r="Y57" i="13"/>
  <c r="Z57" i="13"/>
  <c r="AA57" i="13"/>
  <c r="AE57" i="13"/>
  <c r="Y58" i="13"/>
  <c r="Z58" i="13"/>
  <c r="G121" i="12" a="1"/>
  <c r="G122" i="12" a="1"/>
  <c r="C121" i="12" a="1"/>
  <c r="D122" i="12" a="1"/>
  <c r="E121" i="12" a="1"/>
  <c r="F122" i="12" a="1"/>
  <c r="C122" i="12" a="1"/>
  <c r="F121" i="12" a="1"/>
  <c r="D121" i="12" a="1"/>
  <c r="E122" i="12" a="1"/>
  <c r="C121" i="12" l="1"/>
  <c r="C122" i="12"/>
  <c r="G122" i="12"/>
  <c r="G121" i="12"/>
  <c r="F121" i="12"/>
  <c r="F122" i="12"/>
  <c r="E121" i="12"/>
  <c r="E122" i="12"/>
  <c r="D121" i="12"/>
  <c r="D122" i="12"/>
  <c r="AI22" i="40"/>
  <c r="AK22" i="40" s="1"/>
  <c r="AL22" i="40" s="1"/>
  <c r="AN22" i="40"/>
  <c r="AV11" i="40"/>
  <c r="AQ11" i="40"/>
  <c r="AS11" i="40" s="1"/>
  <c r="AT11" i="40" s="1"/>
  <c r="AR42" i="40"/>
  <c r="AM42" i="40"/>
  <c r="AO42" i="40" s="1"/>
  <c r="AP42" i="40" s="1"/>
  <c r="AM35" i="40"/>
  <c r="AO35" i="40" s="1"/>
  <c r="AP35" i="40" s="1"/>
  <c r="AR35" i="40"/>
  <c r="AZ33" i="40"/>
  <c r="AU33" i="40"/>
  <c r="AW33" i="40" s="1"/>
  <c r="AX33" i="40" s="1"/>
  <c r="AI26" i="40"/>
  <c r="AK26" i="40" s="1"/>
  <c r="AL26" i="40" s="1"/>
  <c r="AN26" i="40"/>
  <c r="AR36" i="40"/>
  <c r="AM36" i="40"/>
  <c r="AO36" i="40" s="1"/>
  <c r="AP36" i="40" s="1"/>
  <c r="AQ44" i="40"/>
  <c r="AS44" i="40" s="1"/>
  <c r="AT44" i="40" s="1"/>
  <c r="AV44" i="40"/>
  <c r="AO9" i="40"/>
  <c r="AP9" i="40" s="1"/>
  <c r="AI14" i="40"/>
  <c r="AK14" i="40" s="1"/>
  <c r="AL14" i="40" s="1"/>
  <c r="AN14" i="40"/>
  <c r="AQ9" i="40"/>
  <c r="AV9" i="40"/>
  <c r="AI17" i="40"/>
  <c r="AK17" i="40" s="1"/>
  <c r="AL17" i="40" s="1"/>
  <c r="AN17" i="40"/>
  <c r="AL9" i="40"/>
  <c r="AQ28" i="40"/>
  <c r="AS28" i="40" s="1"/>
  <c r="AT28" i="40" s="1"/>
  <c r="AV28" i="40"/>
  <c r="AI12" i="40"/>
  <c r="AN12" i="40"/>
  <c r="AV38" i="40"/>
  <c r="AQ38" i="40"/>
  <c r="AS38" i="40" s="1"/>
  <c r="AT38" i="40" s="1"/>
  <c r="AR13" i="40"/>
  <c r="AM13" i="40"/>
  <c r="AO13" i="40" s="1"/>
  <c r="AP13" i="40" s="1"/>
  <c r="AE7" i="40"/>
  <c r="AM25" i="40"/>
  <c r="AO25" i="40" s="1"/>
  <c r="AP25" i="40" s="1"/>
  <c r="AR25" i="40"/>
  <c r="BD40" i="40"/>
  <c r="AY40" i="40"/>
  <c r="BA40" i="40" s="1"/>
  <c r="BB40" i="40" s="1"/>
  <c r="AM16" i="40"/>
  <c r="AO16" i="40" s="1"/>
  <c r="AP16" i="40" s="1"/>
  <c r="AR16" i="40"/>
  <c r="AI29" i="40"/>
  <c r="AK29" i="40" s="1"/>
  <c r="AL29" i="40" s="1"/>
  <c r="AN29" i="40"/>
  <c r="AQ18" i="40"/>
  <c r="AS18" i="40" s="1"/>
  <c r="AT18" i="40" s="1"/>
  <c r="AV18" i="40"/>
  <c r="AN20" i="40"/>
  <c r="AI20" i="40"/>
  <c r="AK20" i="40" s="1"/>
  <c r="AL20" i="40" s="1"/>
  <c r="AN31" i="40"/>
  <c r="AI31" i="40"/>
  <c r="AK31" i="40" s="1"/>
  <c r="AL31" i="40" s="1"/>
  <c r="AN19" i="40"/>
  <c r="AI19" i="40"/>
  <c r="AK19" i="40" s="1"/>
  <c r="AL19" i="40" s="1"/>
  <c r="AN50" i="40"/>
  <c r="AI50" i="40"/>
  <c r="AK50" i="40" s="1"/>
  <c r="AL50" i="40" s="1"/>
  <c r="AR37" i="40"/>
  <c r="AM37" i="40"/>
  <c r="AO37" i="40" s="1"/>
  <c r="AP37" i="40" s="1"/>
  <c r="AR45" i="40"/>
  <c r="AM45" i="40"/>
  <c r="AO45" i="40" s="1"/>
  <c r="AP45" i="40" s="1"/>
  <c r="BC47" i="40"/>
  <c r="BE47" i="40" s="1"/>
  <c r="BF47" i="40" s="1"/>
  <c r="BH47" i="40"/>
  <c r="BG47" i="40" s="1"/>
  <c r="BI47" i="40" s="1"/>
  <c r="AM10" i="40"/>
  <c r="AO10" i="40" s="1"/>
  <c r="AP10" i="40" s="1"/>
  <c r="AR10" i="40"/>
  <c r="AV23" i="40"/>
  <c r="AQ23" i="40"/>
  <c r="AS23" i="40" s="1"/>
  <c r="AT23" i="40" s="1"/>
  <c r="AR27" i="40"/>
  <c r="AM27" i="40"/>
  <c r="AO27" i="40" s="1"/>
  <c r="AP27" i="40" s="1"/>
  <c r="AR30" i="40"/>
  <c r="AM30" i="40"/>
  <c r="AO30" i="40" s="1"/>
  <c r="AP30" i="40" s="1"/>
  <c r="AZ49" i="40"/>
  <c r="AU49" i="40"/>
  <c r="AW49" i="40" s="1"/>
  <c r="AX49" i="40" s="1"/>
  <c r="AR15" i="40"/>
  <c r="AM15" i="40"/>
  <c r="AO15" i="40" s="1"/>
  <c r="AP15" i="40" s="1"/>
  <c r="AM32" i="40"/>
  <c r="AO32" i="40" s="1"/>
  <c r="AP32" i="40" s="1"/>
  <c r="AR32" i="40"/>
  <c r="AR43" i="40"/>
  <c r="AM43" i="40"/>
  <c r="AO43" i="40" s="1"/>
  <c r="AP43" i="40" s="1"/>
  <c r="AR21" i="40"/>
  <c r="AM21" i="40"/>
  <c r="AO21" i="40" s="1"/>
  <c r="AP21" i="40" s="1"/>
  <c r="AI24" i="40"/>
  <c r="AK24" i="40" s="1"/>
  <c r="AL24" i="40" s="1"/>
  <c r="AN24" i="40"/>
  <c r="AZ41" i="40"/>
  <c r="AU41" i="40"/>
  <c r="AW41" i="40" s="1"/>
  <c r="AX41" i="40" s="1"/>
  <c r="BC48" i="40"/>
  <c r="BE48" i="40" s="1"/>
  <c r="BF48" i="40" s="1"/>
  <c r="BH48" i="40"/>
  <c r="BG48" i="40" s="1"/>
  <c r="BI48" i="40" s="1"/>
  <c r="AZ34" i="40"/>
  <c r="AU34" i="40"/>
  <c r="AW34" i="40" s="1"/>
  <c r="AX34" i="40" s="1"/>
  <c r="AY39" i="40"/>
  <c r="BA39" i="40" s="1"/>
  <c r="BB39" i="40" s="1"/>
  <c r="BD39" i="40"/>
  <c r="AY46" i="40"/>
  <c r="BA46" i="40" s="1"/>
  <c r="BB46" i="40" s="1"/>
  <c r="BD46" i="40"/>
  <c r="H120" i="12"/>
  <c r="M120" i="12" s="1"/>
  <c r="J120" i="12" s="1"/>
  <c r="I120" i="12" s="1"/>
  <c r="K120" i="12" s="1"/>
  <c r="L120" i="12" s="1"/>
  <c r="N120" i="12" s="1"/>
  <c r="O120" i="12" s="1"/>
  <c r="P120" i="12" s="1"/>
  <c r="Q120" i="12" s="1"/>
  <c r="R120" i="12" s="1"/>
  <c r="C1" i="13"/>
  <c r="AQ36" i="33"/>
  <c r="AQ37" i="33"/>
  <c r="AQ38" i="33"/>
  <c r="AQ39" i="33"/>
  <c r="AQ40" i="33"/>
  <c r="AQ41" i="33"/>
  <c r="AQ42" i="33"/>
  <c r="AQ43" i="33"/>
  <c r="AQ44" i="33"/>
  <c r="AQ45" i="33"/>
  <c r="AQ46" i="33"/>
  <c r="AQ47" i="33"/>
  <c r="AQ48" i="33"/>
  <c r="AQ49" i="33"/>
  <c r="AQ50" i="33"/>
  <c r="AQ51" i="33"/>
  <c r="AQ52" i="33"/>
  <c r="AQ53" i="33"/>
  <c r="AQ54" i="33"/>
  <c r="AQ55" i="33"/>
  <c r="AQ56" i="33"/>
  <c r="AQ57" i="33"/>
  <c r="AQ58" i="33"/>
  <c r="AQ59" i="33"/>
  <c r="AQ60" i="33"/>
  <c r="AQ61" i="33"/>
  <c r="AQ62" i="33"/>
  <c r="AQ63" i="33"/>
  <c r="AQ64" i="33"/>
  <c r="AQ65" i="33"/>
  <c r="AQ66" i="33"/>
  <c r="AQ67" i="33"/>
  <c r="AQ68" i="33"/>
  <c r="AQ69" i="33"/>
  <c r="AQ70" i="33"/>
  <c r="AQ71" i="33"/>
  <c r="AQ72" i="33"/>
  <c r="AQ73" i="33"/>
  <c r="AQ74" i="33"/>
  <c r="AQ75" i="33"/>
  <c r="AQ76" i="33"/>
  <c r="AQ77" i="33"/>
  <c r="AQ78" i="33"/>
  <c r="AQ79" i="33"/>
  <c r="AQ80" i="33"/>
  <c r="AQ81" i="33"/>
  <c r="AQ82" i="33"/>
  <c r="AQ83" i="33"/>
  <c r="AQ84" i="33"/>
  <c r="AQ35" i="33"/>
  <c r="AR36" i="33"/>
  <c r="AR37" i="33"/>
  <c r="AR38" i="33"/>
  <c r="AR39" i="33"/>
  <c r="AR40" i="33"/>
  <c r="AR41" i="33"/>
  <c r="AR42" i="33"/>
  <c r="AR43" i="33"/>
  <c r="AR44" i="33"/>
  <c r="AR45" i="33"/>
  <c r="AR46" i="33"/>
  <c r="AR47" i="33"/>
  <c r="AR48" i="33"/>
  <c r="AR49" i="33"/>
  <c r="AR50" i="33"/>
  <c r="AR51" i="33"/>
  <c r="AR52" i="33"/>
  <c r="AR53" i="33"/>
  <c r="AR54" i="33"/>
  <c r="AR55" i="33"/>
  <c r="AR56" i="33"/>
  <c r="AR57" i="33"/>
  <c r="AR58" i="33"/>
  <c r="AR59" i="33"/>
  <c r="AR60" i="33"/>
  <c r="AR61" i="33"/>
  <c r="AR62" i="33"/>
  <c r="AR63" i="33"/>
  <c r="AR64" i="33"/>
  <c r="AR65" i="33"/>
  <c r="AR66" i="33"/>
  <c r="AR67" i="33"/>
  <c r="AR68" i="33"/>
  <c r="AR69" i="33"/>
  <c r="AR70" i="33"/>
  <c r="AR71" i="33"/>
  <c r="AR72" i="33"/>
  <c r="AR73" i="33"/>
  <c r="AR74" i="33"/>
  <c r="AR75" i="33"/>
  <c r="AR76" i="33"/>
  <c r="AR77" i="33"/>
  <c r="AR78" i="33"/>
  <c r="AR79" i="33"/>
  <c r="AR80" i="33"/>
  <c r="AR81" i="33"/>
  <c r="AR82" i="33"/>
  <c r="AR83" i="33"/>
  <c r="AR84" i="33"/>
  <c r="AR35" i="33"/>
  <c r="C3" i="33"/>
  <c r="D3" i="33"/>
  <c r="E3" i="33"/>
  <c r="F3" i="33"/>
  <c r="G3" i="33"/>
  <c r="G5" i="33" s="1"/>
  <c r="H3" i="33"/>
  <c r="H5" i="33" s="1"/>
  <c r="I3" i="33"/>
  <c r="I5" i="33" s="1"/>
  <c r="J3" i="33"/>
  <c r="J25" i="33" s="1"/>
  <c r="K3" i="33"/>
  <c r="L3" i="33"/>
  <c r="M3" i="33"/>
  <c r="N3" i="33"/>
  <c r="O3" i="33"/>
  <c r="P3" i="33"/>
  <c r="Q3" i="33"/>
  <c r="R3" i="33"/>
  <c r="R4" i="33" s="1"/>
  <c r="S3" i="33"/>
  <c r="S5" i="33" s="1"/>
  <c r="T3" i="33"/>
  <c r="U3" i="33"/>
  <c r="U4" i="33" s="1"/>
  <c r="V3" i="33"/>
  <c r="W3" i="33"/>
  <c r="X3" i="33"/>
  <c r="Y3" i="33"/>
  <c r="Z3" i="33"/>
  <c r="AA3" i="33"/>
  <c r="AB3" i="33"/>
  <c r="AC3" i="33"/>
  <c r="AC5" i="33" s="1"/>
  <c r="AD3" i="33"/>
  <c r="AE3" i="33"/>
  <c r="AE5" i="33" s="1"/>
  <c r="AF3" i="33"/>
  <c r="AG3" i="33"/>
  <c r="AG5" i="33" s="1"/>
  <c r="AH3" i="33"/>
  <c r="AH4" i="33" s="1"/>
  <c r="AI3" i="33"/>
  <c r="AJ3" i="33"/>
  <c r="AK3" i="33"/>
  <c r="AL3" i="33"/>
  <c r="AM3" i="33"/>
  <c r="AM5" i="33" s="1"/>
  <c r="AN3" i="33"/>
  <c r="AO3" i="33"/>
  <c r="AO5" i="33" s="1"/>
  <c r="AP3" i="33"/>
  <c r="AP4" i="33" s="1"/>
  <c r="D4" i="33"/>
  <c r="F4" i="33"/>
  <c r="H4" i="33"/>
  <c r="I4" i="33"/>
  <c r="J4" i="33"/>
  <c r="AD4" i="33"/>
  <c r="AN4" i="33"/>
  <c r="O5" i="33"/>
  <c r="P5" i="33"/>
  <c r="Q5" i="33"/>
  <c r="R5" i="33"/>
  <c r="T5" i="33"/>
  <c r="U5" i="33"/>
  <c r="AA5" i="33"/>
  <c r="AN5" i="33"/>
  <c r="AP5" i="33"/>
  <c r="C6" i="33"/>
  <c r="D6" i="33"/>
  <c r="E6" i="33"/>
  <c r="F6" i="33"/>
  <c r="AG7" i="33" s="1"/>
  <c r="G6" i="33"/>
  <c r="H6" i="33"/>
  <c r="I6" i="33"/>
  <c r="J6" i="33"/>
  <c r="K6" i="33"/>
  <c r="L6" i="33"/>
  <c r="M6" i="33"/>
  <c r="N6" i="33"/>
  <c r="O6" i="33"/>
  <c r="P6" i="33"/>
  <c r="Q6" i="33"/>
  <c r="R6" i="33"/>
  <c r="S6" i="33"/>
  <c r="T6" i="33"/>
  <c r="T26" i="33" s="1"/>
  <c r="U6" i="33"/>
  <c r="V6" i="33"/>
  <c r="W6" i="33"/>
  <c r="X6" i="33"/>
  <c r="Y6" i="33"/>
  <c r="Z6" i="33"/>
  <c r="AA6" i="33"/>
  <c r="I26" i="33" s="1"/>
  <c r="AB6" i="33"/>
  <c r="J26" i="33" s="1"/>
  <c r="AC6" i="33"/>
  <c r="AD6" i="33"/>
  <c r="AD7" i="33" s="1"/>
  <c r="AE6" i="33"/>
  <c r="AF6" i="33"/>
  <c r="AG6" i="33"/>
  <c r="AH6" i="33"/>
  <c r="AI6" i="33"/>
  <c r="AJ6" i="33"/>
  <c r="AK6" i="33"/>
  <c r="AL6" i="33"/>
  <c r="AM6" i="33"/>
  <c r="U26" i="33" s="1"/>
  <c r="AN6" i="33"/>
  <c r="AO6" i="33"/>
  <c r="AP6" i="33"/>
  <c r="AP7" i="33" s="1"/>
  <c r="C146" i="33"/>
  <c r="D146" i="33"/>
  <c r="E146" i="33"/>
  <c r="F146" i="33"/>
  <c r="G146" i="33"/>
  <c r="H146" i="33"/>
  <c r="I146" i="33"/>
  <c r="J146" i="33"/>
  <c r="K146" i="33"/>
  <c r="L146" i="33"/>
  <c r="M146" i="33"/>
  <c r="N146" i="33"/>
  <c r="O146" i="33"/>
  <c r="P146" i="33"/>
  <c r="Q146" i="33"/>
  <c r="R146" i="33"/>
  <c r="S146" i="33"/>
  <c r="T146" i="33"/>
  <c r="U146" i="33"/>
  <c r="V146" i="33"/>
  <c r="W146" i="33"/>
  <c r="X146" i="33"/>
  <c r="Y146" i="33"/>
  <c r="Z146" i="33"/>
  <c r="AA146" i="33"/>
  <c r="AB146" i="33"/>
  <c r="AC146" i="33"/>
  <c r="AD146" i="33"/>
  <c r="AE146" i="33"/>
  <c r="AF146" i="33"/>
  <c r="AG146" i="33"/>
  <c r="AH146" i="33"/>
  <c r="AI146" i="33"/>
  <c r="AJ146" i="33"/>
  <c r="AK146" i="33"/>
  <c r="AL146" i="33"/>
  <c r="AM146" i="33"/>
  <c r="AN146" i="33"/>
  <c r="AO146" i="33"/>
  <c r="AP146" i="33"/>
  <c r="C147" i="33"/>
  <c r="D147" i="33"/>
  <c r="E147" i="33"/>
  <c r="F147" i="33"/>
  <c r="G147" i="33"/>
  <c r="H147" i="33"/>
  <c r="I147" i="33"/>
  <c r="J147" i="33"/>
  <c r="K147" i="33"/>
  <c r="L147" i="33"/>
  <c r="M147" i="33"/>
  <c r="N147" i="33"/>
  <c r="O147" i="33"/>
  <c r="P147" i="33"/>
  <c r="Q147" i="33"/>
  <c r="R147" i="33"/>
  <c r="S147" i="33"/>
  <c r="T147" i="33"/>
  <c r="U147" i="33"/>
  <c r="V147" i="33"/>
  <c r="W147" i="33"/>
  <c r="X147" i="33"/>
  <c r="Y147" i="33"/>
  <c r="Z147" i="33"/>
  <c r="AA147" i="33"/>
  <c r="AB147" i="33"/>
  <c r="AC147" i="33"/>
  <c r="AD147" i="33"/>
  <c r="AE147" i="33"/>
  <c r="AF147" i="33"/>
  <c r="AG147" i="33"/>
  <c r="AH147" i="33"/>
  <c r="AI147" i="33"/>
  <c r="AJ147" i="33"/>
  <c r="AK147" i="33"/>
  <c r="AL147" i="33"/>
  <c r="AM147" i="33"/>
  <c r="AN147" i="33"/>
  <c r="AO147" i="33"/>
  <c r="AP147" i="33"/>
  <c r="C148" i="33"/>
  <c r="D148" i="33"/>
  <c r="E148" i="33"/>
  <c r="F148" i="33"/>
  <c r="G148" i="33"/>
  <c r="H148" i="33"/>
  <c r="I148" i="33"/>
  <c r="J148" i="33"/>
  <c r="K148" i="33"/>
  <c r="L148" i="33"/>
  <c r="M148" i="33"/>
  <c r="N148" i="33"/>
  <c r="O148" i="33"/>
  <c r="P148" i="33"/>
  <c r="Q148" i="33"/>
  <c r="R148" i="33"/>
  <c r="S148" i="33"/>
  <c r="T148" i="33"/>
  <c r="U148" i="33"/>
  <c r="V148" i="33"/>
  <c r="W148" i="33"/>
  <c r="X148" i="33"/>
  <c r="Y148" i="33"/>
  <c r="Z148" i="33"/>
  <c r="AA148" i="33"/>
  <c r="AB148" i="33"/>
  <c r="AC148" i="33"/>
  <c r="AD148" i="33"/>
  <c r="AE148" i="33"/>
  <c r="AF148" i="33"/>
  <c r="AG148" i="33"/>
  <c r="AH148" i="33"/>
  <c r="AI148" i="33"/>
  <c r="AJ148" i="33"/>
  <c r="AK148" i="33"/>
  <c r="AL148" i="33"/>
  <c r="AM148" i="33"/>
  <c r="AN148" i="33"/>
  <c r="AO148" i="33"/>
  <c r="AP148" i="33"/>
  <c r="C149" i="33"/>
  <c r="D149" i="33"/>
  <c r="E149" i="33"/>
  <c r="F149" i="33"/>
  <c r="G149" i="33"/>
  <c r="H149" i="33"/>
  <c r="I149" i="33"/>
  <c r="J149" i="33"/>
  <c r="K149" i="33"/>
  <c r="L149" i="33"/>
  <c r="M149" i="33"/>
  <c r="N149" i="33"/>
  <c r="O149" i="33"/>
  <c r="P149" i="33"/>
  <c r="Q149" i="33"/>
  <c r="R149" i="33"/>
  <c r="S149" i="33"/>
  <c r="T149" i="33"/>
  <c r="U149" i="33"/>
  <c r="V149" i="33"/>
  <c r="W149" i="33"/>
  <c r="X149" i="33"/>
  <c r="Y149" i="33"/>
  <c r="Z149" i="33"/>
  <c r="AA149" i="33"/>
  <c r="AB149" i="33"/>
  <c r="AC149" i="33"/>
  <c r="AD149" i="33"/>
  <c r="AE149" i="33"/>
  <c r="AF149" i="33"/>
  <c r="AG149" i="33"/>
  <c r="AH149" i="33"/>
  <c r="AI149" i="33"/>
  <c r="AJ149" i="33"/>
  <c r="AK149" i="33"/>
  <c r="AL149" i="33"/>
  <c r="AM149" i="33"/>
  <c r="AN149" i="33"/>
  <c r="AO149" i="33"/>
  <c r="AP149" i="33"/>
  <c r="C150" i="33"/>
  <c r="D150" i="33"/>
  <c r="E150" i="33"/>
  <c r="F150" i="33"/>
  <c r="G150" i="33"/>
  <c r="H150" i="33"/>
  <c r="I150" i="33"/>
  <c r="J150" i="33"/>
  <c r="K150" i="33"/>
  <c r="L150" i="33"/>
  <c r="M150" i="33"/>
  <c r="N150" i="33"/>
  <c r="O150" i="33"/>
  <c r="P150" i="33"/>
  <c r="Q150" i="33"/>
  <c r="R150" i="33"/>
  <c r="S150" i="33"/>
  <c r="T150" i="33"/>
  <c r="U150" i="33"/>
  <c r="V150" i="33"/>
  <c r="W150" i="33"/>
  <c r="X150" i="33"/>
  <c r="Y150" i="33"/>
  <c r="Z150" i="33"/>
  <c r="AA150" i="33"/>
  <c r="AB150" i="33"/>
  <c r="AC150" i="33"/>
  <c r="AD150" i="33"/>
  <c r="AE150" i="33"/>
  <c r="AF150" i="33"/>
  <c r="AG150" i="33"/>
  <c r="AH150" i="33"/>
  <c r="AI150" i="33"/>
  <c r="AJ150" i="33"/>
  <c r="AK150" i="33"/>
  <c r="AL150" i="33"/>
  <c r="AM150" i="33"/>
  <c r="AN150" i="33"/>
  <c r="AO150" i="33"/>
  <c r="AP150" i="33"/>
  <c r="C151" i="33"/>
  <c r="D151" i="33"/>
  <c r="E151" i="33"/>
  <c r="F151" i="33"/>
  <c r="G151" i="33"/>
  <c r="H151" i="33"/>
  <c r="I151" i="33"/>
  <c r="J151" i="33"/>
  <c r="K151" i="33"/>
  <c r="L151" i="33"/>
  <c r="M151" i="33"/>
  <c r="N151" i="33"/>
  <c r="O151" i="33"/>
  <c r="P151" i="33"/>
  <c r="Q151" i="33"/>
  <c r="R151" i="33"/>
  <c r="S151" i="33"/>
  <c r="T151" i="33"/>
  <c r="U151" i="33"/>
  <c r="V151" i="33"/>
  <c r="W151" i="33"/>
  <c r="X151" i="33"/>
  <c r="Y151" i="33"/>
  <c r="Z151" i="33"/>
  <c r="AA151" i="33"/>
  <c r="AB151" i="33"/>
  <c r="AC151" i="33"/>
  <c r="AD151" i="33"/>
  <c r="AE151" i="33"/>
  <c r="AF151" i="33"/>
  <c r="AG151" i="33"/>
  <c r="AH151" i="33"/>
  <c r="AI151" i="33"/>
  <c r="AJ151" i="33"/>
  <c r="AK151" i="33"/>
  <c r="AL151" i="33"/>
  <c r="AM151" i="33"/>
  <c r="AN151" i="33"/>
  <c r="AO151" i="33"/>
  <c r="AP151" i="33"/>
  <c r="C152" i="33"/>
  <c r="D152" i="33"/>
  <c r="E152" i="33"/>
  <c r="F152" i="33"/>
  <c r="G152" i="33"/>
  <c r="H152" i="33"/>
  <c r="I152" i="33"/>
  <c r="J152" i="33"/>
  <c r="K152" i="33"/>
  <c r="L152" i="33"/>
  <c r="M152" i="33"/>
  <c r="N152" i="33"/>
  <c r="O152" i="33"/>
  <c r="P152" i="33"/>
  <c r="Q152" i="33"/>
  <c r="R152" i="33"/>
  <c r="S152" i="33"/>
  <c r="T152" i="33"/>
  <c r="U152" i="33"/>
  <c r="V152" i="33"/>
  <c r="W152" i="33"/>
  <c r="X152" i="33"/>
  <c r="Y152" i="33"/>
  <c r="Z152" i="33"/>
  <c r="AA152" i="33"/>
  <c r="AB152" i="33"/>
  <c r="AC152" i="33"/>
  <c r="AD152" i="33"/>
  <c r="AE152" i="33"/>
  <c r="AF152" i="33"/>
  <c r="AG152" i="33"/>
  <c r="AH152" i="33"/>
  <c r="AI152" i="33"/>
  <c r="AJ152" i="33"/>
  <c r="AK152" i="33"/>
  <c r="AL152" i="33"/>
  <c r="AM152" i="33"/>
  <c r="AN152" i="33"/>
  <c r="AO152" i="33"/>
  <c r="AP152" i="33"/>
  <c r="C153" i="33"/>
  <c r="D153" i="33"/>
  <c r="E153" i="33"/>
  <c r="F153" i="33"/>
  <c r="G153" i="33"/>
  <c r="H153" i="33"/>
  <c r="I153" i="33"/>
  <c r="J153" i="33"/>
  <c r="K153" i="33"/>
  <c r="L153" i="33"/>
  <c r="M153" i="33"/>
  <c r="N153" i="33"/>
  <c r="O153" i="33"/>
  <c r="P153" i="33"/>
  <c r="Q153" i="33"/>
  <c r="R153" i="33"/>
  <c r="S153" i="33"/>
  <c r="T153" i="33"/>
  <c r="U153" i="33"/>
  <c r="V153" i="33"/>
  <c r="W153" i="33"/>
  <c r="X153" i="33"/>
  <c r="Y153" i="33"/>
  <c r="Z153" i="33"/>
  <c r="AA153" i="33"/>
  <c r="AB153" i="33"/>
  <c r="AC153" i="33"/>
  <c r="AD153" i="33"/>
  <c r="AE153" i="33"/>
  <c r="AF153" i="33"/>
  <c r="AG153" i="33"/>
  <c r="AH153" i="33"/>
  <c r="AI153" i="33"/>
  <c r="AJ153" i="33"/>
  <c r="AK153" i="33"/>
  <c r="AL153" i="33"/>
  <c r="AM153" i="33"/>
  <c r="AN153" i="33"/>
  <c r="AO153" i="33"/>
  <c r="AP153" i="33"/>
  <c r="C154" i="33"/>
  <c r="D154" i="33"/>
  <c r="E154" i="33"/>
  <c r="F154" i="33"/>
  <c r="G154" i="33"/>
  <c r="H154" i="33"/>
  <c r="I154" i="33"/>
  <c r="J154" i="33"/>
  <c r="K154" i="33"/>
  <c r="L154" i="33"/>
  <c r="M154" i="33"/>
  <c r="N154" i="33"/>
  <c r="O154" i="33"/>
  <c r="P154" i="33"/>
  <c r="Q154" i="33"/>
  <c r="R154" i="33"/>
  <c r="S154" i="33"/>
  <c r="T154" i="33"/>
  <c r="U154" i="33"/>
  <c r="V154" i="33"/>
  <c r="W154" i="33"/>
  <c r="X154" i="33"/>
  <c r="Y154" i="33"/>
  <c r="Z154" i="33"/>
  <c r="AA154" i="33"/>
  <c r="AB154" i="33"/>
  <c r="AC154" i="33"/>
  <c r="AD154" i="33"/>
  <c r="AE154" i="33"/>
  <c r="AF154" i="33"/>
  <c r="AG154" i="33"/>
  <c r="AH154" i="33"/>
  <c r="AI154" i="33"/>
  <c r="AJ154" i="33"/>
  <c r="AK154" i="33"/>
  <c r="AL154" i="33"/>
  <c r="AM154" i="33"/>
  <c r="AN154" i="33"/>
  <c r="AO154" i="33"/>
  <c r="AP154" i="33"/>
  <c r="C155" i="33"/>
  <c r="D155" i="33"/>
  <c r="E155" i="33"/>
  <c r="F155" i="33"/>
  <c r="G155" i="33"/>
  <c r="H155" i="33"/>
  <c r="I155" i="33"/>
  <c r="J155" i="33"/>
  <c r="K155" i="33"/>
  <c r="L155" i="33"/>
  <c r="M155" i="33"/>
  <c r="N155" i="33"/>
  <c r="O155" i="33"/>
  <c r="P155" i="33"/>
  <c r="Q155" i="33"/>
  <c r="R155" i="33"/>
  <c r="S155" i="33"/>
  <c r="T155" i="33"/>
  <c r="U155" i="33"/>
  <c r="V155" i="33"/>
  <c r="W155" i="33"/>
  <c r="X155" i="33"/>
  <c r="Y155" i="33"/>
  <c r="Z155" i="33"/>
  <c r="AA155" i="33"/>
  <c r="AB155" i="33"/>
  <c r="AC155" i="33"/>
  <c r="AD155" i="33"/>
  <c r="AE155" i="33"/>
  <c r="AF155" i="33"/>
  <c r="AG155" i="33"/>
  <c r="AH155" i="33"/>
  <c r="AI155" i="33"/>
  <c r="AJ155" i="33"/>
  <c r="AK155" i="33"/>
  <c r="AL155" i="33"/>
  <c r="AM155" i="33"/>
  <c r="AN155" i="33"/>
  <c r="AO155" i="33"/>
  <c r="AP155" i="33"/>
  <c r="C156" i="33"/>
  <c r="D156" i="33"/>
  <c r="E156" i="33"/>
  <c r="F156" i="33"/>
  <c r="G156" i="33"/>
  <c r="H156" i="33"/>
  <c r="I156" i="33"/>
  <c r="J156" i="33"/>
  <c r="K156" i="33"/>
  <c r="L156" i="33"/>
  <c r="M156" i="33"/>
  <c r="N156" i="33"/>
  <c r="O156" i="33"/>
  <c r="P156" i="33"/>
  <c r="Q156" i="33"/>
  <c r="R156" i="33"/>
  <c r="S156" i="33"/>
  <c r="T156" i="33"/>
  <c r="U156" i="33"/>
  <c r="V156" i="33"/>
  <c r="W156" i="33"/>
  <c r="X156" i="33"/>
  <c r="Y156" i="33"/>
  <c r="Z156" i="33"/>
  <c r="AA156" i="33"/>
  <c r="AB156" i="33"/>
  <c r="AC156" i="33"/>
  <c r="AD156" i="33"/>
  <c r="AE156" i="33"/>
  <c r="AF156" i="33"/>
  <c r="AG156" i="33"/>
  <c r="AH156" i="33"/>
  <c r="AI156" i="33"/>
  <c r="AJ156" i="33"/>
  <c r="AK156" i="33"/>
  <c r="AL156" i="33"/>
  <c r="AM156" i="33"/>
  <c r="AN156" i="33"/>
  <c r="AO156" i="33"/>
  <c r="AP156" i="33"/>
  <c r="C157" i="33"/>
  <c r="D157" i="33"/>
  <c r="E157" i="33"/>
  <c r="F157" i="33"/>
  <c r="G157" i="33"/>
  <c r="H157" i="33"/>
  <c r="I157" i="33"/>
  <c r="J157" i="33"/>
  <c r="K157" i="33"/>
  <c r="L157" i="33"/>
  <c r="M157" i="33"/>
  <c r="N157" i="33"/>
  <c r="O157" i="33"/>
  <c r="P157" i="33"/>
  <c r="Q157" i="33"/>
  <c r="R157" i="33"/>
  <c r="S157" i="33"/>
  <c r="T157" i="33"/>
  <c r="U157" i="33"/>
  <c r="V157" i="33"/>
  <c r="W157" i="33"/>
  <c r="X157" i="33"/>
  <c r="Y157" i="33"/>
  <c r="Z157" i="33"/>
  <c r="AA157" i="33"/>
  <c r="AB157" i="33"/>
  <c r="AC157" i="33"/>
  <c r="AD157" i="33"/>
  <c r="AE157" i="33"/>
  <c r="AF157" i="33"/>
  <c r="AG157" i="33"/>
  <c r="AH157" i="33"/>
  <c r="AI157" i="33"/>
  <c r="AJ157" i="33"/>
  <c r="AK157" i="33"/>
  <c r="AL157" i="33"/>
  <c r="AM157" i="33"/>
  <c r="AN157" i="33"/>
  <c r="AO157" i="33"/>
  <c r="AP157" i="33"/>
  <c r="C158" i="33"/>
  <c r="D158" i="33"/>
  <c r="E158" i="33"/>
  <c r="F158" i="33"/>
  <c r="G158" i="33"/>
  <c r="H158" i="33"/>
  <c r="I158" i="33"/>
  <c r="J158" i="33"/>
  <c r="K158" i="33"/>
  <c r="L158" i="33"/>
  <c r="M158" i="33"/>
  <c r="N158" i="33"/>
  <c r="O158" i="33"/>
  <c r="P158" i="33"/>
  <c r="Q158" i="33"/>
  <c r="R158" i="33"/>
  <c r="S158" i="33"/>
  <c r="T158" i="33"/>
  <c r="U158" i="33"/>
  <c r="V158" i="33"/>
  <c r="W158" i="33"/>
  <c r="X158" i="33"/>
  <c r="Y158" i="33"/>
  <c r="Z158" i="33"/>
  <c r="AA158" i="33"/>
  <c r="AB158" i="33"/>
  <c r="AC158" i="33"/>
  <c r="AD158" i="33"/>
  <c r="AE158" i="33"/>
  <c r="AF158" i="33"/>
  <c r="AG158" i="33"/>
  <c r="AH158" i="33"/>
  <c r="AI158" i="33"/>
  <c r="AJ158" i="33"/>
  <c r="AK158" i="33"/>
  <c r="AL158" i="33"/>
  <c r="AM158" i="33"/>
  <c r="AN158" i="33"/>
  <c r="AO158" i="33"/>
  <c r="AP158" i="33"/>
  <c r="C159" i="33"/>
  <c r="D159" i="33"/>
  <c r="E159" i="33"/>
  <c r="F159" i="33"/>
  <c r="G159" i="33"/>
  <c r="H159" i="33"/>
  <c r="I159" i="33"/>
  <c r="J159" i="33"/>
  <c r="K159" i="33"/>
  <c r="L159" i="33"/>
  <c r="M159" i="33"/>
  <c r="N159" i="33"/>
  <c r="O159" i="33"/>
  <c r="P159" i="33"/>
  <c r="Q159" i="33"/>
  <c r="R159" i="33"/>
  <c r="S159" i="33"/>
  <c r="T159" i="33"/>
  <c r="U159" i="33"/>
  <c r="V159" i="33"/>
  <c r="W159" i="33"/>
  <c r="X159" i="33"/>
  <c r="Y159" i="33"/>
  <c r="Z159" i="33"/>
  <c r="AA159" i="33"/>
  <c r="AB159" i="33"/>
  <c r="AC159" i="33"/>
  <c r="AD159" i="33"/>
  <c r="AE159" i="33"/>
  <c r="AF159" i="33"/>
  <c r="AG159" i="33"/>
  <c r="AH159" i="33"/>
  <c r="AI159" i="33"/>
  <c r="AJ159" i="33"/>
  <c r="AK159" i="33"/>
  <c r="AL159" i="33"/>
  <c r="AM159" i="33"/>
  <c r="AN159" i="33"/>
  <c r="AO159" i="33"/>
  <c r="AP159" i="33"/>
  <c r="C160" i="33"/>
  <c r="D160" i="33"/>
  <c r="E160" i="33"/>
  <c r="F160" i="33"/>
  <c r="G160" i="33"/>
  <c r="H160" i="33"/>
  <c r="I160" i="33"/>
  <c r="J160" i="33"/>
  <c r="K160" i="33"/>
  <c r="L160" i="33"/>
  <c r="M160" i="33"/>
  <c r="N160" i="33"/>
  <c r="O160" i="33"/>
  <c r="P160" i="33"/>
  <c r="Q160" i="33"/>
  <c r="R160" i="33"/>
  <c r="S160" i="33"/>
  <c r="T160" i="33"/>
  <c r="U160" i="33"/>
  <c r="V160" i="33"/>
  <c r="W160" i="33"/>
  <c r="X160" i="33"/>
  <c r="Y160" i="33"/>
  <c r="Z160" i="33"/>
  <c r="AA160" i="33"/>
  <c r="AB160" i="33"/>
  <c r="AC160" i="33"/>
  <c r="AD160" i="33"/>
  <c r="AE160" i="33"/>
  <c r="AF160" i="33"/>
  <c r="AG160" i="33"/>
  <c r="AH160" i="33"/>
  <c r="AI160" i="33"/>
  <c r="AJ160" i="33"/>
  <c r="AK160" i="33"/>
  <c r="AL160" i="33"/>
  <c r="AM160" i="33"/>
  <c r="AN160" i="33"/>
  <c r="AO160" i="33"/>
  <c r="AP160" i="33"/>
  <c r="C161" i="33"/>
  <c r="D161" i="33"/>
  <c r="E161" i="33"/>
  <c r="F161" i="33"/>
  <c r="G161" i="33"/>
  <c r="H161" i="33"/>
  <c r="I161" i="33"/>
  <c r="J161" i="33"/>
  <c r="K161" i="33"/>
  <c r="L161" i="33"/>
  <c r="M161" i="33"/>
  <c r="N161" i="33"/>
  <c r="O161" i="33"/>
  <c r="P161" i="33"/>
  <c r="Q161" i="33"/>
  <c r="R161" i="33"/>
  <c r="S161" i="33"/>
  <c r="T161" i="33"/>
  <c r="U161" i="33"/>
  <c r="V161" i="33"/>
  <c r="W161" i="33"/>
  <c r="X161" i="33"/>
  <c r="Y161" i="33"/>
  <c r="Z161" i="33"/>
  <c r="AA161" i="33"/>
  <c r="AB161" i="33"/>
  <c r="AC161" i="33"/>
  <c r="AD161" i="33"/>
  <c r="AE161" i="33"/>
  <c r="AF161" i="33"/>
  <c r="AG161" i="33"/>
  <c r="AH161" i="33"/>
  <c r="AI161" i="33"/>
  <c r="AJ161" i="33"/>
  <c r="AK161" i="33"/>
  <c r="AL161" i="33"/>
  <c r="AM161" i="33"/>
  <c r="AN161" i="33"/>
  <c r="AO161" i="33"/>
  <c r="AP161" i="33"/>
  <c r="C162" i="33"/>
  <c r="D162" i="33"/>
  <c r="E162" i="33"/>
  <c r="F162" i="33"/>
  <c r="G162" i="33"/>
  <c r="H162" i="33"/>
  <c r="I162" i="33"/>
  <c r="J162" i="33"/>
  <c r="K162" i="33"/>
  <c r="L162" i="33"/>
  <c r="M162" i="33"/>
  <c r="N162" i="33"/>
  <c r="O162" i="33"/>
  <c r="P162" i="33"/>
  <c r="Q162" i="33"/>
  <c r="R162" i="33"/>
  <c r="S162" i="33"/>
  <c r="T162" i="33"/>
  <c r="U162" i="33"/>
  <c r="V162" i="33"/>
  <c r="W162" i="33"/>
  <c r="X162" i="33"/>
  <c r="Y162" i="33"/>
  <c r="Z162" i="33"/>
  <c r="AA162" i="33"/>
  <c r="AB162" i="33"/>
  <c r="AC162" i="33"/>
  <c r="AD162" i="33"/>
  <c r="AE162" i="33"/>
  <c r="AF162" i="33"/>
  <c r="AG162" i="33"/>
  <c r="AH162" i="33"/>
  <c r="AI162" i="33"/>
  <c r="AJ162" i="33"/>
  <c r="AK162" i="33"/>
  <c r="AL162" i="33"/>
  <c r="AM162" i="33"/>
  <c r="AN162" i="33"/>
  <c r="AO162" i="33"/>
  <c r="AP162" i="33"/>
  <c r="C163" i="33"/>
  <c r="D163" i="33"/>
  <c r="E163" i="33"/>
  <c r="F163" i="33"/>
  <c r="G163" i="33"/>
  <c r="H163" i="33"/>
  <c r="I163" i="33"/>
  <c r="J163" i="33"/>
  <c r="K163" i="33"/>
  <c r="L163" i="33"/>
  <c r="M163" i="33"/>
  <c r="N163" i="33"/>
  <c r="O163" i="33"/>
  <c r="P163" i="33"/>
  <c r="Q163" i="33"/>
  <c r="R163" i="33"/>
  <c r="S163" i="33"/>
  <c r="T163" i="33"/>
  <c r="U163" i="33"/>
  <c r="V163" i="33"/>
  <c r="W163" i="33"/>
  <c r="X163" i="33"/>
  <c r="Y163" i="33"/>
  <c r="Z163" i="33"/>
  <c r="AA163" i="33"/>
  <c r="AB163" i="33"/>
  <c r="AC163" i="33"/>
  <c r="AD163" i="33"/>
  <c r="AE163" i="33"/>
  <c r="AF163" i="33"/>
  <c r="AG163" i="33"/>
  <c r="AH163" i="33"/>
  <c r="AI163" i="33"/>
  <c r="AJ163" i="33"/>
  <c r="AK163" i="33"/>
  <c r="AL163" i="33"/>
  <c r="AM163" i="33"/>
  <c r="AN163" i="33"/>
  <c r="AO163" i="33"/>
  <c r="AP163" i="33"/>
  <c r="C164" i="33"/>
  <c r="D164" i="33"/>
  <c r="E164" i="33"/>
  <c r="F164" i="33"/>
  <c r="G164" i="33"/>
  <c r="H164" i="33"/>
  <c r="I164" i="33"/>
  <c r="J164" i="33"/>
  <c r="K164" i="33"/>
  <c r="L164" i="33"/>
  <c r="M164" i="33"/>
  <c r="N164" i="33"/>
  <c r="O164" i="33"/>
  <c r="P164" i="33"/>
  <c r="Q164" i="33"/>
  <c r="R164" i="33"/>
  <c r="S164" i="33"/>
  <c r="T164" i="33"/>
  <c r="U164" i="33"/>
  <c r="V164" i="33"/>
  <c r="W164" i="33"/>
  <c r="X164" i="33"/>
  <c r="Y164" i="33"/>
  <c r="Z164" i="33"/>
  <c r="AA164" i="33"/>
  <c r="AB164" i="33"/>
  <c r="AC164" i="33"/>
  <c r="AD164" i="33"/>
  <c r="AE164" i="33"/>
  <c r="AF164" i="33"/>
  <c r="AG164" i="33"/>
  <c r="AH164" i="33"/>
  <c r="AI164" i="33"/>
  <c r="AJ164" i="33"/>
  <c r="AK164" i="33"/>
  <c r="AL164" i="33"/>
  <c r="AM164" i="33"/>
  <c r="AN164" i="33"/>
  <c r="AO164" i="33"/>
  <c r="AP164" i="33"/>
  <c r="C165" i="33"/>
  <c r="D165" i="33"/>
  <c r="E165" i="33"/>
  <c r="F165" i="33"/>
  <c r="G165" i="33"/>
  <c r="H165" i="33"/>
  <c r="I165" i="33"/>
  <c r="J165" i="33"/>
  <c r="K165" i="33"/>
  <c r="L165" i="33"/>
  <c r="M165" i="33"/>
  <c r="N165" i="33"/>
  <c r="O165" i="33"/>
  <c r="P165" i="33"/>
  <c r="Q165" i="33"/>
  <c r="R165" i="33"/>
  <c r="S165" i="33"/>
  <c r="T165" i="33"/>
  <c r="U165" i="33"/>
  <c r="V165" i="33"/>
  <c r="W165" i="33"/>
  <c r="X165" i="33"/>
  <c r="Y165" i="33"/>
  <c r="Z165" i="33"/>
  <c r="AA165" i="33"/>
  <c r="AB165" i="33"/>
  <c r="AC165" i="33"/>
  <c r="AD165" i="33"/>
  <c r="AE165" i="33"/>
  <c r="AF165" i="33"/>
  <c r="AG165" i="33"/>
  <c r="AH165" i="33"/>
  <c r="AI165" i="33"/>
  <c r="AJ165" i="33"/>
  <c r="AK165" i="33"/>
  <c r="AL165" i="33"/>
  <c r="AM165" i="33"/>
  <c r="AN165" i="33"/>
  <c r="AO165" i="33"/>
  <c r="AP165" i="33"/>
  <c r="C166" i="33"/>
  <c r="D166" i="33"/>
  <c r="E166" i="33"/>
  <c r="F166" i="33"/>
  <c r="G166" i="33"/>
  <c r="H166" i="33"/>
  <c r="I166" i="33"/>
  <c r="J166" i="33"/>
  <c r="K166" i="33"/>
  <c r="L166" i="33"/>
  <c r="M166" i="33"/>
  <c r="N166" i="33"/>
  <c r="O166" i="33"/>
  <c r="P166" i="33"/>
  <c r="Q166" i="33"/>
  <c r="R166" i="33"/>
  <c r="S166" i="33"/>
  <c r="T166" i="33"/>
  <c r="U166" i="33"/>
  <c r="V166" i="33"/>
  <c r="W166" i="33"/>
  <c r="X166" i="33"/>
  <c r="Y166" i="33"/>
  <c r="Z166" i="33"/>
  <c r="AA166" i="33"/>
  <c r="AB166" i="33"/>
  <c r="AC166" i="33"/>
  <c r="AD166" i="33"/>
  <c r="AE166" i="33"/>
  <c r="AF166" i="33"/>
  <c r="AG166" i="33"/>
  <c r="AH166" i="33"/>
  <c r="AI166" i="33"/>
  <c r="AJ166" i="33"/>
  <c r="AK166" i="33"/>
  <c r="AL166" i="33"/>
  <c r="AM166" i="33"/>
  <c r="AN166" i="33"/>
  <c r="AO166" i="33"/>
  <c r="AP166" i="33"/>
  <c r="C167" i="33"/>
  <c r="D167" i="33"/>
  <c r="E167" i="33"/>
  <c r="F167" i="33"/>
  <c r="G167" i="33"/>
  <c r="H167" i="33"/>
  <c r="I167" i="33"/>
  <c r="J167" i="33"/>
  <c r="K167" i="33"/>
  <c r="L167" i="33"/>
  <c r="M167" i="33"/>
  <c r="N167" i="33"/>
  <c r="O167" i="33"/>
  <c r="P167" i="33"/>
  <c r="Q167" i="33"/>
  <c r="R167" i="33"/>
  <c r="S167" i="33"/>
  <c r="T167" i="33"/>
  <c r="U167" i="33"/>
  <c r="V167" i="33"/>
  <c r="W167" i="33"/>
  <c r="X167" i="33"/>
  <c r="Y167" i="33"/>
  <c r="Z167" i="33"/>
  <c r="AA167" i="33"/>
  <c r="AB167" i="33"/>
  <c r="AC167" i="33"/>
  <c r="AD167" i="33"/>
  <c r="AE167" i="33"/>
  <c r="AF167" i="33"/>
  <c r="AG167" i="33"/>
  <c r="AH167" i="33"/>
  <c r="AI167" i="33"/>
  <c r="AJ167" i="33"/>
  <c r="AK167" i="33"/>
  <c r="AL167" i="33"/>
  <c r="AM167" i="33"/>
  <c r="AN167" i="33"/>
  <c r="AO167" i="33"/>
  <c r="AP167" i="33"/>
  <c r="C168" i="33"/>
  <c r="D168" i="33"/>
  <c r="E168" i="33"/>
  <c r="F168" i="33"/>
  <c r="G168" i="33"/>
  <c r="H168" i="33"/>
  <c r="I168" i="33"/>
  <c r="J168" i="33"/>
  <c r="K168" i="33"/>
  <c r="L168" i="33"/>
  <c r="M168" i="33"/>
  <c r="N168" i="33"/>
  <c r="O168" i="33"/>
  <c r="P168" i="33"/>
  <c r="Q168" i="33"/>
  <c r="R168" i="33"/>
  <c r="S168" i="33"/>
  <c r="T168" i="33"/>
  <c r="U168" i="33"/>
  <c r="V168" i="33"/>
  <c r="W168" i="33"/>
  <c r="X168" i="33"/>
  <c r="Y168" i="33"/>
  <c r="Z168" i="33"/>
  <c r="AA168" i="33"/>
  <c r="AB168" i="33"/>
  <c r="AC168" i="33"/>
  <c r="AD168" i="33"/>
  <c r="AE168" i="33"/>
  <c r="AF168" i="33"/>
  <c r="AG168" i="33"/>
  <c r="AH168" i="33"/>
  <c r="AI168" i="33"/>
  <c r="AJ168" i="33"/>
  <c r="AK168" i="33"/>
  <c r="AL168" i="33"/>
  <c r="AM168" i="33"/>
  <c r="AN168" i="33"/>
  <c r="AO168" i="33"/>
  <c r="AP168" i="33"/>
  <c r="C169" i="33"/>
  <c r="D169" i="33"/>
  <c r="E169" i="33"/>
  <c r="F169" i="33"/>
  <c r="G169" i="33"/>
  <c r="H169" i="33"/>
  <c r="I169" i="33"/>
  <c r="J169" i="33"/>
  <c r="K169" i="33"/>
  <c r="L169" i="33"/>
  <c r="M169" i="33"/>
  <c r="N169" i="33"/>
  <c r="O169" i="33"/>
  <c r="P169" i="33"/>
  <c r="Q169" i="33"/>
  <c r="R169" i="33"/>
  <c r="S169" i="33"/>
  <c r="T169" i="33"/>
  <c r="U169" i="33"/>
  <c r="V169" i="33"/>
  <c r="W169" i="33"/>
  <c r="X169" i="33"/>
  <c r="Y169" i="33"/>
  <c r="Z169" i="33"/>
  <c r="AA169" i="33"/>
  <c r="AB169" i="33"/>
  <c r="AC169" i="33"/>
  <c r="AD169" i="33"/>
  <c r="AE169" i="33"/>
  <c r="AF169" i="33"/>
  <c r="AG169" i="33"/>
  <c r="AH169" i="33"/>
  <c r="AI169" i="33"/>
  <c r="AJ169" i="33"/>
  <c r="AK169" i="33"/>
  <c r="AL169" i="33"/>
  <c r="AM169" i="33"/>
  <c r="AN169" i="33"/>
  <c r="AO169" i="33"/>
  <c r="AP169" i="33"/>
  <c r="C170" i="33"/>
  <c r="D170" i="33"/>
  <c r="E170" i="33"/>
  <c r="F170" i="33"/>
  <c r="G170" i="33"/>
  <c r="H170" i="33"/>
  <c r="I170" i="33"/>
  <c r="J170" i="33"/>
  <c r="K170" i="33"/>
  <c r="L170" i="33"/>
  <c r="M170" i="33"/>
  <c r="N170" i="33"/>
  <c r="O170" i="33"/>
  <c r="P170" i="33"/>
  <c r="Q170" i="33"/>
  <c r="R170" i="33"/>
  <c r="S170" i="33"/>
  <c r="T170" i="33"/>
  <c r="U170" i="33"/>
  <c r="V170" i="33"/>
  <c r="W170" i="33"/>
  <c r="X170" i="33"/>
  <c r="Y170" i="33"/>
  <c r="Z170" i="33"/>
  <c r="AA170" i="33"/>
  <c r="AB170" i="33"/>
  <c r="AC170" i="33"/>
  <c r="AD170" i="33"/>
  <c r="AE170" i="33"/>
  <c r="AF170" i="33"/>
  <c r="AG170" i="33"/>
  <c r="AH170" i="33"/>
  <c r="AI170" i="33"/>
  <c r="AJ170" i="33"/>
  <c r="AK170" i="33"/>
  <c r="AL170" i="33"/>
  <c r="AM170" i="33"/>
  <c r="AN170" i="33"/>
  <c r="AO170" i="33"/>
  <c r="AP170" i="33"/>
  <c r="C171" i="33"/>
  <c r="D171" i="33"/>
  <c r="E171" i="33"/>
  <c r="F171" i="33"/>
  <c r="G171" i="33"/>
  <c r="H171" i="33"/>
  <c r="I171" i="33"/>
  <c r="J171" i="33"/>
  <c r="K171" i="33"/>
  <c r="L171" i="33"/>
  <c r="M171" i="33"/>
  <c r="N171" i="33"/>
  <c r="O171" i="33"/>
  <c r="P171" i="33"/>
  <c r="Q171" i="33"/>
  <c r="R171" i="33"/>
  <c r="S171" i="33"/>
  <c r="T171" i="33"/>
  <c r="U171" i="33"/>
  <c r="V171" i="33"/>
  <c r="W171" i="33"/>
  <c r="X171" i="33"/>
  <c r="Y171" i="33"/>
  <c r="Z171" i="33"/>
  <c r="AA171" i="33"/>
  <c r="AB171" i="33"/>
  <c r="AC171" i="33"/>
  <c r="AD171" i="33"/>
  <c r="AE171" i="33"/>
  <c r="AF171" i="33"/>
  <c r="AG171" i="33"/>
  <c r="AH171" i="33"/>
  <c r="AI171" i="33"/>
  <c r="AJ171" i="33"/>
  <c r="AK171" i="33"/>
  <c r="AL171" i="33"/>
  <c r="AM171" i="33"/>
  <c r="AN171" i="33"/>
  <c r="AO171" i="33"/>
  <c r="AP171" i="33"/>
  <c r="C172" i="33"/>
  <c r="D172" i="33"/>
  <c r="E172" i="33"/>
  <c r="F172" i="33"/>
  <c r="G172" i="33"/>
  <c r="H172" i="33"/>
  <c r="I172" i="33"/>
  <c r="J172" i="33"/>
  <c r="K172" i="33"/>
  <c r="L172" i="33"/>
  <c r="M172" i="33"/>
  <c r="N172" i="33"/>
  <c r="O172" i="33"/>
  <c r="P172" i="33"/>
  <c r="Q172" i="33"/>
  <c r="R172" i="33"/>
  <c r="S172" i="33"/>
  <c r="T172" i="33"/>
  <c r="U172" i="33"/>
  <c r="V172" i="33"/>
  <c r="W172" i="33"/>
  <c r="X172" i="33"/>
  <c r="Y172" i="33"/>
  <c r="Z172" i="33"/>
  <c r="AA172" i="33"/>
  <c r="AB172" i="33"/>
  <c r="AC172" i="33"/>
  <c r="AD172" i="33"/>
  <c r="AE172" i="33"/>
  <c r="AF172" i="33"/>
  <c r="AG172" i="33"/>
  <c r="AH172" i="33"/>
  <c r="AI172" i="33"/>
  <c r="AJ172" i="33"/>
  <c r="AK172" i="33"/>
  <c r="AL172" i="33"/>
  <c r="AM172" i="33"/>
  <c r="AN172" i="33"/>
  <c r="AO172" i="33"/>
  <c r="AP172" i="33"/>
  <c r="C173" i="33"/>
  <c r="D173" i="33"/>
  <c r="E173" i="33"/>
  <c r="F173" i="33"/>
  <c r="G173" i="33"/>
  <c r="H173" i="33"/>
  <c r="I173" i="33"/>
  <c r="J173" i="33"/>
  <c r="K173" i="33"/>
  <c r="L173" i="33"/>
  <c r="M173" i="33"/>
  <c r="N173" i="33"/>
  <c r="O173" i="33"/>
  <c r="P173" i="33"/>
  <c r="Q173" i="33"/>
  <c r="R173" i="33"/>
  <c r="S173" i="33"/>
  <c r="T173" i="33"/>
  <c r="U173" i="33"/>
  <c r="V173" i="33"/>
  <c r="W173" i="33"/>
  <c r="X173" i="33"/>
  <c r="Y173" i="33"/>
  <c r="Z173" i="33"/>
  <c r="AA173" i="33"/>
  <c r="AB173" i="33"/>
  <c r="AC173" i="33"/>
  <c r="AD173" i="33"/>
  <c r="AE173" i="33"/>
  <c r="AF173" i="33"/>
  <c r="AG173" i="33"/>
  <c r="AH173" i="33"/>
  <c r="AI173" i="33"/>
  <c r="AJ173" i="33"/>
  <c r="AK173" i="33"/>
  <c r="AL173" i="33"/>
  <c r="AM173" i="33"/>
  <c r="AN173" i="33"/>
  <c r="AO173" i="33"/>
  <c r="AP173" i="33"/>
  <c r="C174" i="33"/>
  <c r="D174" i="33"/>
  <c r="E174" i="33"/>
  <c r="F174" i="33"/>
  <c r="G174" i="33"/>
  <c r="H174" i="33"/>
  <c r="I174" i="33"/>
  <c r="J174" i="33"/>
  <c r="K174" i="33"/>
  <c r="L174" i="33"/>
  <c r="M174" i="33"/>
  <c r="N174" i="33"/>
  <c r="O174" i="33"/>
  <c r="P174" i="33"/>
  <c r="Q174" i="33"/>
  <c r="R174" i="33"/>
  <c r="S174" i="33"/>
  <c r="T174" i="33"/>
  <c r="U174" i="33"/>
  <c r="V174" i="33"/>
  <c r="W174" i="33"/>
  <c r="X174" i="33"/>
  <c r="Y174" i="33"/>
  <c r="Z174" i="33"/>
  <c r="AA174" i="33"/>
  <c r="AB174" i="33"/>
  <c r="AC174" i="33"/>
  <c r="AD174" i="33"/>
  <c r="AE174" i="33"/>
  <c r="AF174" i="33"/>
  <c r="AG174" i="33"/>
  <c r="AH174" i="33"/>
  <c r="AI174" i="33"/>
  <c r="AJ174" i="33"/>
  <c r="AK174" i="33"/>
  <c r="AL174" i="33"/>
  <c r="AM174" i="33"/>
  <c r="AN174" i="33"/>
  <c r="AO174" i="33"/>
  <c r="AP174" i="33"/>
  <c r="C175" i="33"/>
  <c r="D175" i="33"/>
  <c r="E175" i="33"/>
  <c r="F175" i="33"/>
  <c r="G175" i="33"/>
  <c r="H175" i="33"/>
  <c r="I175" i="33"/>
  <c r="J175" i="33"/>
  <c r="K175" i="33"/>
  <c r="L175" i="33"/>
  <c r="M175" i="33"/>
  <c r="N175" i="33"/>
  <c r="O175" i="33"/>
  <c r="P175" i="33"/>
  <c r="Q175" i="33"/>
  <c r="R175" i="33"/>
  <c r="S175" i="33"/>
  <c r="T175" i="33"/>
  <c r="U175" i="33"/>
  <c r="V175" i="33"/>
  <c r="W175" i="33"/>
  <c r="X175" i="33"/>
  <c r="Y175" i="33"/>
  <c r="Z175" i="33"/>
  <c r="AA175" i="33"/>
  <c r="AB175" i="33"/>
  <c r="AC175" i="33"/>
  <c r="AD175" i="33"/>
  <c r="AE175" i="33"/>
  <c r="AF175" i="33"/>
  <c r="AG175" i="33"/>
  <c r="AH175" i="33"/>
  <c r="AI175" i="33"/>
  <c r="AJ175" i="33"/>
  <c r="AK175" i="33"/>
  <c r="AL175" i="33"/>
  <c r="AM175" i="33"/>
  <c r="AN175" i="33"/>
  <c r="AO175" i="33"/>
  <c r="AP175" i="33"/>
  <c r="C176" i="33"/>
  <c r="D176" i="33"/>
  <c r="E176" i="33"/>
  <c r="F176" i="33"/>
  <c r="G176" i="33"/>
  <c r="H176" i="33"/>
  <c r="I176" i="33"/>
  <c r="J176" i="33"/>
  <c r="K176" i="33"/>
  <c r="L176" i="33"/>
  <c r="M176" i="33"/>
  <c r="N176" i="33"/>
  <c r="O176" i="33"/>
  <c r="P176" i="33"/>
  <c r="Q176" i="33"/>
  <c r="R176" i="33"/>
  <c r="S176" i="33"/>
  <c r="T176" i="33"/>
  <c r="U176" i="33"/>
  <c r="V176" i="33"/>
  <c r="W176" i="33"/>
  <c r="X176" i="33"/>
  <c r="Y176" i="33"/>
  <c r="Z176" i="33"/>
  <c r="AA176" i="33"/>
  <c r="AB176" i="33"/>
  <c r="AC176" i="33"/>
  <c r="AD176" i="33"/>
  <c r="AE176" i="33"/>
  <c r="AF176" i="33"/>
  <c r="AG176" i="33"/>
  <c r="AH176" i="33"/>
  <c r="AI176" i="33"/>
  <c r="AJ176" i="33"/>
  <c r="AK176" i="33"/>
  <c r="AL176" i="33"/>
  <c r="AM176" i="33"/>
  <c r="AN176" i="33"/>
  <c r="AO176" i="33"/>
  <c r="AP176" i="33"/>
  <c r="C177" i="33"/>
  <c r="D177" i="33"/>
  <c r="E177" i="33"/>
  <c r="F177" i="33"/>
  <c r="G177" i="33"/>
  <c r="H177" i="33"/>
  <c r="I177" i="33"/>
  <c r="J177" i="33"/>
  <c r="K177" i="33"/>
  <c r="L177" i="33"/>
  <c r="M177" i="33"/>
  <c r="N177" i="33"/>
  <c r="O177" i="33"/>
  <c r="P177" i="33"/>
  <c r="Q177" i="33"/>
  <c r="R177" i="33"/>
  <c r="S177" i="33"/>
  <c r="T177" i="33"/>
  <c r="U177" i="33"/>
  <c r="V177" i="33"/>
  <c r="W177" i="33"/>
  <c r="X177" i="33"/>
  <c r="Y177" i="33"/>
  <c r="Z177" i="33"/>
  <c r="AA177" i="33"/>
  <c r="AB177" i="33"/>
  <c r="AC177" i="33"/>
  <c r="AD177" i="33"/>
  <c r="AE177" i="33"/>
  <c r="AF177" i="33"/>
  <c r="AG177" i="33"/>
  <c r="AH177" i="33"/>
  <c r="AI177" i="33"/>
  <c r="AJ177" i="33"/>
  <c r="AK177" i="33"/>
  <c r="AL177" i="33"/>
  <c r="AM177" i="33"/>
  <c r="AN177" i="33"/>
  <c r="AO177" i="33"/>
  <c r="AP177" i="33"/>
  <c r="C178" i="33"/>
  <c r="D178" i="33"/>
  <c r="E178" i="33"/>
  <c r="F178" i="33"/>
  <c r="G178" i="33"/>
  <c r="H178" i="33"/>
  <c r="I178" i="33"/>
  <c r="J178" i="33"/>
  <c r="K178" i="33"/>
  <c r="L178" i="33"/>
  <c r="M178" i="33"/>
  <c r="N178" i="33"/>
  <c r="O178" i="33"/>
  <c r="P178" i="33"/>
  <c r="Q178" i="33"/>
  <c r="R178" i="33"/>
  <c r="S178" i="33"/>
  <c r="T178" i="33"/>
  <c r="U178" i="33"/>
  <c r="V178" i="33"/>
  <c r="W178" i="33"/>
  <c r="X178" i="33"/>
  <c r="Y178" i="33"/>
  <c r="Z178" i="33"/>
  <c r="AA178" i="33"/>
  <c r="AB178" i="33"/>
  <c r="AC178" i="33"/>
  <c r="AD178" i="33"/>
  <c r="AE178" i="33"/>
  <c r="AF178" i="33"/>
  <c r="AG178" i="33"/>
  <c r="AH178" i="33"/>
  <c r="AI178" i="33"/>
  <c r="AJ178" i="33"/>
  <c r="AK178" i="33"/>
  <c r="AL178" i="33"/>
  <c r="AM178" i="33"/>
  <c r="AN178" i="33"/>
  <c r="AO178" i="33"/>
  <c r="AP178" i="33"/>
  <c r="C179" i="33"/>
  <c r="D179" i="33"/>
  <c r="E179" i="33"/>
  <c r="F179" i="33"/>
  <c r="G179" i="33"/>
  <c r="H179" i="33"/>
  <c r="I179" i="33"/>
  <c r="J179" i="33"/>
  <c r="K179" i="33"/>
  <c r="L179" i="33"/>
  <c r="M179" i="33"/>
  <c r="N179" i="33"/>
  <c r="O179" i="33"/>
  <c r="P179" i="33"/>
  <c r="Q179" i="33"/>
  <c r="R179" i="33"/>
  <c r="S179" i="33"/>
  <c r="T179" i="33"/>
  <c r="U179" i="33"/>
  <c r="V179" i="33"/>
  <c r="W179" i="33"/>
  <c r="X179" i="33"/>
  <c r="Y179" i="33"/>
  <c r="Z179" i="33"/>
  <c r="AA179" i="33"/>
  <c r="AB179" i="33"/>
  <c r="AC179" i="33"/>
  <c r="AD179" i="33"/>
  <c r="AE179" i="33"/>
  <c r="AF179" i="33"/>
  <c r="AG179" i="33"/>
  <c r="AH179" i="33"/>
  <c r="AI179" i="33"/>
  <c r="AJ179" i="33"/>
  <c r="AK179" i="33"/>
  <c r="AL179" i="33"/>
  <c r="AM179" i="33"/>
  <c r="AN179" i="33"/>
  <c r="AO179" i="33"/>
  <c r="AP179" i="33"/>
  <c r="C180" i="33"/>
  <c r="D180" i="33"/>
  <c r="E180" i="33"/>
  <c r="F180" i="33"/>
  <c r="G180" i="33"/>
  <c r="H180" i="33"/>
  <c r="I180" i="33"/>
  <c r="J180" i="33"/>
  <c r="K180" i="33"/>
  <c r="L180" i="33"/>
  <c r="M180" i="33"/>
  <c r="N180" i="33"/>
  <c r="O180" i="33"/>
  <c r="P180" i="33"/>
  <c r="Q180" i="33"/>
  <c r="R180" i="33"/>
  <c r="S180" i="33"/>
  <c r="T180" i="33"/>
  <c r="U180" i="33"/>
  <c r="V180" i="33"/>
  <c r="W180" i="33"/>
  <c r="X180" i="33"/>
  <c r="Y180" i="33"/>
  <c r="Z180" i="33"/>
  <c r="AA180" i="33"/>
  <c r="AB180" i="33"/>
  <c r="AC180" i="33"/>
  <c r="AD180" i="33"/>
  <c r="AE180" i="33"/>
  <c r="AF180" i="33"/>
  <c r="AG180" i="33"/>
  <c r="AH180" i="33"/>
  <c r="AI180" i="33"/>
  <c r="AJ180" i="33"/>
  <c r="AK180" i="33"/>
  <c r="AL180" i="33"/>
  <c r="AM180" i="33"/>
  <c r="AN180" i="33"/>
  <c r="AO180" i="33"/>
  <c r="AP180" i="33"/>
  <c r="C181" i="33"/>
  <c r="D181" i="33"/>
  <c r="E181" i="33"/>
  <c r="F181" i="33"/>
  <c r="G181" i="33"/>
  <c r="H181" i="33"/>
  <c r="I181" i="33"/>
  <c r="J181" i="33"/>
  <c r="K181" i="33"/>
  <c r="L181" i="33"/>
  <c r="M181" i="33"/>
  <c r="N181" i="33"/>
  <c r="O181" i="33"/>
  <c r="P181" i="33"/>
  <c r="Q181" i="33"/>
  <c r="R181" i="33"/>
  <c r="S181" i="33"/>
  <c r="T181" i="33"/>
  <c r="U181" i="33"/>
  <c r="V181" i="33"/>
  <c r="W181" i="33"/>
  <c r="X181" i="33"/>
  <c r="Y181" i="33"/>
  <c r="Z181" i="33"/>
  <c r="AA181" i="33"/>
  <c r="AB181" i="33"/>
  <c r="AC181" i="33"/>
  <c r="AD181" i="33"/>
  <c r="AE181" i="33"/>
  <c r="AF181" i="33"/>
  <c r="AG181" i="33"/>
  <c r="AH181" i="33"/>
  <c r="AI181" i="33"/>
  <c r="AJ181" i="33"/>
  <c r="AK181" i="33"/>
  <c r="AL181" i="33"/>
  <c r="AM181" i="33"/>
  <c r="AN181" i="33"/>
  <c r="AO181" i="33"/>
  <c r="AP181" i="33"/>
  <c r="C182" i="33"/>
  <c r="D182" i="33"/>
  <c r="E182" i="33"/>
  <c r="F182" i="33"/>
  <c r="G182" i="33"/>
  <c r="H182" i="33"/>
  <c r="I182" i="33"/>
  <c r="J182" i="33"/>
  <c r="K182" i="33"/>
  <c r="L182" i="33"/>
  <c r="M182" i="33"/>
  <c r="N182" i="33"/>
  <c r="O182" i="33"/>
  <c r="P182" i="33"/>
  <c r="Q182" i="33"/>
  <c r="R182" i="33"/>
  <c r="S182" i="33"/>
  <c r="T182" i="33"/>
  <c r="U182" i="33"/>
  <c r="V182" i="33"/>
  <c r="W182" i="33"/>
  <c r="X182" i="33"/>
  <c r="Y182" i="33"/>
  <c r="Z182" i="33"/>
  <c r="AA182" i="33"/>
  <c r="AB182" i="33"/>
  <c r="AC182" i="33"/>
  <c r="AD182" i="33"/>
  <c r="AE182" i="33"/>
  <c r="AF182" i="33"/>
  <c r="AG182" i="33"/>
  <c r="AH182" i="33"/>
  <c r="AI182" i="33"/>
  <c r="AJ182" i="33"/>
  <c r="AK182" i="33"/>
  <c r="AL182" i="33"/>
  <c r="AM182" i="33"/>
  <c r="AN182" i="33"/>
  <c r="AO182" i="33"/>
  <c r="AP182" i="33"/>
  <c r="C183" i="33"/>
  <c r="D183" i="33"/>
  <c r="E183" i="33"/>
  <c r="F183" i="33"/>
  <c r="G183" i="33"/>
  <c r="H183" i="33"/>
  <c r="I183" i="33"/>
  <c r="J183" i="33"/>
  <c r="K183" i="33"/>
  <c r="L183" i="33"/>
  <c r="M183" i="33"/>
  <c r="N183" i="33"/>
  <c r="O183" i="33"/>
  <c r="P183" i="33"/>
  <c r="Q183" i="33"/>
  <c r="R183" i="33"/>
  <c r="S183" i="33"/>
  <c r="T183" i="33"/>
  <c r="U183" i="33"/>
  <c r="V183" i="33"/>
  <c r="W183" i="33"/>
  <c r="X183" i="33"/>
  <c r="Y183" i="33"/>
  <c r="Z183" i="33"/>
  <c r="AA183" i="33"/>
  <c r="AB183" i="33"/>
  <c r="AC183" i="33"/>
  <c r="AD183" i="33"/>
  <c r="AE183" i="33"/>
  <c r="AF183" i="33"/>
  <c r="AG183" i="33"/>
  <c r="AH183" i="33"/>
  <c r="AI183" i="33"/>
  <c r="AJ183" i="33"/>
  <c r="AK183" i="33"/>
  <c r="AL183" i="33"/>
  <c r="AM183" i="33"/>
  <c r="AN183" i="33"/>
  <c r="AO183" i="33"/>
  <c r="AP183" i="33"/>
  <c r="C184" i="33"/>
  <c r="D184" i="33"/>
  <c r="E184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V184" i="33"/>
  <c r="W184" i="33"/>
  <c r="X184" i="33"/>
  <c r="Y184" i="33"/>
  <c r="Z184" i="33"/>
  <c r="AA184" i="33"/>
  <c r="AB184" i="33"/>
  <c r="AC184" i="33"/>
  <c r="AD184" i="33"/>
  <c r="AE184" i="33"/>
  <c r="AF184" i="33"/>
  <c r="AG184" i="33"/>
  <c r="AH184" i="33"/>
  <c r="AI184" i="33"/>
  <c r="AJ184" i="33"/>
  <c r="AK184" i="33"/>
  <c r="AL184" i="33"/>
  <c r="AM184" i="33"/>
  <c r="AN184" i="33"/>
  <c r="AO184" i="33"/>
  <c r="AP184" i="33"/>
  <c r="C185" i="33"/>
  <c r="D185" i="33"/>
  <c r="E185" i="33"/>
  <c r="F185" i="33"/>
  <c r="G185" i="33"/>
  <c r="H185" i="33"/>
  <c r="I185" i="33"/>
  <c r="J185" i="33"/>
  <c r="K185" i="33"/>
  <c r="L185" i="33"/>
  <c r="M185" i="33"/>
  <c r="N185" i="33"/>
  <c r="O185" i="33"/>
  <c r="P185" i="33"/>
  <c r="Q185" i="33"/>
  <c r="R185" i="33"/>
  <c r="S185" i="33"/>
  <c r="T185" i="33"/>
  <c r="U185" i="33"/>
  <c r="V185" i="33"/>
  <c r="W185" i="33"/>
  <c r="X185" i="33"/>
  <c r="Y185" i="33"/>
  <c r="Z185" i="33"/>
  <c r="AA185" i="33"/>
  <c r="AB185" i="33"/>
  <c r="AC185" i="33"/>
  <c r="AD185" i="33"/>
  <c r="AE185" i="33"/>
  <c r="AF185" i="33"/>
  <c r="AG185" i="33"/>
  <c r="AH185" i="33"/>
  <c r="AI185" i="33"/>
  <c r="AJ185" i="33"/>
  <c r="AK185" i="33"/>
  <c r="AL185" i="33"/>
  <c r="AM185" i="33"/>
  <c r="AN185" i="33"/>
  <c r="AO185" i="33"/>
  <c r="AP185" i="33"/>
  <c r="C186" i="33"/>
  <c r="D186" i="33"/>
  <c r="E186" i="33"/>
  <c r="F186" i="33"/>
  <c r="G186" i="33"/>
  <c r="H186" i="33"/>
  <c r="I186" i="33"/>
  <c r="J186" i="33"/>
  <c r="K186" i="33"/>
  <c r="L186" i="33"/>
  <c r="M186" i="33"/>
  <c r="N186" i="33"/>
  <c r="O186" i="33"/>
  <c r="P186" i="33"/>
  <c r="Q186" i="33"/>
  <c r="R186" i="33"/>
  <c r="S186" i="33"/>
  <c r="T186" i="33"/>
  <c r="U186" i="33"/>
  <c r="V186" i="33"/>
  <c r="W186" i="33"/>
  <c r="X186" i="33"/>
  <c r="Y186" i="33"/>
  <c r="Z186" i="33"/>
  <c r="AA186" i="33"/>
  <c r="AB186" i="33"/>
  <c r="AC186" i="33"/>
  <c r="AD186" i="33"/>
  <c r="AE186" i="33"/>
  <c r="AF186" i="33"/>
  <c r="AG186" i="33"/>
  <c r="AH186" i="33"/>
  <c r="AI186" i="33"/>
  <c r="AJ186" i="33"/>
  <c r="AK186" i="33"/>
  <c r="AL186" i="33"/>
  <c r="AM186" i="33"/>
  <c r="AN186" i="33"/>
  <c r="AO186" i="33"/>
  <c r="AP186" i="33"/>
  <c r="C187" i="33"/>
  <c r="D187" i="33"/>
  <c r="E187" i="33"/>
  <c r="F187" i="33"/>
  <c r="G187" i="33"/>
  <c r="H187" i="33"/>
  <c r="I187" i="33"/>
  <c r="J187" i="33"/>
  <c r="K187" i="33"/>
  <c r="L187" i="33"/>
  <c r="M187" i="33"/>
  <c r="N187" i="33"/>
  <c r="O187" i="33"/>
  <c r="P187" i="33"/>
  <c r="Q187" i="33"/>
  <c r="R187" i="33"/>
  <c r="S187" i="33"/>
  <c r="T187" i="33"/>
  <c r="U187" i="33"/>
  <c r="V187" i="33"/>
  <c r="W187" i="33"/>
  <c r="X187" i="33"/>
  <c r="Y187" i="33"/>
  <c r="Z187" i="33"/>
  <c r="AA187" i="33"/>
  <c r="AB187" i="33"/>
  <c r="AC187" i="33"/>
  <c r="AD187" i="33"/>
  <c r="AE187" i="33"/>
  <c r="AF187" i="33"/>
  <c r="AG187" i="33"/>
  <c r="AH187" i="33"/>
  <c r="AI187" i="33"/>
  <c r="AJ187" i="33"/>
  <c r="AK187" i="33"/>
  <c r="AL187" i="33"/>
  <c r="AM187" i="33"/>
  <c r="AN187" i="33"/>
  <c r="AO187" i="33"/>
  <c r="AP187" i="33"/>
  <c r="C188" i="33"/>
  <c r="D188" i="33"/>
  <c r="E188" i="33"/>
  <c r="F188" i="33"/>
  <c r="G188" i="33"/>
  <c r="H188" i="33"/>
  <c r="I188" i="33"/>
  <c r="J188" i="33"/>
  <c r="K188" i="33"/>
  <c r="L188" i="33"/>
  <c r="M188" i="33"/>
  <c r="N188" i="33"/>
  <c r="O188" i="33"/>
  <c r="P188" i="33"/>
  <c r="Q188" i="33"/>
  <c r="R188" i="33"/>
  <c r="S188" i="33"/>
  <c r="T188" i="33"/>
  <c r="U188" i="33"/>
  <c r="V188" i="33"/>
  <c r="W188" i="33"/>
  <c r="X188" i="33"/>
  <c r="Y188" i="33"/>
  <c r="Z188" i="33"/>
  <c r="AA188" i="33"/>
  <c r="AB188" i="33"/>
  <c r="AC188" i="33"/>
  <c r="AD188" i="33"/>
  <c r="AE188" i="33"/>
  <c r="AF188" i="33"/>
  <c r="AG188" i="33"/>
  <c r="AH188" i="33"/>
  <c r="AI188" i="33"/>
  <c r="AJ188" i="33"/>
  <c r="AK188" i="33"/>
  <c r="AL188" i="33"/>
  <c r="AM188" i="33"/>
  <c r="AN188" i="33"/>
  <c r="AO188" i="33"/>
  <c r="AP188" i="33"/>
  <c r="C189" i="33"/>
  <c r="D189" i="33"/>
  <c r="E189" i="33"/>
  <c r="F189" i="33"/>
  <c r="G189" i="33"/>
  <c r="H189" i="33"/>
  <c r="I189" i="33"/>
  <c r="J189" i="33"/>
  <c r="K189" i="33"/>
  <c r="L189" i="33"/>
  <c r="M189" i="33"/>
  <c r="N189" i="33"/>
  <c r="O189" i="33"/>
  <c r="P189" i="33"/>
  <c r="Q189" i="33"/>
  <c r="R189" i="33"/>
  <c r="S189" i="33"/>
  <c r="T189" i="33"/>
  <c r="U189" i="33"/>
  <c r="V189" i="33"/>
  <c r="W189" i="33"/>
  <c r="X189" i="33"/>
  <c r="Y189" i="33"/>
  <c r="Z189" i="33"/>
  <c r="AA189" i="33"/>
  <c r="AB189" i="33"/>
  <c r="AC189" i="33"/>
  <c r="AD189" i="33"/>
  <c r="AE189" i="33"/>
  <c r="AF189" i="33"/>
  <c r="AG189" i="33"/>
  <c r="AH189" i="33"/>
  <c r="AI189" i="33"/>
  <c r="AJ189" i="33"/>
  <c r="AK189" i="33"/>
  <c r="AL189" i="33"/>
  <c r="AM189" i="33"/>
  <c r="AN189" i="33"/>
  <c r="AO189" i="33"/>
  <c r="AP189" i="33"/>
  <c r="C190" i="33"/>
  <c r="D190" i="33"/>
  <c r="E190" i="33"/>
  <c r="F190" i="33"/>
  <c r="G190" i="33"/>
  <c r="H190" i="33"/>
  <c r="I190" i="33"/>
  <c r="J190" i="33"/>
  <c r="K190" i="33"/>
  <c r="L190" i="33"/>
  <c r="M190" i="33"/>
  <c r="N190" i="33"/>
  <c r="O190" i="33"/>
  <c r="P190" i="33"/>
  <c r="Q190" i="33"/>
  <c r="R190" i="33"/>
  <c r="S190" i="33"/>
  <c r="T190" i="33"/>
  <c r="U190" i="33"/>
  <c r="V190" i="33"/>
  <c r="W190" i="33"/>
  <c r="X190" i="33"/>
  <c r="Y190" i="33"/>
  <c r="Z190" i="33"/>
  <c r="AA190" i="33"/>
  <c r="AB190" i="33"/>
  <c r="AC190" i="33"/>
  <c r="AD190" i="33"/>
  <c r="AE190" i="33"/>
  <c r="AF190" i="33"/>
  <c r="AG190" i="33"/>
  <c r="AH190" i="33"/>
  <c r="AI190" i="33"/>
  <c r="AJ190" i="33"/>
  <c r="AK190" i="33"/>
  <c r="AL190" i="33"/>
  <c r="AM190" i="33"/>
  <c r="AN190" i="33"/>
  <c r="AO190" i="33"/>
  <c r="AP190" i="33"/>
  <c r="C191" i="33"/>
  <c r="D191" i="33"/>
  <c r="E191" i="33"/>
  <c r="F191" i="33"/>
  <c r="G191" i="33"/>
  <c r="H191" i="33"/>
  <c r="I191" i="33"/>
  <c r="J191" i="33"/>
  <c r="K191" i="33"/>
  <c r="L191" i="33"/>
  <c r="M191" i="33"/>
  <c r="N191" i="33"/>
  <c r="O191" i="33"/>
  <c r="P191" i="33"/>
  <c r="Q191" i="33"/>
  <c r="R191" i="33"/>
  <c r="S191" i="33"/>
  <c r="T191" i="33"/>
  <c r="U191" i="33"/>
  <c r="V191" i="33"/>
  <c r="W191" i="33"/>
  <c r="X191" i="33"/>
  <c r="Y191" i="33"/>
  <c r="Z191" i="33"/>
  <c r="AA191" i="33"/>
  <c r="AB191" i="33"/>
  <c r="AC191" i="33"/>
  <c r="AD191" i="33"/>
  <c r="AE191" i="33"/>
  <c r="AF191" i="33"/>
  <c r="AG191" i="33"/>
  <c r="AH191" i="33"/>
  <c r="AI191" i="33"/>
  <c r="AJ191" i="33"/>
  <c r="AK191" i="33"/>
  <c r="AL191" i="33"/>
  <c r="AM191" i="33"/>
  <c r="AN191" i="33"/>
  <c r="AO191" i="33"/>
  <c r="AP191" i="33"/>
  <c r="C192" i="33"/>
  <c r="D192" i="33"/>
  <c r="E192" i="33"/>
  <c r="F192" i="33"/>
  <c r="G192" i="33"/>
  <c r="H192" i="33"/>
  <c r="I192" i="33"/>
  <c r="J192" i="33"/>
  <c r="K192" i="33"/>
  <c r="L192" i="33"/>
  <c r="M192" i="33"/>
  <c r="N192" i="33"/>
  <c r="O192" i="33"/>
  <c r="P192" i="33"/>
  <c r="Q192" i="33"/>
  <c r="R192" i="33"/>
  <c r="S192" i="33"/>
  <c r="T192" i="33"/>
  <c r="U192" i="33"/>
  <c r="V192" i="33"/>
  <c r="W192" i="33"/>
  <c r="X192" i="33"/>
  <c r="Y192" i="33"/>
  <c r="Z192" i="33"/>
  <c r="AA192" i="33"/>
  <c r="AB192" i="33"/>
  <c r="AC192" i="33"/>
  <c r="AD192" i="33"/>
  <c r="AE192" i="33"/>
  <c r="AF192" i="33"/>
  <c r="AG192" i="33"/>
  <c r="AH192" i="33"/>
  <c r="AI192" i="33"/>
  <c r="AJ192" i="33"/>
  <c r="AK192" i="33"/>
  <c r="AL192" i="33"/>
  <c r="AM192" i="33"/>
  <c r="AN192" i="33"/>
  <c r="AO192" i="33"/>
  <c r="AP192" i="33"/>
  <c r="C193" i="33"/>
  <c r="D193" i="33"/>
  <c r="E193" i="33"/>
  <c r="F193" i="33"/>
  <c r="G193" i="33"/>
  <c r="H193" i="33"/>
  <c r="I193" i="33"/>
  <c r="J193" i="33"/>
  <c r="K193" i="33"/>
  <c r="L193" i="33"/>
  <c r="M193" i="33"/>
  <c r="N193" i="33"/>
  <c r="O193" i="33"/>
  <c r="P193" i="33"/>
  <c r="Q193" i="33"/>
  <c r="R193" i="33"/>
  <c r="S193" i="33"/>
  <c r="T193" i="33"/>
  <c r="U193" i="33"/>
  <c r="V193" i="33"/>
  <c r="W193" i="33"/>
  <c r="X193" i="33"/>
  <c r="Y193" i="33"/>
  <c r="Z193" i="33"/>
  <c r="AA193" i="33"/>
  <c r="AB193" i="33"/>
  <c r="AC193" i="33"/>
  <c r="AD193" i="33"/>
  <c r="AE193" i="33"/>
  <c r="AF193" i="33"/>
  <c r="AG193" i="33"/>
  <c r="AH193" i="33"/>
  <c r="AI193" i="33"/>
  <c r="AJ193" i="33"/>
  <c r="AK193" i="33"/>
  <c r="AL193" i="33"/>
  <c r="AM193" i="33"/>
  <c r="AN193" i="33"/>
  <c r="AO193" i="33"/>
  <c r="AP193" i="33"/>
  <c r="C194" i="33"/>
  <c r="D194" i="33"/>
  <c r="E194" i="33"/>
  <c r="F194" i="33"/>
  <c r="G194" i="33"/>
  <c r="H194" i="33"/>
  <c r="I194" i="33"/>
  <c r="J194" i="33"/>
  <c r="K194" i="33"/>
  <c r="L194" i="33"/>
  <c r="M194" i="33"/>
  <c r="N194" i="33"/>
  <c r="O194" i="33"/>
  <c r="P194" i="33"/>
  <c r="Q194" i="33"/>
  <c r="R194" i="33"/>
  <c r="S194" i="33"/>
  <c r="T194" i="33"/>
  <c r="U194" i="33"/>
  <c r="V194" i="33"/>
  <c r="W194" i="33"/>
  <c r="X194" i="33"/>
  <c r="Y194" i="33"/>
  <c r="Z194" i="33"/>
  <c r="AA194" i="33"/>
  <c r="AB194" i="33"/>
  <c r="AC194" i="33"/>
  <c r="AD194" i="33"/>
  <c r="AE194" i="33"/>
  <c r="AF194" i="33"/>
  <c r="AG194" i="33"/>
  <c r="AH194" i="33"/>
  <c r="AI194" i="33"/>
  <c r="AJ194" i="33"/>
  <c r="AK194" i="33"/>
  <c r="AL194" i="33"/>
  <c r="AM194" i="33"/>
  <c r="AN194" i="33"/>
  <c r="AO194" i="33"/>
  <c r="AP194" i="33"/>
  <c r="C195" i="33"/>
  <c r="D195" i="33"/>
  <c r="E195" i="33"/>
  <c r="F195" i="33"/>
  <c r="G195" i="33"/>
  <c r="H195" i="33"/>
  <c r="I195" i="33"/>
  <c r="J195" i="33"/>
  <c r="K195" i="33"/>
  <c r="L195" i="33"/>
  <c r="M195" i="33"/>
  <c r="N195" i="33"/>
  <c r="O195" i="33"/>
  <c r="P195" i="33"/>
  <c r="Q195" i="33"/>
  <c r="R195" i="33"/>
  <c r="S195" i="33"/>
  <c r="T195" i="33"/>
  <c r="U195" i="33"/>
  <c r="V195" i="33"/>
  <c r="W195" i="33"/>
  <c r="X195" i="33"/>
  <c r="Y195" i="33"/>
  <c r="Z195" i="33"/>
  <c r="AA195" i="33"/>
  <c r="AB195" i="33"/>
  <c r="AC195" i="33"/>
  <c r="AD195" i="33"/>
  <c r="AE195" i="33"/>
  <c r="AF195" i="33"/>
  <c r="AG195" i="33"/>
  <c r="AH195" i="33"/>
  <c r="AI195" i="33"/>
  <c r="AJ195" i="33"/>
  <c r="AK195" i="33"/>
  <c r="AL195" i="33"/>
  <c r="AM195" i="33"/>
  <c r="AN195" i="33"/>
  <c r="AO195" i="33"/>
  <c r="AP195" i="33"/>
  <c r="C200" i="33"/>
  <c r="D200" i="33"/>
  <c r="E200" i="33"/>
  <c r="F200" i="33"/>
  <c r="G200" i="33"/>
  <c r="H200" i="33"/>
  <c r="I200" i="33"/>
  <c r="J200" i="33"/>
  <c r="K200" i="33"/>
  <c r="L200" i="33"/>
  <c r="M200" i="33"/>
  <c r="N200" i="33"/>
  <c r="O200" i="33"/>
  <c r="P200" i="33"/>
  <c r="Q200" i="33"/>
  <c r="R200" i="33"/>
  <c r="S200" i="33"/>
  <c r="T200" i="33"/>
  <c r="U200" i="33"/>
  <c r="V200" i="33"/>
  <c r="W200" i="33"/>
  <c r="X200" i="33"/>
  <c r="Y200" i="33"/>
  <c r="Z200" i="33"/>
  <c r="AA200" i="33"/>
  <c r="AB200" i="33"/>
  <c r="AC200" i="33"/>
  <c r="AD200" i="33"/>
  <c r="AE200" i="33"/>
  <c r="AF200" i="33"/>
  <c r="AG200" i="33"/>
  <c r="AH200" i="33"/>
  <c r="AI200" i="33"/>
  <c r="AJ200" i="33"/>
  <c r="AK200" i="33"/>
  <c r="AL200" i="33"/>
  <c r="AM200" i="33"/>
  <c r="AN200" i="33"/>
  <c r="AO200" i="33"/>
  <c r="AP200" i="33"/>
  <c r="C201" i="33"/>
  <c r="D201" i="33"/>
  <c r="E201" i="33"/>
  <c r="F201" i="33"/>
  <c r="G201" i="33"/>
  <c r="H201" i="33"/>
  <c r="I201" i="33"/>
  <c r="J201" i="33"/>
  <c r="K201" i="33"/>
  <c r="L201" i="33"/>
  <c r="M201" i="33"/>
  <c r="N201" i="33"/>
  <c r="O201" i="33"/>
  <c r="P201" i="33"/>
  <c r="Q201" i="33"/>
  <c r="R201" i="33"/>
  <c r="S201" i="33"/>
  <c r="T201" i="33"/>
  <c r="U201" i="33"/>
  <c r="V201" i="33"/>
  <c r="W201" i="33"/>
  <c r="X201" i="33"/>
  <c r="Y201" i="33"/>
  <c r="Z201" i="33"/>
  <c r="AA201" i="33"/>
  <c r="AB201" i="33"/>
  <c r="AC201" i="33"/>
  <c r="AD201" i="33"/>
  <c r="AE201" i="33"/>
  <c r="AF201" i="33"/>
  <c r="AG201" i="33"/>
  <c r="AH201" i="33"/>
  <c r="AI201" i="33"/>
  <c r="AJ201" i="33"/>
  <c r="AK201" i="33"/>
  <c r="AL201" i="33"/>
  <c r="AM201" i="33"/>
  <c r="AN201" i="33"/>
  <c r="AO201" i="33"/>
  <c r="AP201" i="33"/>
  <c r="C202" i="33"/>
  <c r="D202" i="33"/>
  <c r="E202" i="33"/>
  <c r="F202" i="33"/>
  <c r="G202" i="33"/>
  <c r="H202" i="33"/>
  <c r="I202" i="33"/>
  <c r="J202" i="33"/>
  <c r="K202" i="33"/>
  <c r="L202" i="33"/>
  <c r="M202" i="33"/>
  <c r="N202" i="33"/>
  <c r="O202" i="33"/>
  <c r="P202" i="33"/>
  <c r="Q202" i="33"/>
  <c r="R202" i="33"/>
  <c r="S202" i="33"/>
  <c r="T202" i="33"/>
  <c r="U202" i="33"/>
  <c r="V202" i="33"/>
  <c r="W202" i="33"/>
  <c r="X202" i="33"/>
  <c r="Y202" i="33"/>
  <c r="Z202" i="33"/>
  <c r="AA202" i="33"/>
  <c r="AB202" i="33"/>
  <c r="AC202" i="33"/>
  <c r="AD202" i="33"/>
  <c r="AE202" i="33"/>
  <c r="AF202" i="33"/>
  <c r="AG202" i="33"/>
  <c r="AH202" i="33"/>
  <c r="AI202" i="33"/>
  <c r="AJ202" i="33"/>
  <c r="AK202" i="33"/>
  <c r="AL202" i="33"/>
  <c r="AM202" i="33"/>
  <c r="AN202" i="33"/>
  <c r="AO202" i="33"/>
  <c r="AP202" i="33"/>
  <c r="C203" i="33"/>
  <c r="D203" i="33"/>
  <c r="E203" i="33"/>
  <c r="F203" i="33"/>
  <c r="G203" i="33"/>
  <c r="H203" i="33"/>
  <c r="I203" i="33"/>
  <c r="J203" i="33"/>
  <c r="K203" i="33"/>
  <c r="L203" i="33"/>
  <c r="M203" i="33"/>
  <c r="N203" i="33"/>
  <c r="O203" i="33"/>
  <c r="P203" i="33"/>
  <c r="Q203" i="33"/>
  <c r="R203" i="33"/>
  <c r="S203" i="33"/>
  <c r="T203" i="33"/>
  <c r="U203" i="33"/>
  <c r="V203" i="33"/>
  <c r="W203" i="33"/>
  <c r="X203" i="33"/>
  <c r="Y203" i="33"/>
  <c r="Z203" i="33"/>
  <c r="AA203" i="33"/>
  <c r="AB203" i="33"/>
  <c r="AC203" i="33"/>
  <c r="AD203" i="33"/>
  <c r="AE203" i="33"/>
  <c r="AF203" i="33"/>
  <c r="AG203" i="33"/>
  <c r="AH203" i="33"/>
  <c r="AI203" i="33"/>
  <c r="AJ203" i="33"/>
  <c r="AK203" i="33"/>
  <c r="AL203" i="33"/>
  <c r="AM203" i="33"/>
  <c r="AN203" i="33"/>
  <c r="AO203" i="33"/>
  <c r="AP203" i="33"/>
  <c r="C204" i="33"/>
  <c r="D204" i="33"/>
  <c r="E204" i="33"/>
  <c r="F204" i="33"/>
  <c r="G204" i="33"/>
  <c r="H204" i="33"/>
  <c r="I204" i="33"/>
  <c r="J204" i="33"/>
  <c r="K204" i="33"/>
  <c r="L204" i="33"/>
  <c r="M204" i="33"/>
  <c r="N204" i="33"/>
  <c r="O204" i="33"/>
  <c r="P204" i="33"/>
  <c r="Q204" i="33"/>
  <c r="R204" i="33"/>
  <c r="S204" i="33"/>
  <c r="T204" i="33"/>
  <c r="U204" i="33"/>
  <c r="V204" i="33"/>
  <c r="W204" i="33"/>
  <c r="X204" i="33"/>
  <c r="Y204" i="33"/>
  <c r="Z204" i="33"/>
  <c r="AA204" i="33"/>
  <c r="AB204" i="33"/>
  <c r="AC204" i="33"/>
  <c r="AD204" i="33"/>
  <c r="AE204" i="33"/>
  <c r="AF204" i="33"/>
  <c r="AG204" i="33"/>
  <c r="AH204" i="33"/>
  <c r="AI204" i="33"/>
  <c r="AJ204" i="33"/>
  <c r="AK204" i="33"/>
  <c r="AL204" i="33"/>
  <c r="AM204" i="33"/>
  <c r="AN204" i="33"/>
  <c r="AO204" i="33"/>
  <c r="AP204" i="33"/>
  <c r="C205" i="33"/>
  <c r="D205" i="33"/>
  <c r="E205" i="33"/>
  <c r="F205" i="33"/>
  <c r="G205" i="33"/>
  <c r="H205" i="33"/>
  <c r="I205" i="33"/>
  <c r="J205" i="33"/>
  <c r="K205" i="33"/>
  <c r="L205" i="33"/>
  <c r="M205" i="33"/>
  <c r="N205" i="33"/>
  <c r="O205" i="33"/>
  <c r="P205" i="33"/>
  <c r="Q205" i="33"/>
  <c r="R205" i="33"/>
  <c r="S205" i="33"/>
  <c r="T205" i="33"/>
  <c r="U205" i="33"/>
  <c r="V205" i="33"/>
  <c r="W205" i="33"/>
  <c r="X205" i="33"/>
  <c r="Y205" i="33"/>
  <c r="Z205" i="33"/>
  <c r="AA205" i="33"/>
  <c r="AB205" i="33"/>
  <c r="AC205" i="33"/>
  <c r="AD205" i="33"/>
  <c r="AE205" i="33"/>
  <c r="AF205" i="33"/>
  <c r="AG205" i="33"/>
  <c r="AH205" i="33"/>
  <c r="AI205" i="33"/>
  <c r="AJ205" i="33"/>
  <c r="AK205" i="33"/>
  <c r="AL205" i="33"/>
  <c r="AM205" i="33"/>
  <c r="AN205" i="33"/>
  <c r="AO205" i="33"/>
  <c r="AP205" i="33"/>
  <c r="C206" i="33"/>
  <c r="D206" i="33"/>
  <c r="E206" i="33"/>
  <c r="F206" i="33"/>
  <c r="G206" i="33"/>
  <c r="H206" i="33"/>
  <c r="I206" i="33"/>
  <c r="J206" i="33"/>
  <c r="K206" i="33"/>
  <c r="L206" i="33"/>
  <c r="M206" i="33"/>
  <c r="N206" i="33"/>
  <c r="O206" i="33"/>
  <c r="P206" i="33"/>
  <c r="Q206" i="33"/>
  <c r="R206" i="33"/>
  <c r="S206" i="33"/>
  <c r="T206" i="33"/>
  <c r="U206" i="33"/>
  <c r="V206" i="33"/>
  <c r="W206" i="33"/>
  <c r="X206" i="33"/>
  <c r="Y206" i="33"/>
  <c r="Z206" i="33"/>
  <c r="AA206" i="33"/>
  <c r="AB206" i="33"/>
  <c r="AC206" i="33"/>
  <c r="AD206" i="33"/>
  <c r="AE206" i="33"/>
  <c r="AF206" i="33"/>
  <c r="AG206" i="33"/>
  <c r="AH206" i="33"/>
  <c r="AI206" i="33"/>
  <c r="AJ206" i="33"/>
  <c r="AK206" i="33"/>
  <c r="AL206" i="33"/>
  <c r="AM206" i="33"/>
  <c r="AN206" i="33"/>
  <c r="AO206" i="33"/>
  <c r="AP206" i="33"/>
  <c r="C207" i="33"/>
  <c r="D207" i="33"/>
  <c r="E207" i="33"/>
  <c r="F207" i="33"/>
  <c r="G207" i="33"/>
  <c r="H207" i="33"/>
  <c r="I207" i="33"/>
  <c r="J207" i="33"/>
  <c r="K207" i="33"/>
  <c r="L207" i="33"/>
  <c r="M207" i="33"/>
  <c r="N207" i="33"/>
  <c r="O207" i="33"/>
  <c r="P207" i="33"/>
  <c r="Q207" i="33"/>
  <c r="R207" i="33"/>
  <c r="S207" i="33"/>
  <c r="T207" i="33"/>
  <c r="U207" i="33"/>
  <c r="V207" i="33"/>
  <c r="W207" i="33"/>
  <c r="X207" i="33"/>
  <c r="Y207" i="33"/>
  <c r="Z207" i="33"/>
  <c r="AA207" i="33"/>
  <c r="AB207" i="33"/>
  <c r="AC207" i="33"/>
  <c r="AD207" i="33"/>
  <c r="AE207" i="33"/>
  <c r="AF207" i="33"/>
  <c r="AG207" i="33"/>
  <c r="AH207" i="33"/>
  <c r="AI207" i="33"/>
  <c r="AJ207" i="33"/>
  <c r="AK207" i="33"/>
  <c r="AL207" i="33"/>
  <c r="AM207" i="33"/>
  <c r="AN207" i="33"/>
  <c r="AO207" i="33"/>
  <c r="AP207" i="33"/>
  <c r="C208" i="33"/>
  <c r="D208" i="33"/>
  <c r="E208" i="33"/>
  <c r="F208" i="33"/>
  <c r="G208" i="33"/>
  <c r="H208" i="33"/>
  <c r="I208" i="33"/>
  <c r="J208" i="33"/>
  <c r="K208" i="33"/>
  <c r="L208" i="33"/>
  <c r="M208" i="33"/>
  <c r="N208" i="33"/>
  <c r="O208" i="33"/>
  <c r="P208" i="33"/>
  <c r="Q208" i="33"/>
  <c r="R208" i="33"/>
  <c r="S208" i="33"/>
  <c r="T208" i="33"/>
  <c r="U208" i="33"/>
  <c r="V208" i="33"/>
  <c r="W208" i="33"/>
  <c r="X208" i="33"/>
  <c r="Y208" i="33"/>
  <c r="Z208" i="33"/>
  <c r="AA208" i="33"/>
  <c r="AB208" i="33"/>
  <c r="AC208" i="33"/>
  <c r="AD208" i="33"/>
  <c r="AE208" i="33"/>
  <c r="AF208" i="33"/>
  <c r="AG208" i="33"/>
  <c r="AH208" i="33"/>
  <c r="AI208" i="33"/>
  <c r="AJ208" i="33"/>
  <c r="AK208" i="33"/>
  <c r="AL208" i="33"/>
  <c r="AM208" i="33"/>
  <c r="AN208" i="33"/>
  <c r="AO208" i="33"/>
  <c r="AP208" i="33"/>
  <c r="C209" i="33"/>
  <c r="D209" i="33"/>
  <c r="E209" i="33"/>
  <c r="F209" i="33"/>
  <c r="G209" i="33"/>
  <c r="H209" i="33"/>
  <c r="I209" i="33"/>
  <c r="J209" i="33"/>
  <c r="K209" i="33"/>
  <c r="L209" i="33"/>
  <c r="M209" i="33"/>
  <c r="N209" i="33"/>
  <c r="O209" i="33"/>
  <c r="P209" i="33"/>
  <c r="Q209" i="33"/>
  <c r="R209" i="33"/>
  <c r="S209" i="33"/>
  <c r="T209" i="33"/>
  <c r="U209" i="33"/>
  <c r="V209" i="33"/>
  <c r="W209" i="33"/>
  <c r="X209" i="33"/>
  <c r="Y209" i="33"/>
  <c r="Z209" i="33"/>
  <c r="AA209" i="33"/>
  <c r="AB209" i="33"/>
  <c r="AC209" i="33"/>
  <c r="AD209" i="33"/>
  <c r="AE209" i="33"/>
  <c r="AF209" i="33"/>
  <c r="AG209" i="33"/>
  <c r="AH209" i="33"/>
  <c r="AI209" i="33"/>
  <c r="AJ209" i="33"/>
  <c r="AK209" i="33"/>
  <c r="AL209" i="33"/>
  <c r="AM209" i="33"/>
  <c r="AN209" i="33"/>
  <c r="AO209" i="33"/>
  <c r="AP209" i="33"/>
  <c r="C210" i="33"/>
  <c r="D210" i="33"/>
  <c r="E210" i="33"/>
  <c r="F210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V210" i="33"/>
  <c r="W210" i="33"/>
  <c r="X210" i="33"/>
  <c r="Y210" i="33"/>
  <c r="Z210" i="33"/>
  <c r="AA210" i="33"/>
  <c r="AB210" i="33"/>
  <c r="AC210" i="33"/>
  <c r="AD210" i="33"/>
  <c r="AE210" i="33"/>
  <c r="AF210" i="33"/>
  <c r="AG210" i="33"/>
  <c r="AH210" i="33"/>
  <c r="AI210" i="33"/>
  <c r="AJ210" i="33"/>
  <c r="AK210" i="33"/>
  <c r="AL210" i="33"/>
  <c r="AM210" i="33"/>
  <c r="AN210" i="33"/>
  <c r="AO210" i="33"/>
  <c r="AP210" i="33"/>
  <c r="C211" i="33"/>
  <c r="D211" i="33"/>
  <c r="E211" i="33"/>
  <c r="F211" i="33"/>
  <c r="G211" i="33"/>
  <c r="H211" i="33"/>
  <c r="I211" i="33"/>
  <c r="J211" i="33"/>
  <c r="K211" i="33"/>
  <c r="L211" i="33"/>
  <c r="M211" i="33"/>
  <c r="N211" i="33"/>
  <c r="O211" i="33"/>
  <c r="P211" i="33"/>
  <c r="Q211" i="33"/>
  <c r="R211" i="33"/>
  <c r="S211" i="33"/>
  <c r="T211" i="33"/>
  <c r="U211" i="33"/>
  <c r="V211" i="33"/>
  <c r="W211" i="33"/>
  <c r="X211" i="33"/>
  <c r="Y211" i="33"/>
  <c r="Z211" i="33"/>
  <c r="AA211" i="33"/>
  <c r="AB211" i="33"/>
  <c r="AC211" i="33"/>
  <c r="AD211" i="33"/>
  <c r="AE211" i="33"/>
  <c r="AF211" i="33"/>
  <c r="AG211" i="33"/>
  <c r="AH211" i="33"/>
  <c r="AI211" i="33"/>
  <c r="AJ211" i="33"/>
  <c r="AK211" i="33"/>
  <c r="AL211" i="33"/>
  <c r="AM211" i="33"/>
  <c r="AN211" i="33"/>
  <c r="AO211" i="33"/>
  <c r="AP211" i="33"/>
  <c r="C212" i="33"/>
  <c r="D212" i="33"/>
  <c r="E212" i="33"/>
  <c r="F212" i="33"/>
  <c r="G212" i="33"/>
  <c r="H212" i="33"/>
  <c r="I212" i="33"/>
  <c r="J212" i="33"/>
  <c r="K212" i="33"/>
  <c r="L212" i="33"/>
  <c r="M212" i="33"/>
  <c r="N212" i="33"/>
  <c r="O212" i="33"/>
  <c r="P212" i="33"/>
  <c r="Q212" i="33"/>
  <c r="R212" i="33"/>
  <c r="S212" i="33"/>
  <c r="T212" i="33"/>
  <c r="U212" i="33"/>
  <c r="V212" i="33"/>
  <c r="W212" i="33"/>
  <c r="X212" i="33"/>
  <c r="Y212" i="33"/>
  <c r="Z212" i="33"/>
  <c r="AA212" i="33"/>
  <c r="AB212" i="33"/>
  <c r="AC212" i="33"/>
  <c r="AD212" i="33"/>
  <c r="AE212" i="33"/>
  <c r="AF212" i="33"/>
  <c r="AG212" i="33"/>
  <c r="AH212" i="33"/>
  <c r="AI212" i="33"/>
  <c r="AJ212" i="33"/>
  <c r="AK212" i="33"/>
  <c r="AL212" i="33"/>
  <c r="AM212" i="33"/>
  <c r="AN212" i="33"/>
  <c r="AO212" i="33"/>
  <c r="AP212" i="33"/>
  <c r="C213" i="33"/>
  <c r="D213" i="33"/>
  <c r="E213" i="33"/>
  <c r="F213" i="33"/>
  <c r="G213" i="33"/>
  <c r="H213" i="33"/>
  <c r="I213" i="33"/>
  <c r="J213" i="33"/>
  <c r="K213" i="33"/>
  <c r="L213" i="33"/>
  <c r="M213" i="33"/>
  <c r="N213" i="33"/>
  <c r="O213" i="33"/>
  <c r="P213" i="33"/>
  <c r="Q213" i="33"/>
  <c r="R213" i="33"/>
  <c r="S213" i="33"/>
  <c r="T213" i="33"/>
  <c r="U213" i="33"/>
  <c r="V213" i="33"/>
  <c r="W213" i="33"/>
  <c r="X213" i="33"/>
  <c r="Y213" i="33"/>
  <c r="Z213" i="33"/>
  <c r="AA213" i="33"/>
  <c r="AB213" i="33"/>
  <c r="AC213" i="33"/>
  <c r="AD213" i="33"/>
  <c r="AE213" i="33"/>
  <c r="AF213" i="33"/>
  <c r="AG213" i="33"/>
  <c r="AH213" i="33"/>
  <c r="AI213" i="33"/>
  <c r="AJ213" i="33"/>
  <c r="AK213" i="33"/>
  <c r="AL213" i="33"/>
  <c r="AM213" i="33"/>
  <c r="AN213" i="33"/>
  <c r="AO213" i="33"/>
  <c r="AP213" i="33"/>
  <c r="C214" i="33"/>
  <c r="D214" i="33"/>
  <c r="E214" i="33"/>
  <c r="F214" i="33"/>
  <c r="G214" i="33"/>
  <c r="H214" i="33"/>
  <c r="I214" i="33"/>
  <c r="J214" i="33"/>
  <c r="K214" i="33"/>
  <c r="L214" i="33"/>
  <c r="M214" i="33"/>
  <c r="N214" i="33"/>
  <c r="O214" i="33"/>
  <c r="P214" i="33"/>
  <c r="Q214" i="33"/>
  <c r="R214" i="33"/>
  <c r="S214" i="33"/>
  <c r="T214" i="33"/>
  <c r="U214" i="33"/>
  <c r="V214" i="33"/>
  <c r="W214" i="33"/>
  <c r="X214" i="33"/>
  <c r="Y214" i="33"/>
  <c r="Z214" i="33"/>
  <c r="AA214" i="33"/>
  <c r="AB214" i="33"/>
  <c r="AC214" i="33"/>
  <c r="AD214" i="33"/>
  <c r="AE214" i="33"/>
  <c r="AF214" i="33"/>
  <c r="AG214" i="33"/>
  <c r="AH214" i="33"/>
  <c r="AI214" i="33"/>
  <c r="AJ214" i="33"/>
  <c r="AK214" i="33"/>
  <c r="AL214" i="33"/>
  <c r="AM214" i="33"/>
  <c r="AN214" i="33"/>
  <c r="AO214" i="33"/>
  <c r="AP214" i="33"/>
  <c r="C215" i="33"/>
  <c r="D215" i="33"/>
  <c r="E215" i="33"/>
  <c r="F215" i="33"/>
  <c r="G215" i="33"/>
  <c r="H215" i="33"/>
  <c r="I215" i="33"/>
  <c r="J215" i="33"/>
  <c r="K215" i="33"/>
  <c r="L215" i="33"/>
  <c r="M215" i="33"/>
  <c r="N215" i="33"/>
  <c r="O215" i="33"/>
  <c r="P215" i="33"/>
  <c r="Q215" i="33"/>
  <c r="R215" i="33"/>
  <c r="S215" i="33"/>
  <c r="T215" i="33"/>
  <c r="U215" i="33"/>
  <c r="V215" i="33"/>
  <c r="W215" i="33"/>
  <c r="X215" i="33"/>
  <c r="Y215" i="33"/>
  <c r="Z215" i="33"/>
  <c r="AA215" i="33"/>
  <c r="AB215" i="33"/>
  <c r="AC215" i="33"/>
  <c r="AD215" i="33"/>
  <c r="AE215" i="33"/>
  <c r="AF215" i="33"/>
  <c r="AG215" i="33"/>
  <c r="AH215" i="33"/>
  <c r="AI215" i="33"/>
  <c r="AJ215" i="33"/>
  <c r="AK215" i="33"/>
  <c r="AL215" i="33"/>
  <c r="AM215" i="33"/>
  <c r="AN215" i="33"/>
  <c r="AO215" i="33"/>
  <c r="AP215" i="33"/>
  <c r="C216" i="33"/>
  <c r="D216" i="33"/>
  <c r="E216" i="33"/>
  <c r="F216" i="33"/>
  <c r="G216" i="33"/>
  <c r="H216" i="33"/>
  <c r="I216" i="33"/>
  <c r="J216" i="33"/>
  <c r="K216" i="33"/>
  <c r="L216" i="33"/>
  <c r="M216" i="33"/>
  <c r="N216" i="33"/>
  <c r="O216" i="33"/>
  <c r="P216" i="33"/>
  <c r="Q216" i="33"/>
  <c r="R216" i="33"/>
  <c r="S216" i="33"/>
  <c r="T216" i="33"/>
  <c r="U216" i="33"/>
  <c r="V216" i="33"/>
  <c r="W216" i="33"/>
  <c r="X216" i="33"/>
  <c r="Y216" i="33"/>
  <c r="Z216" i="33"/>
  <c r="AA216" i="33"/>
  <c r="AB216" i="33"/>
  <c r="AC216" i="33"/>
  <c r="AD216" i="33"/>
  <c r="AE216" i="33"/>
  <c r="AF216" i="33"/>
  <c r="AG216" i="33"/>
  <c r="AH216" i="33"/>
  <c r="AI216" i="33"/>
  <c r="AJ216" i="33"/>
  <c r="AK216" i="33"/>
  <c r="AL216" i="33"/>
  <c r="AM216" i="33"/>
  <c r="AN216" i="33"/>
  <c r="AO216" i="33"/>
  <c r="AP216" i="33"/>
  <c r="C217" i="33"/>
  <c r="D217" i="33"/>
  <c r="E217" i="33"/>
  <c r="F217" i="33"/>
  <c r="G217" i="33"/>
  <c r="H217" i="33"/>
  <c r="I217" i="33"/>
  <c r="J217" i="33"/>
  <c r="K217" i="33"/>
  <c r="L217" i="33"/>
  <c r="M217" i="33"/>
  <c r="N217" i="33"/>
  <c r="O217" i="33"/>
  <c r="P217" i="33"/>
  <c r="Q217" i="33"/>
  <c r="R217" i="33"/>
  <c r="S217" i="33"/>
  <c r="T217" i="33"/>
  <c r="U217" i="33"/>
  <c r="V217" i="33"/>
  <c r="W217" i="33"/>
  <c r="X217" i="33"/>
  <c r="Y217" i="33"/>
  <c r="Z217" i="33"/>
  <c r="AA217" i="33"/>
  <c r="AB217" i="33"/>
  <c r="AC217" i="33"/>
  <c r="AD217" i="33"/>
  <c r="AE217" i="33"/>
  <c r="AF217" i="33"/>
  <c r="AG217" i="33"/>
  <c r="AH217" i="33"/>
  <c r="AI217" i="33"/>
  <c r="AJ217" i="33"/>
  <c r="AK217" i="33"/>
  <c r="AL217" i="33"/>
  <c r="AM217" i="33"/>
  <c r="AN217" i="33"/>
  <c r="AO217" i="33"/>
  <c r="AP217" i="33"/>
  <c r="C218" i="33"/>
  <c r="D218" i="33"/>
  <c r="E218" i="33"/>
  <c r="F218" i="33"/>
  <c r="G218" i="33"/>
  <c r="H218" i="33"/>
  <c r="I218" i="33"/>
  <c r="J218" i="33"/>
  <c r="K218" i="33"/>
  <c r="L218" i="33"/>
  <c r="M218" i="33"/>
  <c r="N218" i="33"/>
  <c r="O218" i="33"/>
  <c r="P218" i="33"/>
  <c r="Q218" i="33"/>
  <c r="R218" i="33"/>
  <c r="S218" i="33"/>
  <c r="T218" i="33"/>
  <c r="U218" i="33"/>
  <c r="V218" i="33"/>
  <c r="W218" i="33"/>
  <c r="X218" i="33"/>
  <c r="Y218" i="33"/>
  <c r="Z218" i="33"/>
  <c r="AA218" i="33"/>
  <c r="AB218" i="33"/>
  <c r="AC218" i="33"/>
  <c r="AD218" i="33"/>
  <c r="AE218" i="33"/>
  <c r="AF218" i="33"/>
  <c r="AG218" i="33"/>
  <c r="AH218" i="33"/>
  <c r="AI218" i="33"/>
  <c r="AJ218" i="33"/>
  <c r="AK218" i="33"/>
  <c r="AL218" i="33"/>
  <c r="AM218" i="33"/>
  <c r="AN218" i="33"/>
  <c r="AO218" i="33"/>
  <c r="AP218" i="33"/>
  <c r="C219" i="33"/>
  <c r="D219" i="33"/>
  <c r="E219" i="33"/>
  <c r="F219" i="33"/>
  <c r="G219" i="33"/>
  <c r="H219" i="33"/>
  <c r="I219" i="33"/>
  <c r="J219" i="33"/>
  <c r="K219" i="33"/>
  <c r="L219" i="33"/>
  <c r="M219" i="33"/>
  <c r="N219" i="33"/>
  <c r="O219" i="33"/>
  <c r="P219" i="33"/>
  <c r="Q219" i="33"/>
  <c r="R219" i="33"/>
  <c r="S219" i="33"/>
  <c r="T219" i="33"/>
  <c r="U219" i="33"/>
  <c r="V219" i="33"/>
  <c r="W219" i="33"/>
  <c r="X219" i="33"/>
  <c r="Y219" i="33"/>
  <c r="Z219" i="33"/>
  <c r="AA219" i="33"/>
  <c r="AB219" i="33"/>
  <c r="AC219" i="33"/>
  <c r="AD219" i="33"/>
  <c r="AE219" i="33"/>
  <c r="AF219" i="33"/>
  <c r="AG219" i="33"/>
  <c r="AH219" i="33"/>
  <c r="AI219" i="33"/>
  <c r="AJ219" i="33"/>
  <c r="AK219" i="33"/>
  <c r="AL219" i="33"/>
  <c r="AM219" i="33"/>
  <c r="AN219" i="33"/>
  <c r="AO219" i="33"/>
  <c r="AP219" i="33"/>
  <c r="C220" i="33"/>
  <c r="D220" i="33"/>
  <c r="E220" i="33"/>
  <c r="F220" i="33"/>
  <c r="G220" i="33"/>
  <c r="H220" i="33"/>
  <c r="I220" i="33"/>
  <c r="J220" i="33"/>
  <c r="K220" i="33"/>
  <c r="L220" i="33"/>
  <c r="M220" i="33"/>
  <c r="N220" i="33"/>
  <c r="O220" i="33"/>
  <c r="P220" i="33"/>
  <c r="Q220" i="33"/>
  <c r="R220" i="33"/>
  <c r="S220" i="33"/>
  <c r="T220" i="33"/>
  <c r="U220" i="33"/>
  <c r="V220" i="33"/>
  <c r="W220" i="33"/>
  <c r="X220" i="33"/>
  <c r="Y220" i="33"/>
  <c r="Z220" i="33"/>
  <c r="AA220" i="33"/>
  <c r="AB220" i="33"/>
  <c r="AC220" i="33"/>
  <c r="AD220" i="33"/>
  <c r="AE220" i="33"/>
  <c r="AF220" i="33"/>
  <c r="AG220" i="33"/>
  <c r="AH220" i="33"/>
  <c r="AI220" i="33"/>
  <c r="AJ220" i="33"/>
  <c r="AK220" i="33"/>
  <c r="AL220" i="33"/>
  <c r="AM220" i="33"/>
  <c r="AN220" i="33"/>
  <c r="AO220" i="33"/>
  <c r="AP220" i="33"/>
  <c r="C221" i="33"/>
  <c r="D221" i="33"/>
  <c r="E221" i="33"/>
  <c r="F221" i="33"/>
  <c r="G221" i="33"/>
  <c r="H221" i="33"/>
  <c r="I221" i="33"/>
  <c r="J221" i="33"/>
  <c r="K221" i="33"/>
  <c r="L221" i="33"/>
  <c r="M221" i="33"/>
  <c r="N221" i="33"/>
  <c r="O221" i="33"/>
  <c r="P221" i="33"/>
  <c r="Q221" i="33"/>
  <c r="R221" i="33"/>
  <c r="S221" i="33"/>
  <c r="T221" i="33"/>
  <c r="U221" i="33"/>
  <c r="V221" i="33"/>
  <c r="W221" i="33"/>
  <c r="X221" i="33"/>
  <c r="Y221" i="33"/>
  <c r="Z221" i="33"/>
  <c r="AA221" i="33"/>
  <c r="AB221" i="33"/>
  <c r="AC221" i="33"/>
  <c r="AD221" i="33"/>
  <c r="AE221" i="33"/>
  <c r="AF221" i="33"/>
  <c r="AG221" i="33"/>
  <c r="AH221" i="33"/>
  <c r="AI221" i="33"/>
  <c r="AJ221" i="33"/>
  <c r="AK221" i="33"/>
  <c r="AL221" i="33"/>
  <c r="AM221" i="33"/>
  <c r="AN221" i="33"/>
  <c r="AO221" i="33"/>
  <c r="AP221" i="33"/>
  <c r="C222" i="33"/>
  <c r="D222" i="33"/>
  <c r="E222" i="33"/>
  <c r="F222" i="33"/>
  <c r="G222" i="33"/>
  <c r="H222" i="33"/>
  <c r="I222" i="33"/>
  <c r="J222" i="33"/>
  <c r="K222" i="33"/>
  <c r="L222" i="33"/>
  <c r="M222" i="33"/>
  <c r="N222" i="33"/>
  <c r="O222" i="33"/>
  <c r="P222" i="33"/>
  <c r="Q222" i="33"/>
  <c r="R222" i="33"/>
  <c r="S222" i="33"/>
  <c r="T222" i="33"/>
  <c r="U222" i="33"/>
  <c r="V222" i="33"/>
  <c r="W222" i="33"/>
  <c r="X222" i="33"/>
  <c r="Y222" i="33"/>
  <c r="Z222" i="33"/>
  <c r="AA222" i="33"/>
  <c r="AB222" i="33"/>
  <c r="AC222" i="33"/>
  <c r="AD222" i="33"/>
  <c r="AE222" i="33"/>
  <c r="AF222" i="33"/>
  <c r="AG222" i="33"/>
  <c r="AH222" i="33"/>
  <c r="AI222" i="33"/>
  <c r="AJ222" i="33"/>
  <c r="AK222" i="33"/>
  <c r="AL222" i="33"/>
  <c r="AM222" i="33"/>
  <c r="AN222" i="33"/>
  <c r="AO222" i="33"/>
  <c r="AP222" i="33"/>
  <c r="C223" i="33"/>
  <c r="D223" i="33"/>
  <c r="E223" i="33"/>
  <c r="F223" i="33"/>
  <c r="G223" i="33"/>
  <c r="H223" i="33"/>
  <c r="I223" i="33"/>
  <c r="J223" i="33"/>
  <c r="K223" i="33"/>
  <c r="L223" i="33"/>
  <c r="M223" i="33"/>
  <c r="N223" i="33"/>
  <c r="O223" i="33"/>
  <c r="P223" i="33"/>
  <c r="Q223" i="33"/>
  <c r="R223" i="33"/>
  <c r="S223" i="33"/>
  <c r="T223" i="33"/>
  <c r="U223" i="33"/>
  <c r="V223" i="33"/>
  <c r="W223" i="33"/>
  <c r="X223" i="33"/>
  <c r="Y223" i="33"/>
  <c r="Z223" i="33"/>
  <c r="AA223" i="33"/>
  <c r="AB223" i="33"/>
  <c r="AC223" i="33"/>
  <c r="AD223" i="33"/>
  <c r="AE223" i="33"/>
  <c r="AF223" i="33"/>
  <c r="AG223" i="33"/>
  <c r="AH223" i="33"/>
  <c r="AI223" i="33"/>
  <c r="AJ223" i="33"/>
  <c r="AK223" i="33"/>
  <c r="AL223" i="33"/>
  <c r="AM223" i="33"/>
  <c r="AN223" i="33"/>
  <c r="AO223" i="33"/>
  <c r="AP223" i="33"/>
  <c r="C224" i="33"/>
  <c r="D224" i="33"/>
  <c r="E224" i="33"/>
  <c r="F224" i="33"/>
  <c r="G224" i="33"/>
  <c r="H224" i="33"/>
  <c r="I224" i="33"/>
  <c r="J224" i="33"/>
  <c r="K224" i="33"/>
  <c r="L224" i="33"/>
  <c r="M224" i="33"/>
  <c r="N224" i="33"/>
  <c r="O224" i="33"/>
  <c r="P224" i="33"/>
  <c r="Q224" i="33"/>
  <c r="R224" i="33"/>
  <c r="S224" i="33"/>
  <c r="T224" i="33"/>
  <c r="U224" i="33"/>
  <c r="V224" i="33"/>
  <c r="W224" i="33"/>
  <c r="X224" i="33"/>
  <c r="Y224" i="33"/>
  <c r="Z224" i="33"/>
  <c r="AA224" i="33"/>
  <c r="AB224" i="33"/>
  <c r="AC224" i="33"/>
  <c r="AD224" i="33"/>
  <c r="AE224" i="33"/>
  <c r="AF224" i="33"/>
  <c r="AG224" i="33"/>
  <c r="AH224" i="33"/>
  <c r="AI224" i="33"/>
  <c r="AJ224" i="33"/>
  <c r="AK224" i="33"/>
  <c r="AL224" i="33"/>
  <c r="AM224" i="33"/>
  <c r="AN224" i="33"/>
  <c r="AO224" i="33"/>
  <c r="AP224" i="33"/>
  <c r="C225" i="33"/>
  <c r="D225" i="33"/>
  <c r="E225" i="33"/>
  <c r="F225" i="33"/>
  <c r="G225" i="33"/>
  <c r="H225" i="33"/>
  <c r="I225" i="33"/>
  <c r="J225" i="33"/>
  <c r="K225" i="33"/>
  <c r="L225" i="33"/>
  <c r="M225" i="33"/>
  <c r="N225" i="33"/>
  <c r="O225" i="33"/>
  <c r="P225" i="33"/>
  <c r="Q225" i="33"/>
  <c r="R225" i="33"/>
  <c r="S225" i="33"/>
  <c r="T225" i="33"/>
  <c r="U225" i="33"/>
  <c r="V225" i="33"/>
  <c r="W225" i="33"/>
  <c r="X225" i="33"/>
  <c r="Y225" i="33"/>
  <c r="Z225" i="33"/>
  <c r="AA225" i="33"/>
  <c r="AB225" i="33"/>
  <c r="AC225" i="33"/>
  <c r="AD225" i="33"/>
  <c r="AE225" i="33"/>
  <c r="AF225" i="33"/>
  <c r="AG225" i="33"/>
  <c r="AH225" i="33"/>
  <c r="AI225" i="33"/>
  <c r="AJ225" i="33"/>
  <c r="AK225" i="33"/>
  <c r="AL225" i="33"/>
  <c r="AM225" i="33"/>
  <c r="AN225" i="33"/>
  <c r="AO225" i="33"/>
  <c r="AP225" i="33"/>
  <c r="C226" i="33"/>
  <c r="D226" i="33"/>
  <c r="E226" i="33"/>
  <c r="F226" i="33"/>
  <c r="G226" i="33"/>
  <c r="H226" i="33"/>
  <c r="I226" i="33"/>
  <c r="J226" i="33"/>
  <c r="K226" i="33"/>
  <c r="L226" i="33"/>
  <c r="M226" i="33"/>
  <c r="N226" i="33"/>
  <c r="O226" i="33"/>
  <c r="P226" i="33"/>
  <c r="Q226" i="33"/>
  <c r="R226" i="33"/>
  <c r="S226" i="33"/>
  <c r="T226" i="33"/>
  <c r="U226" i="33"/>
  <c r="V226" i="33"/>
  <c r="W226" i="33"/>
  <c r="X226" i="33"/>
  <c r="Y226" i="33"/>
  <c r="Z226" i="33"/>
  <c r="AA226" i="33"/>
  <c r="AB226" i="33"/>
  <c r="AC226" i="33"/>
  <c r="AD226" i="33"/>
  <c r="AE226" i="33"/>
  <c r="AF226" i="33"/>
  <c r="AG226" i="33"/>
  <c r="AH226" i="33"/>
  <c r="AI226" i="33"/>
  <c r="AJ226" i="33"/>
  <c r="AK226" i="33"/>
  <c r="AL226" i="33"/>
  <c r="AM226" i="33"/>
  <c r="AN226" i="33"/>
  <c r="AO226" i="33"/>
  <c r="AP226" i="33"/>
  <c r="C227" i="33"/>
  <c r="D227" i="33"/>
  <c r="E227" i="33"/>
  <c r="F227" i="33"/>
  <c r="G227" i="33"/>
  <c r="H227" i="33"/>
  <c r="I227" i="33"/>
  <c r="J227" i="33"/>
  <c r="K227" i="33"/>
  <c r="L227" i="33"/>
  <c r="M227" i="33"/>
  <c r="N227" i="33"/>
  <c r="O227" i="33"/>
  <c r="P227" i="33"/>
  <c r="Q227" i="33"/>
  <c r="R227" i="33"/>
  <c r="S227" i="33"/>
  <c r="T227" i="33"/>
  <c r="U227" i="33"/>
  <c r="V227" i="33"/>
  <c r="W227" i="33"/>
  <c r="X227" i="33"/>
  <c r="Y227" i="33"/>
  <c r="Z227" i="33"/>
  <c r="AA227" i="33"/>
  <c r="AB227" i="33"/>
  <c r="AC227" i="33"/>
  <c r="AD227" i="33"/>
  <c r="AE227" i="33"/>
  <c r="AF227" i="33"/>
  <c r="AG227" i="33"/>
  <c r="AH227" i="33"/>
  <c r="AI227" i="33"/>
  <c r="AJ227" i="33"/>
  <c r="AK227" i="33"/>
  <c r="AL227" i="33"/>
  <c r="AM227" i="33"/>
  <c r="AN227" i="33"/>
  <c r="AO227" i="33"/>
  <c r="AP227" i="33"/>
  <c r="C228" i="33"/>
  <c r="D228" i="33"/>
  <c r="E228" i="33"/>
  <c r="F228" i="33"/>
  <c r="G228" i="33"/>
  <c r="H228" i="33"/>
  <c r="I228" i="33"/>
  <c r="J228" i="33"/>
  <c r="K228" i="33"/>
  <c r="L228" i="33"/>
  <c r="M228" i="33"/>
  <c r="N228" i="33"/>
  <c r="O228" i="33"/>
  <c r="P228" i="33"/>
  <c r="Q228" i="33"/>
  <c r="R228" i="33"/>
  <c r="S228" i="33"/>
  <c r="T228" i="33"/>
  <c r="U228" i="33"/>
  <c r="V228" i="33"/>
  <c r="W228" i="33"/>
  <c r="X228" i="33"/>
  <c r="Y228" i="33"/>
  <c r="Z228" i="33"/>
  <c r="AA228" i="33"/>
  <c r="AB228" i="33"/>
  <c r="AC228" i="33"/>
  <c r="AD228" i="33"/>
  <c r="AE228" i="33"/>
  <c r="AF228" i="33"/>
  <c r="AG228" i="33"/>
  <c r="AH228" i="33"/>
  <c r="AI228" i="33"/>
  <c r="AJ228" i="33"/>
  <c r="AK228" i="33"/>
  <c r="AL228" i="33"/>
  <c r="AM228" i="33"/>
  <c r="AN228" i="33"/>
  <c r="AO228" i="33"/>
  <c r="AP228" i="33"/>
  <c r="C229" i="33"/>
  <c r="D229" i="33"/>
  <c r="E229" i="33"/>
  <c r="F229" i="33"/>
  <c r="G229" i="33"/>
  <c r="H229" i="33"/>
  <c r="I229" i="33"/>
  <c r="J229" i="33"/>
  <c r="K229" i="33"/>
  <c r="L229" i="33"/>
  <c r="M229" i="33"/>
  <c r="N229" i="33"/>
  <c r="O229" i="33"/>
  <c r="P229" i="33"/>
  <c r="Q229" i="33"/>
  <c r="R229" i="33"/>
  <c r="S229" i="33"/>
  <c r="T229" i="33"/>
  <c r="U229" i="33"/>
  <c r="V229" i="33"/>
  <c r="W229" i="33"/>
  <c r="X229" i="33"/>
  <c r="Y229" i="33"/>
  <c r="Z229" i="33"/>
  <c r="AA229" i="33"/>
  <c r="AB229" i="33"/>
  <c r="AC229" i="33"/>
  <c r="AD229" i="33"/>
  <c r="AE229" i="33"/>
  <c r="AF229" i="33"/>
  <c r="AG229" i="33"/>
  <c r="AH229" i="33"/>
  <c r="AI229" i="33"/>
  <c r="AJ229" i="33"/>
  <c r="AK229" i="33"/>
  <c r="AL229" i="33"/>
  <c r="AM229" i="33"/>
  <c r="AN229" i="33"/>
  <c r="AO229" i="33"/>
  <c r="AP229" i="33"/>
  <c r="C230" i="33"/>
  <c r="D230" i="33"/>
  <c r="E230" i="33"/>
  <c r="F230" i="33"/>
  <c r="G230" i="33"/>
  <c r="H230" i="33"/>
  <c r="I230" i="33"/>
  <c r="J230" i="33"/>
  <c r="K230" i="33"/>
  <c r="L230" i="33"/>
  <c r="M230" i="33"/>
  <c r="N230" i="33"/>
  <c r="O230" i="33"/>
  <c r="P230" i="33"/>
  <c r="Q230" i="33"/>
  <c r="R230" i="33"/>
  <c r="S230" i="33"/>
  <c r="T230" i="33"/>
  <c r="U230" i="33"/>
  <c r="V230" i="33"/>
  <c r="W230" i="33"/>
  <c r="X230" i="33"/>
  <c r="Y230" i="33"/>
  <c r="Z230" i="33"/>
  <c r="AA230" i="33"/>
  <c r="AB230" i="33"/>
  <c r="AC230" i="33"/>
  <c r="AD230" i="33"/>
  <c r="AE230" i="33"/>
  <c r="AF230" i="33"/>
  <c r="AG230" i="33"/>
  <c r="AH230" i="33"/>
  <c r="AI230" i="33"/>
  <c r="AJ230" i="33"/>
  <c r="AK230" i="33"/>
  <c r="AL230" i="33"/>
  <c r="AM230" i="33"/>
  <c r="AN230" i="33"/>
  <c r="AO230" i="33"/>
  <c r="AP230" i="33"/>
  <c r="C231" i="33"/>
  <c r="D231" i="33"/>
  <c r="E231" i="33"/>
  <c r="F231" i="33"/>
  <c r="G231" i="33"/>
  <c r="H231" i="33"/>
  <c r="I231" i="33"/>
  <c r="J231" i="33"/>
  <c r="K231" i="33"/>
  <c r="L231" i="33"/>
  <c r="M231" i="33"/>
  <c r="N231" i="33"/>
  <c r="O231" i="33"/>
  <c r="P231" i="33"/>
  <c r="Q231" i="33"/>
  <c r="R231" i="33"/>
  <c r="S231" i="33"/>
  <c r="T231" i="33"/>
  <c r="U231" i="33"/>
  <c r="V231" i="33"/>
  <c r="W231" i="33"/>
  <c r="X231" i="33"/>
  <c r="Y231" i="33"/>
  <c r="Z231" i="33"/>
  <c r="AA231" i="33"/>
  <c r="AB231" i="33"/>
  <c r="AC231" i="33"/>
  <c r="AD231" i="33"/>
  <c r="AE231" i="33"/>
  <c r="AF231" i="33"/>
  <c r="AG231" i="33"/>
  <c r="AH231" i="33"/>
  <c r="AI231" i="33"/>
  <c r="AJ231" i="33"/>
  <c r="AK231" i="33"/>
  <c r="AL231" i="33"/>
  <c r="AM231" i="33"/>
  <c r="AN231" i="33"/>
  <c r="AO231" i="33"/>
  <c r="AP231" i="33"/>
  <c r="C232" i="33"/>
  <c r="D232" i="33"/>
  <c r="E232" i="33"/>
  <c r="F232" i="33"/>
  <c r="G232" i="33"/>
  <c r="H232" i="33"/>
  <c r="I232" i="33"/>
  <c r="J232" i="33"/>
  <c r="K232" i="33"/>
  <c r="L232" i="33"/>
  <c r="M232" i="33"/>
  <c r="N232" i="33"/>
  <c r="O232" i="33"/>
  <c r="P232" i="33"/>
  <c r="Q232" i="33"/>
  <c r="R232" i="33"/>
  <c r="S232" i="33"/>
  <c r="T232" i="33"/>
  <c r="U232" i="33"/>
  <c r="V232" i="33"/>
  <c r="W232" i="33"/>
  <c r="X232" i="33"/>
  <c r="Y232" i="33"/>
  <c r="Z232" i="33"/>
  <c r="AA232" i="33"/>
  <c r="AB232" i="33"/>
  <c r="AC232" i="33"/>
  <c r="AD232" i="33"/>
  <c r="AE232" i="33"/>
  <c r="AF232" i="33"/>
  <c r="AG232" i="33"/>
  <c r="AH232" i="33"/>
  <c r="AI232" i="33"/>
  <c r="AJ232" i="33"/>
  <c r="AK232" i="33"/>
  <c r="AL232" i="33"/>
  <c r="AM232" i="33"/>
  <c r="AN232" i="33"/>
  <c r="AO232" i="33"/>
  <c r="AP232" i="33"/>
  <c r="C233" i="33"/>
  <c r="D233" i="33"/>
  <c r="E233" i="33"/>
  <c r="F233" i="33"/>
  <c r="G233" i="33"/>
  <c r="H233" i="33"/>
  <c r="I233" i="33"/>
  <c r="J233" i="33"/>
  <c r="K233" i="33"/>
  <c r="L233" i="33"/>
  <c r="M233" i="33"/>
  <c r="N233" i="33"/>
  <c r="O233" i="33"/>
  <c r="P233" i="33"/>
  <c r="Q233" i="33"/>
  <c r="R233" i="33"/>
  <c r="S233" i="33"/>
  <c r="T233" i="33"/>
  <c r="U233" i="33"/>
  <c r="V233" i="33"/>
  <c r="W233" i="33"/>
  <c r="X233" i="33"/>
  <c r="Y233" i="33"/>
  <c r="Z233" i="33"/>
  <c r="AA233" i="33"/>
  <c r="AB233" i="33"/>
  <c r="AC233" i="33"/>
  <c r="AD233" i="33"/>
  <c r="AE233" i="33"/>
  <c r="AF233" i="33"/>
  <c r="AG233" i="33"/>
  <c r="AH233" i="33"/>
  <c r="AI233" i="33"/>
  <c r="AJ233" i="33"/>
  <c r="AK233" i="33"/>
  <c r="AL233" i="33"/>
  <c r="AM233" i="33"/>
  <c r="AN233" i="33"/>
  <c r="AO233" i="33"/>
  <c r="AP233" i="33"/>
  <c r="C234" i="33"/>
  <c r="D234" i="33"/>
  <c r="E234" i="33"/>
  <c r="F234" i="33"/>
  <c r="G234" i="33"/>
  <c r="H234" i="33"/>
  <c r="I234" i="33"/>
  <c r="J234" i="33"/>
  <c r="K234" i="33"/>
  <c r="L234" i="33"/>
  <c r="M234" i="33"/>
  <c r="N234" i="33"/>
  <c r="O234" i="33"/>
  <c r="P234" i="33"/>
  <c r="Q234" i="33"/>
  <c r="R234" i="33"/>
  <c r="S234" i="33"/>
  <c r="T234" i="33"/>
  <c r="U234" i="33"/>
  <c r="V234" i="33"/>
  <c r="W234" i="33"/>
  <c r="X234" i="33"/>
  <c r="Y234" i="33"/>
  <c r="Z234" i="33"/>
  <c r="AA234" i="33"/>
  <c r="AB234" i="33"/>
  <c r="AC234" i="33"/>
  <c r="AD234" i="33"/>
  <c r="AE234" i="33"/>
  <c r="AF234" i="33"/>
  <c r="AG234" i="33"/>
  <c r="AH234" i="33"/>
  <c r="AI234" i="33"/>
  <c r="AJ234" i="33"/>
  <c r="AK234" i="33"/>
  <c r="AL234" i="33"/>
  <c r="AM234" i="33"/>
  <c r="AN234" i="33"/>
  <c r="AO234" i="33"/>
  <c r="AP234" i="33"/>
  <c r="C235" i="33"/>
  <c r="D235" i="33"/>
  <c r="E235" i="33"/>
  <c r="F235" i="33"/>
  <c r="G235" i="33"/>
  <c r="H235" i="33"/>
  <c r="I235" i="33"/>
  <c r="J235" i="33"/>
  <c r="K235" i="33"/>
  <c r="L235" i="33"/>
  <c r="M235" i="33"/>
  <c r="N235" i="33"/>
  <c r="O235" i="33"/>
  <c r="P235" i="33"/>
  <c r="Q235" i="33"/>
  <c r="R235" i="33"/>
  <c r="S235" i="33"/>
  <c r="T235" i="33"/>
  <c r="U235" i="33"/>
  <c r="V235" i="33"/>
  <c r="W235" i="33"/>
  <c r="X235" i="33"/>
  <c r="Y235" i="33"/>
  <c r="Z235" i="33"/>
  <c r="AA235" i="33"/>
  <c r="AB235" i="33"/>
  <c r="AC235" i="33"/>
  <c r="AD235" i="33"/>
  <c r="AE235" i="33"/>
  <c r="AF235" i="33"/>
  <c r="AG235" i="33"/>
  <c r="AH235" i="33"/>
  <c r="AI235" i="33"/>
  <c r="AJ235" i="33"/>
  <c r="AK235" i="33"/>
  <c r="AL235" i="33"/>
  <c r="AM235" i="33"/>
  <c r="AN235" i="33"/>
  <c r="AO235" i="33"/>
  <c r="AP235" i="33"/>
  <c r="C236" i="33"/>
  <c r="D236" i="33"/>
  <c r="E236" i="33"/>
  <c r="F236" i="33"/>
  <c r="G236" i="33"/>
  <c r="H236" i="33"/>
  <c r="I236" i="33"/>
  <c r="J236" i="33"/>
  <c r="K236" i="33"/>
  <c r="L236" i="33"/>
  <c r="M236" i="33"/>
  <c r="N236" i="33"/>
  <c r="O236" i="33"/>
  <c r="P236" i="33"/>
  <c r="Q236" i="33"/>
  <c r="R236" i="33"/>
  <c r="S236" i="33"/>
  <c r="T236" i="33"/>
  <c r="U236" i="33"/>
  <c r="V236" i="33"/>
  <c r="W236" i="33"/>
  <c r="X236" i="33"/>
  <c r="Y236" i="33"/>
  <c r="Z236" i="33"/>
  <c r="AA236" i="33"/>
  <c r="AB236" i="33"/>
  <c r="AC236" i="33"/>
  <c r="AD236" i="33"/>
  <c r="AE236" i="33"/>
  <c r="AF236" i="33"/>
  <c r="AG236" i="33"/>
  <c r="AH236" i="33"/>
  <c r="AI236" i="33"/>
  <c r="AJ236" i="33"/>
  <c r="AK236" i="33"/>
  <c r="AL236" i="33"/>
  <c r="AM236" i="33"/>
  <c r="AN236" i="33"/>
  <c r="AO236" i="33"/>
  <c r="AP236" i="33"/>
  <c r="C237" i="33"/>
  <c r="D237" i="33"/>
  <c r="E237" i="33"/>
  <c r="F237" i="33"/>
  <c r="G237" i="33"/>
  <c r="H237" i="33"/>
  <c r="I237" i="33"/>
  <c r="J237" i="33"/>
  <c r="K237" i="33"/>
  <c r="L237" i="33"/>
  <c r="M237" i="33"/>
  <c r="N237" i="33"/>
  <c r="O237" i="33"/>
  <c r="P237" i="33"/>
  <c r="Q237" i="33"/>
  <c r="R237" i="33"/>
  <c r="S237" i="33"/>
  <c r="T237" i="33"/>
  <c r="U237" i="33"/>
  <c r="V237" i="33"/>
  <c r="W237" i="33"/>
  <c r="X237" i="33"/>
  <c r="Y237" i="33"/>
  <c r="Z237" i="33"/>
  <c r="AA237" i="33"/>
  <c r="AB237" i="33"/>
  <c r="AC237" i="33"/>
  <c r="AD237" i="33"/>
  <c r="AE237" i="33"/>
  <c r="AF237" i="33"/>
  <c r="AG237" i="33"/>
  <c r="AH237" i="33"/>
  <c r="AI237" i="33"/>
  <c r="AJ237" i="33"/>
  <c r="AK237" i="33"/>
  <c r="AL237" i="33"/>
  <c r="AM237" i="33"/>
  <c r="AN237" i="33"/>
  <c r="AO237" i="33"/>
  <c r="AP237" i="33"/>
  <c r="C238" i="33"/>
  <c r="D238" i="33"/>
  <c r="E238" i="33"/>
  <c r="F238" i="33"/>
  <c r="G238" i="33"/>
  <c r="H238" i="33"/>
  <c r="I238" i="33"/>
  <c r="J238" i="33"/>
  <c r="K238" i="33"/>
  <c r="L238" i="33"/>
  <c r="M238" i="33"/>
  <c r="N238" i="33"/>
  <c r="O238" i="33"/>
  <c r="P238" i="33"/>
  <c r="Q238" i="33"/>
  <c r="R238" i="33"/>
  <c r="S238" i="33"/>
  <c r="T238" i="33"/>
  <c r="U238" i="33"/>
  <c r="V238" i="33"/>
  <c r="W238" i="33"/>
  <c r="X238" i="33"/>
  <c r="Y238" i="33"/>
  <c r="Z238" i="33"/>
  <c r="AA238" i="33"/>
  <c r="AB238" i="33"/>
  <c r="AC238" i="33"/>
  <c r="AD238" i="33"/>
  <c r="AE238" i="33"/>
  <c r="AF238" i="33"/>
  <c r="AG238" i="33"/>
  <c r="AH238" i="33"/>
  <c r="AI238" i="33"/>
  <c r="AJ238" i="33"/>
  <c r="AK238" i="33"/>
  <c r="AL238" i="33"/>
  <c r="AM238" i="33"/>
  <c r="AN238" i="33"/>
  <c r="AO238" i="33"/>
  <c r="AP238" i="33"/>
  <c r="C239" i="33"/>
  <c r="D239" i="33"/>
  <c r="E239" i="33"/>
  <c r="F239" i="33"/>
  <c r="G239" i="33"/>
  <c r="H239" i="33"/>
  <c r="I239" i="33"/>
  <c r="J239" i="33"/>
  <c r="K239" i="33"/>
  <c r="L239" i="33"/>
  <c r="M239" i="33"/>
  <c r="N239" i="33"/>
  <c r="O239" i="33"/>
  <c r="P239" i="33"/>
  <c r="Q239" i="33"/>
  <c r="R239" i="33"/>
  <c r="S239" i="33"/>
  <c r="T239" i="33"/>
  <c r="U239" i="33"/>
  <c r="V239" i="33"/>
  <c r="W239" i="33"/>
  <c r="X239" i="33"/>
  <c r="Y239" i="33"/>
  <c r="Z239" i="33"/>
  <c r="AA239" i="33"/>
  <c r="AB239" i="33"/>
  <c r="AC239" i="33"/>
  <c r="AD239" i="33"/>
  <c r="AE239" i="33"/>
  <c r="AF239" i="33"/>
  <c r="AG239" i="33"/>
  <c r="AH239" i="33"/>
  <c r="AI239" i="33"/>
  <c r="AJ239" i="33"/>
  <c r="AK239" i="33"/>
  <c r="AL239" i="33"/>
  <c r="AM239" i="33"/>
  <c r="AN239" i="33"/>
  <c r="AO239" i="33"/>
  <c r="AP239" i="33"/>
  <c r="C240" i="33"/>
  <c r="D240" i="33"/>
  <c r="E240" i="33"/>
  <c r="F240" i="33"/>
  <c r="G240" i="33"/>
  <c r="H240" i="33"/>
  <c r="I240" i="33"/>
  <c r="J240" i="33"/>
  <c r="K240" i="33"/>
  <c r="L240" i="33"/>
  <c r="M240" i="33"/>
  <c r="N240" i="33"/>
  <c r="O240" i="33"/>
  <c r="P240" i="33"/>
  <c r="Q240" i="33"/>
  <c r="R240" i="33"/>
  <c r="S240" i="33"/>
  <c r="T240" i="33"/>
  <c r="U240" i="33"/>
  <c r="V240" i="33"/>
  <c r="W240" i="33"/>
  <c r="X240" i="33"/>
  <c r="Y240" i="33"/>
  <c r="Z240" i="33"/>
  <c r="AA240" i="33"/>
  <c r="AB240" i="33"/>
  <c r="AC240" i="33"/>
  <c r="AD240" i="33"/>
  <c r="AE240" i="33"/>
  <c r="AF240" i="33"/>
  <c r="AG240" i="33"/>
  <c r="AH240" i="33"/>
  <c r="AI240" i="33"/>
  <c r="AJ240" i="33"/>
  <c r="AK240" i="33"/>
  <c r="AL240" i="33"/>
  <c r="AM240" i="33"/>
  <c r="AN240" i="33"/>
  <c r="AO240" i="33"/>
  <c r="AP240" i="33"/>
  <c r="C241" i="33"/>
  <c r="D241" i="33"/>
  <c r="E241" i="33"/>
  <c r="F241" i="33"/>
  <c r="G241" i="33"/>
  <c r="H241" i="33"/>
  <c r="I241" i="33"/>
  <c r="J241" i="33"/>
  <c r="K241" i="33"/>
  <c r="L241" i="33"/>
  <c r="M241" i="33"/>
  <c r="N241" i="33"/>
  <c r="O241" i="33"/>
  <c r="P241" i="33"/>
  <c r="Q241" i="33"/>
  <c r="R241" i="33"/>
  <c r="S241" i="33"/>
  <c r="T241" i="33"/>
  <c r="U241" i="33"/>
  <c r="V241" i="33"/>
  <c r="W241" i="33"/>
  <c r="X241" i="33"/>
  <c r="Y241" i="33"/>
  <c r="Z241" i="33"/>
  <c r="AA241" i="33"/>
  <c r="AB241" i="33"/>
  <c r="AC241" i="33"/>
  <c r="AD241" i="33"/>
  <c r="AE241" i="33"/>
  <c r="AF241" i="33"/>
  <c r="AG241" i="33"/>
  <c r="AH241" i="33"/>
  <c r="AI241" i="33"/>
  <c r="AJ241" i="33"/>
  <c r="AK241" i="33"/>
  <c r="AL241" i="33"/>
  <c r="AM241" i="33"/>
  <c r="AN241" i="33"/>
  <c r="AO241" i="33"/>
  <c r="AP241" i="33"/>
  <c r="C242" i="33"/>
  <c r="D242" i="33"/>
  <c r="E242" i="33"/>
  <c r="F242" i="33"/>
  <c r="G242" i="33"/>
  <c r="H242" i="33"/>
  <c r="I242" i="33"/>
  <c r="J242" i="33"/>
  <c r="K242" i="33"/>
  <c r="L242" i="33"/>
  <c r="M242" i="33"/>
  <c r="N242" i="33"/>
  <c r="O242" i="33"/>
  <c r="P242" i="33"/>
  <c r="Q242" i="33"/>
  <c r="R242" i="33"/>
  <c r="S242" i="33"/>
  <c r="T242" i="33"/>
  <c r="U242" i="33"/>
  <c r="V242" i="33"/>
  <c r="W242" i="33"/>
  <c r="X242" i="33"/>
  <c r="Y242" i="33"/>
  <c r="Z242" i="33"/>
  <c r="AA242" i="33"/>
  <c r="AB242" i="33"/>
  <c r="AC242" i="33"/>
  <c r="AD242" i="33"/>
  <c r="AE242" i="33"/>
  <c r="AF242" i="33"/>
  <c r="AG242" i="33"/>
  <c r="AH242" i="33"/>
  <c r="AI242" i="33"/>
  <c r="AJ242" i="33"/>
  <c r="AK242" i="33"/>
  <c r="AL242" i="33"/>
  <c r="AM242" i="33"/>
  <c r="AN242" i="33"/>
  <c r="AO242" i="33"/>
  <c r="AP242" i="33"/>
  <c r="C243" i="33"/>
  <c r="D243" i="33"/>
  <c r="E243" i="33"/>
  <c r="F243" i="33"/>
  <c r="G243" i="33"/>
  <c r="H243" i="33"/>
  <c r="I243" i="33"/>
  <c r="J243" i="33"/>
  <c r="K243" i="33"/>
  <c r="L243" i="33"/>
  <c r="M243" i="33"/>
  <c r="N243" i="33"/>
  <c r="O243" i="33"/>
  <c r="P243" i="33"/>
  <c r="Q243" i="33"/>
  <c r="R243" i="33"/>
  <c r="S243" i="33"/>
  <c r="T243" i="33"/>
  <c r="U243" i="33"/>
  <c r="V243" i="33"/>
  <c r="W243" i="33"/>
  <c r="X243" i="33"/>
  <c r="Y243" i="33"/>
  <c r="Z243" i="33"/>
  <c r="AA243" i="33"/>
  <c r="AB243" i="33"/>
  <c r="AC243" i="33"/>
  <c r="AD243" i="33"/>
  <c r="AE243" i="33"/>
  <c r="AF243" i="33"/>
  <c r="AG243" i="33"/>
  <c r="AH243" i="33"/>
  <c r="AI243" i="33"/>
  <c r="AJ243" i="33"/>
  <c r="AK243" i="33"/>
  <c r="AL243" i="33"/>
  <c r="AM243" i="33"/>
  <c r="AN243" i="33"/>
  <c r="AO243" i="33"/>
  <c r="AP243" i="33"/>
  <c r="C244" i="33"/>
  <c r="D244" i="33"/>
  <c r="E244" i="33"/>
  <c r="F244" i="33"/>
  <c r="G244" i="33"/>
  <c r="H244" i="33"/>
  <c r="I244" i="33"/>
  <c r="J244" i="33"/>
  <c r="K244" i="33"/>
  <c r="L244" i="33"/>
  <c r="M244" i="33"/>
  <c r="N244" i="33"/>
  <c r="O244" i="33"/>
  <c r="P244" i="33"/>
  <c r="Q244" i="33"/>
  <c r="R244" i="33"/>
  <c r="S244" i="33"/>
  <c r="T244" i="33"/>
  <c r="U244" i="33"/>
  <c r="V244" i="33"/>
  <c r="W244" i="33"/>
  <c r="X244" i="33"/>
  <c r="Y244" i="33"/>
  <c r="Z244" i="33"/>
  <c r="AA244" i="33"/>
  <c r="AB244" i="33"/>
  <c r="AC244" i="33"/>
  <c r="AD244" i="33"/>
  <c r="AE244" i="33"/>
  <c r="AF244" i="33"/>
  <c r="AG244" i="33"/>
  <c r="AH244" i="33"/>
  <c r="AI244" i="33"/>
  <c r="AJ244" i="33"/>
  <c r="AK244" i="33"/>
  <c r="AL244" i="33"/>
  <c r="AM244" i="33"/>
  <c r="AN244" i="33"/>
  <c r="AO244" i="33"/>
  <c r="AP244" i="33"/>
  <c r="C245" i="33"/>
  <c r="D245" i="33"/>
  <c r="E245" i="33"/>
  <c r="F245" i="33"/>
  <c r="G245" i="33"/>
  <c r="H245" i="33"/>
  <c r="I245" i="33"/>
  <c r="J245" i="33"/>
  <c r="K245" i="33"/>
  <c r="L245" i="33"/>
  <c r="M245" i="33"/>
  <c r="N245" i="33"/>
  <c r="O245" i="33"/>
  <c r="P245" i="33"/>
  <c r="Q245" i="33"/>
  <c r="R245" i="33"/>
  <c r="S245" i="33"/>
  <c r="T245" i="33"/>
  <c r="U245" i="33"/>
  <c r="V245" i="33"/>
  <c r="W245" i="33"/>
  <c r="X245" i="33"/>
  <c r="Y245" i="33"/>
  <c r="Z245" i="33"/>
  <c r="AA245" i="33"/>
  <c r="AB245" i="33"/>
  <c r="AC245" i="33"/>
  <c r="AD245" i="33"/>
  <c r="AE245" i="33"/>
  <c r="AF245" i="33"/>
  <c r="AG245" i="33"/>
  <c r="AH245" i="33"/>
  <c r="AI245" i="33"/>
  <c r="AJ245" i="33"/>
  <c r="AK245" i="33"/>
  <c r="AL245" i="33"/>
  <c r="AM245" i="33"/>
  <c r="AN245" i="33"/>
  <c r="AO245" i="33"/>
  <c r="AP245" i="33"/>
  <c r="C246" i="33"/>
  <c r="D246" i="33"/>
  <c r="E246" i="33"/>
  <c r="F246" i="33"/>
  <c r="G246" i="33"/>
  <c r="H246" i="33"/>
  <c r="I246" i="33"/>
  <c r="J246" i="33"/>
  <c r="K246" i="33"/>
  <c r="L246" i="33"/>
  <c r="M246" i="33"/>
  <c r="N246" i="33"/>
  <c r="O246" i="33"/>
  <c r="P246" i="33"/>
  <c r="Q246" i="33"/>
  <c r="R246" i="33"/>
  <c r="S246" i="33"/>
  <c r="T246" i="33"/>
  <c r="U246" i="33"/>
  <c r="V246" i="33"/>
  <c r="W246" i="33"/>
  <c r="X246" i="33"/>
  <c r="Y246" i="33"/>
  <c r="Z246" i="33"/>
  <c r="AA246" i="33"/>
  <c r="AB246" i="33"/>
  <c r="AC246" i="33"/>
  <c r="AD246" i="33"/>
  <c r="AE246" i="33"/>
  <c r="AF246" i="33"/>
  <c r="AG246" i="33"/>
  <c r="AH246" i="33"/>
  <c r="AI246" i="33"/>
  <c r="AJ246" i="33"/>
  <c r="AK246" i="33"/>
  <c r="AL246" i="33"/>
  <c r="AM246" i="33"/>
  <c r="AN246" i="33"/>
  <c r="AO246" i="33"/>
  <c r="AP246" i="33"/>
  <c r="C247" i="33"/>
  <c r="D247" i="33"/>
  <c r="E247" i="33"/>
  <c r="F247" i="33"/>
  <c r="G247" i="33"/>
  <c r="H247" i="33"/>
  <c r="I247" i="33"/>
  <c r="J247" i="33"/>
  <c r="K247" i="33"/>
  <c r="L247" i="33"/>
  <c r="M247" i="33"/>
  <c r="N247" i="33"/>
  <c r="O247" i="33"/>
  <c r="P247" i="33"/>
  <c r="Q247" i="33"/>
  <c r="R247" i="33"/>
  <c r="S247" i="33"/>
  <c r="T247" i="33"/>
  <c r="U247" i="33"/>
  <c r="V247" i="33"/>
  <c r="W247" i="33"/>
  <c r="X247" i="33"/>
  <c r="Y247" i="33"/>
  <c r="Z247" i="33"/>
  <c r="AA247" i="33"/>
  <c r="AB247" i="33"/>
  <c r="AC247" i="33"/>
  <c r="AD247" i="33"/>
  <c r="AE247" i="33"/>
  <c r="AF247" i="33"/>
  <c r="AG247" i="33"/>
  <c r="AH247" i="33"/>
  <c r="AI247" i="33"/>
  <c r="AJ247" i="33"/>
  <c r="AK247" i="33"/>
  <c r="AL247" i="33"/>
  <c r="AM247" i="33"/>
  <c r="AN247" i="33"/>
  <c r="AO247" i="33"/>
  <c r="AP247" i="33"/>
  <c r="C248" i="33"/>
  <c r="D248" i="33"/>
  <c r="E248" i="33"/>
  <c r="F248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T248" i="33"/>
  <c r="U248" i="33"/>
  <c r="V248" i="33"/>
  <c r="W248" i="33"/>
  <c r="X248" i="33"/>
  <c r="Y248" i="33"/>
  <c r="Z248" i="33"/>
  <c r="AA248" i="33"/>
  <c r="AB248" i="33"/>
  <c r="AC248" i="33"/>
  <c r="AD248" i="33"/>
  <c r="AE248" i="33"/>
  <c r="AF248" i="33"/>
  <c r="AG248" i="33"/>
  <c r="AH248" i="33"/>
  <c r="AI248" i="33"/>
  <c r="AJ248" i="33"/>
  <c r="AK248" i="33"/>
  <c r="AL248" i="33"/>
  <c r="AM248" i="33"/>
  <c r="AN248" i="33"/>
  <c r="AO248" i="33"/>
  <c r="AP248" i="33"/>
  <c r="C249" i="33"/>
  <c r="D249" i="33"/>
  <c r="E249" i="33"/>
  <c r="F249" i="33"/>
  <c r="G249" i="33"/>
  <c r="H249" i="33"/>
  <c r="I249" i="33"/>
  <c r="J249" i="33"/>
  <c r="K249" i="33"/>
  <c r="L249" i="33"/>
  <c r="M249" i="33"/>
  <c r="N249" i="33"/>
  <c r="O249" i="33"/>
  <c r="P249" i="33"/>
  <c r="Q249" i="33"/>
  <c r="R249" i="33"/>
  <c r="S249" i="33"/>
  <c r="T249" i="33"/>
  <c r="U249" i="33"/>
  <c r="V249" i="33"/>
  <c r="W249" i="33"/>
  <c r="X249" i="33"/>
  <c r="Y249" i="33"/>
  <c r="Z249" i="33"/>
  <c r="AA249" i="33"/>
  <c r="AB249" i="33"/>
  <c r="AC249" i="33"/>
  <c r="AD249" i="33"/>
  <c r="AE249" i="33"/>
  <c r="AF249" i="33"/>
  <c r="AG249" i="33"/>
  <c r="AH249" i="33"/>
  <c r="AI249" i="33"/>
  <c r="AJ249" i="33"/>
  <c r="AK249" i="33"/>
  <c r="AL249" i="33"/>
  <c r="AM249" i="33"/>
  <c r="AN249" i="33"/>
  <c r="AO249" i="33"/>
  <c r="AP249" i="33"/>
  <c r="AM17" i="40" l="1"/>
  <c r="AO17" i="40" s="1"/>
  <c r="AP17" i="40" s="1"/>
  <c r="AR17" i="40"/>
  <c r="AY34" i="40"/>
  <c r="BA34" i="40" s="1"/>
  <c r="BB34" i="40" s="1"/>
  <c r="BD34" i="40"/>
  <c r="AM31" i="40"/>
  <c r="AO31" i="40" s="1"/>
  <c r="AP31" i="40" s="1"/>
  <c r="AR31" i="40"/>
  <c r="AV32" i="40"/>
  <c r="AQ32" i="40"/>
  <c r="AS32" i="40" s="1"/>
  <c r="AT32" i="40" s="1"/>
  <c r="AV10" i="40"/>
  <c r="AQ10" i="40"/>
  <c r="AS10" i="40" s="1"/>
  <c r="AT10" i="40" s="1"/>
  <c r="AQ25" i="40"/>
  <c r="AS25" i="40" s="1"/>
  <c r="AT25" i="40" s="1"/>
  <c r="AV25" i="40"/>
  <c r="AR26" i="40"/>
  <c r="AM26" i="40"/>
  <c r="AO26" i="40" s="1"/>
  <c r="AP26" i="40" s="1"/>
  <c r="BJ48" i="40"/>
  <c r="BK48" i="40"/>
  <c r="BK47" i="40"/>
  <c r="BJ47" i="40"/>
  <c r="AU9" i="40"/>
  <c r="AZ9" i="40"/>
  <c r="AQ15" i="40"/>
  <c r="AS15" i="40" s="1"/>
  <c r="AT15" i="40" s="1"/>
  <c r="AV15" i="40"/>
  <c r="AR24" i="40"/>
  <c r="AM24" i="40"/>
  <c r="AO24" i="40" s="1"/>
  <c r="AP24" i="40" s="1"/>
  <c r="AM29" i="40"/>
  <c r="AO29" i="40" s="1"/>
  <c r="AP29" i="40" s="1"/>
  <c r="AR29" i="40"/>
  <c r="AU38" i="40"/>
  <c r="AW38" i="40" s="1"/>
  <c r="AX38" i="40" s="1"/>
  <c r="AZ38" i="40"/>
  <c r="AZ18" i="40"/>
  <c r="AU18" i="40"/>
  <c r="AW18" i="40" s="1"/>
  <c r="AX18" i="40" s="1"/>
  <c r="AQ30" i="40"/>
  <c r="AS30" i="40" s="1"/>
  <c r="AT30" i="40" s="1"/>
  <c r="AV30" i="40"/>
  <c r="AV37" i="40"/>
  <c r="AQ37" i="40"/>
  <c r="AS37" i="40" s="1"/>
  <c r="AT37" i="40" s="1"/>
  <c r="AR12" i="40"/>
  <c r="AM12" i="40"/>
  <c r="AO12" i="40" s="1"/>
  <c r="AP12" i="40" s="1"/>
  <c r="AQ42" i="40"/>
  <c r="AS42" i="40" s="1"/>
  <c r="AT42" i="40" s="1"/>
  <c r="AV42" i="40"/>
  <c r="AY33" i="40"/>
  <c r="BA33" i="40" s="1"/>
  <c r="BB33" i="40" s="1"/>
  <c r="BD33" i="40"/>
  <c r="AQ13" i="40"/>
  <c r="AS13" i="40" s="1"/>
  <c r="AT13" i="40" s="1"/>
  <c r="AV13" i="40"/>
  <c r="BD41" i="40"/>
  <c r="AY41" i="40"/>
  <c r="BA41" i="40" s="1"/>
  <c r="BB41" i="40" s="1"/>
  <c r="AQ45" i="40"/>
  <c r="AS45" i="40" s="1"/>
  <c r="AT45" i="40" s="1"/>
  <c r="AV45" i="40"/>
  <c r="BC46" i="40"/>
  <c r="BE46" i="40" s="1"/>
  <c r="BF46" i="40" s="1"/>
  <c r="BH46" i="40"/>
  <c r="BG46" i="40" s="1"/>
  <c r="BI46" i="40" s="1"/>
  <c r="AQ16" i="40"/>
  <c r="AS16" i="40" s="1"/>
  <c r="AT16" i="40" s="1"/>
  <c r="AV16" i="40"/>
  <c r="AK12" i="40"/>
  <c r="AL12" i="40" s="1"/>
  <c r="AI7" i="40"/>
  <c r="AZ44" i="40"/>
  <c r="AU44" i="40"/>
  <c r="AW44" i="40" s="1"/>
  <c r="AX44" i="40" s="1"/>
  <c r="AS9" i="40"/>
  <c r="AT9" i="40" s="1"/>
  <c r="AQ35" i="40"/>
  <c r="AS35" i="40" s="1"/>
  <c r="AT35" i="40" s="1"/>
  <c r="AV35" i="40"/>
  <c r="AY49" i="40"/>
  <c r="BA49" i="40" s="1"/>
  <c r="BB49" i="40" s="1"/>
  <c r="BD49" i="40"/>
  <c r="AQ21" i="40"/>
  <c r="AS21" i="40" s="1"/>
  <c r="AT21" i="40" s="1"/>
  <c r="AV21" i="40"/>
  <c r="AQ27" i="40"/>
  <c r="AS27" i="40" s="1"/>
  <c r="AT27" i="40" s="1"/>
  <c r="AV27" i="40"/>
  <c r="AM50" i="40"/>
  <c r="AO50" i="40" s="1"/>
  <c r="AP50" i="40" s="1"/>
  <c r="AR50" i="40"/>
  <c r="AZ28" i="40"/>
  <c r="AU28" i="40"/>
  <c r="AW28" i="40" s="1"/>
  <c r="AX28" i="40" s="1"/>
  <c r="AU11" i="40"/>
  <c r="AW11" i="40" s="1"/>
  <c r="AX11" i="40" s="1"/>
  <c r="AZ11" i="40"/>
  <c r="AM20" i="40"/>
  <c r="AO20" i="40" s="1"/>
  <c r="AP20" i="40" s="1"/>
  <c r="AR20" i="40"/>
  <c r="AR14" i="40"/>
  <c r="AM14" i="40"/>
  <c r="AO14" i="40" s="1"/>
  <c r="AP14" i="40" s="1"/>
  <c r="BC39" i="40"/>
  <c r="BE39" i="40" s="1"/>
  <c r="BF39" i="40" s="1"/>
  <c r="BH39" i="40"/>
  <c r="BG39" i="40" s="1"/>
  <c r="BI39" i="40" s="1"/>
  <c r="AM22" i="40"/>
  <c r="AO22" i="40" s="1"/>
  <c r="AP22" i="40" s="1"/>
  <c r="AR22" i="40"/>
  <c r="AQ43" i="40"/>
  <c r="AS43" i="40" s="1"/>
  <c r="AT43" i="40" s="1"/>
  <c r="AV43" i="40"/>
  <c r="AU23" i="40"/>
  <c r="AW23" i="40" s="1"/>
  <c r="AX23" i="40" s="1"/>
  <c r="AZ23" i="40"/>
  <c r="AM19" i="40"/>
  <c r="AO19" i="40" s="1"/>
  <c r="AP19" i="40" s="1"/>
  <c r="AR19" i="40"/>
  <c r="BH40" i="40"/>
  <c r="BG40" i="40" s="1"/>
  <c r="BI40" i="40" s="1"/>
  <c r="BC40" i="40"/>
  <c r="BE40" i="40" s="1"/>
  <c r="BF40" i="40" s="1"/>
  <c r="AV36" i="40"/>
  <c r="AQ36" i="40"/>
  <c r="AS36" i="40" s="1"/>
  <c r="AT36" i="40" s="1"/>
  <c r="K25" i="33"/>
  <c r="G4" i="33"/>
  <c r="AF5" i="33"/>
  <c r="T4" i="33"/>
  <c r="H26" i="33"/>
  <c r="N26" i="33"/>
  <c r="AD5" i="33"/>
  <c r="O4" i="33"/>
  <c r="AG4" i="33"/>
  <c r="AF4" i="33"/>
  <c r="AB5" i="33"/>
  <c r="AE4" i="33"/>
  <c r="AB4" i="33"/>
  <c r="U25" i="33"/>
  <c r="U27" i="33" s="1"/>
  <c r="U28" i="33" s="1"/>
  <c r="O25" i="33"/>
  <c r="I25" i="33"/>
  <c r="I27" i="33" s="1"/>
  <c r="I28" i="33" s="1"/>
  <c r="F25" i="33"/>
  <c r="P4" i="33"/>
  <c r="D7" i="33"/>
  <c r="K4" i="33"/>
  <c r="S26" i="33"/>
  <c r="S7" i="33"/>
  <c r="Z4" i="33"/>
  <c r="Z5" i="33"/>
  <c r="H25" i="33"/>
  <c r="H27" i="33" s="1"/>
  <c r="H28" i="33" s="1"/>
  <c r="Y4" i="33"/>
  <c r="Y5" i="33"/>
  <c r="AE7" i="33"/>
  <c r="M26" i="33"/>
  <c r="AL4" i="33"/>
  <c r="AL5" i="33"/>
  <c r="X4" i="33"/>
  <c r="X5" i="33"/>
  <c r="X25" i="33"/>
  <c r="P26" i="33"/>
  <c r="P7" i="33"/>
  <c r="Q25" i="33"/>
  <c r="Q27" i="33" s="1"/>
  <c r="Q28" i="33" s="1"/>
  <c r="AI4" i="33"/>
  <c r="AI5" i="33"/>
  <c r="R7" i="33"/>
  <c r="R26" i="33"/>
  <c r="H7" i="33"/>
  <c r="AF7" i="33"/>
  <c r="F7" i="33"/>
  <c r="F26" i="33"/>
  <c r="T7" i="33"/>
  <c r="J7" i="33"/>
  <c r="V7" i="33"/>
  <c r="AH7" i="33"/>
  <c r="K7" i="33"/>
  <c r="W7" i="33"/>
  <c r="AI7" i="33"/>
  <c r="U7" i="33"/>
  <c r="M7" i="33"/>
  <c r="AK7" i="33"/>
  <c r="N7" i="33"/>
  <c r="AL7" i="33"/>
  <c r="X7" i="33"/>
  <c r="M4" i="33"/>
  <c r="M5" i="33"/>
  <c r="M25" i="33"/>
  <c r="AO7" i="33"/>
  <c r="W26" i="33"/>
  <c r="AC7" i="33"/>
  <c r="K26" i="33"/>
  <c r="K27" i="33" s="1"/>
  <c r="K28" i="33" s="1"/>
  <c r="Q7" i="33"/>
  <c r="Q26" i="33"/>
  <c r="E7" i="33"/>
  <c r="L4" i="33"/>
  <c r="L5" i="33"/>
  <c r="L25" i="33"/>
  <c r="W25" i="33"/>
  <c r="W5" i="33"/>
  <c r="W4" i="33"/>
  <c r="V4" i="33"/>
  <c r="V5" i="33"/>
  <c r="V25" i="33"/>
  <c r="V27" i="33" s="1"/>
  <c r="V28" i="33" s="1"/>
  <c r="AA7" i="33"/>
  <c r="AK4" i="33"/>
  <c r="AK5" i="33"/>
  <c r="Z7" i="33"/>
  <c r="G7" i="33"/>
  <c r="G26" i="33"/>
  <c r="AJ4" i="33"/>
  <c r="AJ5" i="33"/>
  <c r="R25" i="33"/>
  <c r="V26" i="33"/>
  <c r="AN7" i="33"/>
  <c r="X26" i="33"/>
  <c r="O7" i="33"/>
  <c r="P25" i="33"/>
  <c r="AH5" i="33"/>
  <c r="J27" i="33"/>
  <c r="J28" i="33" s="1"/>
  <c r="AB7" i="33"/>
  <c r="AJ7" i="33"/>
  <c r="L7" i="33"/>
  <c r="T25" i="33"/>
  <c r="T27" i="33" s="1"/>
  <c r="T28" i="33" s="1"/>
  <c r="Y7" i="33"/>
  <c r="K5" i="33"/>
  <c r="S25" i="33"/>
  <c r="I7" i="33"/>
  <c r="N25" i="33"/>
  <c r="N27" i="33" s="1"/>
  <c r="N28" i="33" s="1"/>
  <c r="N4" i="33"/>
  <c r="N5" i="33"/>
  <c r="J5" i="33"/>
  <c r="AM7" i="33"/>
  <c r="L26" i="33"/>
  <c r="G25" i="33"/>
  <c r="G27" i="33" s="1"/>
  <c r="G28" i="33" s="1"/>
  <c r="S4" i="33"/>
  <c r="O27" i="33"/>
  <c r="O28" i="33" s="1"/>
  <c r="O26" i="33"/>
  <c r="AO4" i="33"/>
  <c r="AC4" i="33"/>
  <c r="Q4" i="33"/>
  <c r="E4" i="33"/>
  <c r="AM4" i="33"/>
  <c r="AA4" i="33"/>
  <c r="AY23" i="40" l="1"/>
  <c r="BA23" i="40" s="1"/>
  <c r="BB23" i="40" s="1"/>
  <c r="BD23" i="40"/>
  <c r="AY11" i="40"/>
  <c r="BA11" i="40" s="1"/>
  <c r="BB11" i="40" s="1"/>
  <c r="BD11" i="40"/>
  <c r="AU35" i="40"/>
  <c r="AW35" i="40" s="1"/>
  <c r="AX35" i="40" s="1"/>
  <c r="AZ35" i="40"/>
  <c r="AU45" i="40"/>
  <c r="AW45" i="40" s="1"/>
  <c r="AX45" i="40" s="1"/>
  <c r="AZ45" i="40"/>
  <c r="AQ12" i="40"/>
  <c r="AV12" i="40"/>
  <c r="AQ24" i="40"/>
  <c r="AS24" i="40" s="1"/>
  <c r="AT24" i="40" s="1"/>
  <c r="AV24" i="40"/>
  <c r="AZ25" i="40"/>
  <c r="AU25" i="40"/>
  <c r="AW25" i="40" s="1"/>
  <c r="AX25" i="40" s="1"/>
  <c r="AZ15" i="40"/>
  <c r="AU15" i="40"/>
  <c r="AW15" i="40" s="1"/>
  <c r="AX15" i="40" s="1"/>
  <c r="AZ30" i="40"/>
  <c r="AU30" i="40"/>
  <c r="AW30" i="40" s="1"/>
  <c r="AX30" i="40" s="1"/>
  <c r="AZ13" i="40"/>
  <c r="AU13" i="40"/>
  <c r="AW13" i="40" s="1"/>
  <c r="AX13" i="40" s="1"/>
  <c r="BD44" i="40"/>
  <c r="AY44" i="40"/>
  <c r="BA44" i="40" s="1"/>
  <c r="BB44" i="40" s="1"/>
  <c r="AQ31" i="40"/>
  <c r="AS31" i="40" s="1"/>
  <c r="AT31" i="40" s="1"/>
  <c r="AV31" i="40"/>
  <c r="BJ39" i="40"/>
  <c r="BK39" i="40"/>
  <c r="AZ27" i="40"/>
  <c r="AU27" i="40"/>
  <c r="AW27" i="40" s="1"/>
  <c r="AX27" i="40" s="1"/>
  <c r="BH33" i="40"/>
  <c r="BG33" i="40" s="1"/>
  <c r="BI33" i="40" s="1"/>
  <c r="BC33" i="40"/>
  <c r="BE33" i="40" s="1"/>
  <c r="BF33" i="40" s="1"/>
  <c r="BD18" i="40"/>
  <c r="AY18" i="40"/>
  <c r="BA18" i="40" s="1"/>
  <c r="BB18" i="40" s="1"/>
  <c r="AU37" i="40"/>
  <c r="AW37" i="40" s="1"/>
  <c r="AX37" i="40" s="1"/>
  <c r="AZ37" i="40"/>
  <c r="AU36" i="40"/>
  <c r="AW36" i="40" s="1"/>
  <c r="AX36" i="40" s="1"/>
  <c r="AZ36" i="40"/>
  <c r="AY38" i="40"/>
  <c r="BA38" i="40" s="1"/>
  <c r="BB38" i="40" s="1"/>
  <c r="BD38" i="40"/>
  <c r="BC34" i="40"/>
  <c r="BE34" i="40" s="1"/>
  <c r="BF34" i="40" s="1"/>
  <c r="BH34" i="40"/>
  <c r="BG34" i="40" s="1"/>
  <c r="BI34" i="40" s="1"/>
  <c r="BC41" i="40"/>
  <c r="BE41" i="40" s="1"/>
  <c r="BF41" i="40" s="1"/>
  <c r="BH41" i="40"/>
  <c r="BG41" i="40" s="1"/>
  <c r="BI41" i="40" s="1"/>
  <c r="AV50" i="40"/>
  <c r="AQ50" i="40"/>
  <c r="AS50" i="40" s="1"/>
  <c r="AT50" i="40" s="1"/>
  <c r="AU21" i="40"/>
  <c r="AW21" i="40" s="1"/>
  <c r="AX21" i="40" s="1"/>
  <c r="AZ21" i="40"/>
  <c r="AZ16" i="40"/>
  <c r="AU16" i="40"/>
  <c r="AW16" i="40" s="1"/>
  <c r="AX16" i="40" s="1"/>
  <c r="AU42" i="40"/>
  <c r="AW42" i="40" s="1"/>
  <c r="AX42" i="40" s="1"/>
  <c r="AZ42" i="40"/>
  <c r="AV22" i="40"/>
  <c r="AQ22" i="40"/>
  <c r="AS22" i="40" s="1"/>
  <c r="AT22" i="40" s="1"/>
  <c r="AW9" i="40"/>
  <c r="AX9" i="40" s="1"/>
  <c r="BJ40" i="40"/>
  <c r="BK40" i="40"/>
  <c r="AQ14" i="40"/>
  <c r="AS14" i="40" s="1"/>
  <c r="AT14" i="40" s="1"/>
  <c r="AV14" i="40"/>
  <c r="AV29" i="40"/>
  <c r="AQ29" i="40"/>
  <c r="AS29" i="40" s="1"/>
  <c r="AT29" i="40" s="1"/>
  <c r="AV17" i="40"/>
  <c r="AQ17" i="40"/>
  <c r="AS17" i="40" s="1"/>
  <c r="AT17" i="40" s="1"/>
  <c r="AZ43" i="40"/>
  <c r="AU43" i="40"/>
  <c r="AW43" i="40" s="1"/>
  <c r="AX43" i="40" s="1"/>
  <c r="AZ10" i="40"/>
  <c r="AU10" i="40"/>
  <c r="AW10" i="40" s="1"/>
  <c r="AX10" i="40" s="1"/>
  <c r="AY28" i="40"/>
  <c r="BA28" i="40" s="1"/>
  <c r="BB28" i="40" s="1"/>
  <c r="BD28" i="40"/>
  <c r="BD9" i="40"/>
  <c r="AY9" i="40"/>
  <c r="BA9" i="40" s="1"/>
  <c r="BB9" i="40" s="1"/>
  <c r="AZ32" i="40"/>
  <c r="AU32" i="40"/>
  <c r="AW32" i="40" s="1"/>
  <c r="AX32" i="40" s="1"/>
  <c r="AV19" i="40"/>
  <c r="AQ19" i="40"/>
  <c r="AS19" i="40" s="1"/>
  <c r="AT19" i="40" s="1"/>
  <c r="AV20" i="40"/>
  <c r="AQ20" i="40"/>
  <c r="AS20" i="40" s="1"/>
  <c r="AT20" i="40" s="1"/>
  <c r="BC49" i="40"/>
  <c r="BE49" i="40" s="1"/>
  <c r="BF49" i="40" s="1"/>
  <c r="BH49" i="40"/>
  <c r="BG49" i="40" s="1"/>
  <c r="BI49" i="40" s="1"/>
  <c r="BK46" i="40"/>
  <c r="BJ46" i="40"/>
  <c r="AM7" i="40"/>
  <c r="AV26" i="40"/>
  <c r="AQ26" i="40"/>
  <c r="AS26" i="40" s="1"/>
  <c r="AT26" i="40" s="1"/>
  <c r="Q46" i="12"/>
  <c r="Q34" i="12"/>
  <c r="Q22" i="12"/>
  <c r="Q10" i="12"/>
  <c r="Q37" i="12"/>
  <c r="Q43" i="12"/>
  <c r="Q7" i="12"/>
  <c r="Q42" i="12"/>
  <c r="Q30" i="12"/>
  <c r="Q18" i="12"/>
  <c r="Q13" i="12"/>
  <c r="Q6" i="12"/>
  <c r="Q24" i="12"/>
  <c r="Q39" i="12"/>
  <c r="Q15" i="12"/>
  <c r="Q33" i="12"/>
  <c r="Q9" i="12"/>
  <c r="Q38" i="12"/>
  <c r="Q14" i="12"/>
  <c r="Q32" i="12"/>
  <c r="Q8" i="12"/>
  <c r="Q31" i="12"/>
  <c r="Q47" i="12"/>
  <c r="Q35" i="12"/>
  <c r="Q23" i="12"/>
  <c r="Q11" i="12"/>
  <c r="Q41" i="12"/>
  <c r="Q29" i="12"/>
  <c r="Q17" i="12"/>
  <c r="Q25" i="12"/>
  <c r="Q36" i="12"/>
  <c r="Q12" i="12"/>
  <c r="Q27" i="12"/>
  <c r="Q45" i="12"/>
  <c r="Q21" i="12"/>
  <c r="Q26" i="12"/>
  <c r="Q44" i="12"/>
  <c r="Q20" i="12"/>
  <c r="Q19" i="12"/>
  <c r="Q40" i="12"/>
  <c r="Q28" i="12"/>
  <c r="Q16" i="12"/>
  <c r="U73" i="12"/>
  <c r="U96" i="12"/>
  <c r="U60" i="12"/>
  <c r="U83" i="12"/>
  <c r="U94" i="12"/>
  <c r="U82" i="12"/>
  <c r="U70" i="12"/>
  <c r="U85" i="12"/>
  <c r="U61" i="12"/>
  <c r="U84" i="12"/>
  <c r="U95" i="12"/>
  <c r="U93" i="12"/>
  <c r="U81" i="12"/>
  <c r="U69" i="12"/>
  <c r="U97" i="12"/>
  <c r="U72" i="12"/>
  <c r="U71" i="12"/>
  <c r="U59" i="12"/>
  <c r="U58" i="12"/>
  <c r="U92" i="12"/>
  <c r="U80" i="12"/>
  <c r="U68" i="12"/>
  <c r="U79" i="12"/>
  <c r="U90" i="12"/>
  <c r="U78" i="12"/>
  <c r="U66" i="12"/>
  <c r="U91" i="12"/>
  <c r="U67" i="12"/>
  <c r="U89" i="12"/>
  <c r="U77" i="12"/>
  <c r="U65" i="12"/>
  <c r="U76" i="12"/>
  <c r="U57" i="12"/>
  <c r="U87" i="12"/>
  <c r="U75" i="12"/>
  <c r="U63" i="12"/>
  <c r="U88" i="12"/>
  <c r="U64" i="12"/>
  <c r="U98" i="12"/>
  <c r="U86" i="12"/>
  <c r="U74" i="12"/>
  <c r="U62" i="12"/>
  <c r="R27" i="33"/>
  <c r="R28" i="33" s="1"/>
  <c r="M27" i="33"/>
  <c r="M28" i="33" s="1"/>
  <c r="F27" i="33"/>
  <c r="F28" i="33" s="1"/>
  <c r="P27" i="33"/>
  <c r="P28" i="33" s="1"/>
  <c r="S27" i="33"/>
  <c r="S28" i="33" s="1"/>
  <c r="X27" i="33"/>
  <c r="X28" i="33" s="1"/>
  <c r="L27" i="33"/>
  <c r="L28" i="33" s="1"/>
  <c r="W27" i="33"/>
  <c r="W28" i="33" s="1"/>
  <c r="AU29" i="40" l="1"/>
  <c r="AW29" i="40" s="1"/>
  <c r="AX29" i="40" s="1"/>
  <c r="AZ29" i="40"/>
  <c r="AY16" i="40"/>
  <c r="BA16" i="40" s="1"/>
  <c r="BB16" i="40" s="1"/>
  <c r="BD16" i="40"/>
  <c r="AU26" i="40"/>
  <c r="AW26" i="40" s="1"/>
  <c r="AX26" i="40" s="1"/>
  <c r="AZ26" i="40"/>
  <c r="AU14" i="40"/>
  <c r="AW14" i="40" s="1"/>
  <c r="AX14" i="40" s="1"/>
  <c r="AZ14" i="40"/>
  <c r="BD21" i="40"/>
  <c r="AY21" i="40"/>
  <c r="BA21" i="40" s="1"/>
  <c r="BB21" i="40" s="1"/>
  <c r="AY37" i="40"/>
  <c r="BA37" i="40" s="1"/>
  <c r="BB37" i="40" s="1"/>
  <c r="BD37" i="40"/>
  <c r="AU12" i="40"/>
  <c r="AW12" i="40" s="1"/>
  <c r="AZ12" i="40"/>
  <c r="BD36" i="40"/>
  <c r="AY36" i="40"/>
  <c r="BA36" i="40" s="1"/>
  <c r="BB36" i="40" s="1"/>
  <c r="BC44" i="40"/>
  <c r="BE44" i="40" s="1"/>
  <c r="BF44" i="40" s="1"/>
  <c r="BH44" i="40"/>
  <c r="BG44" i="40" s="1"/>
  <c r="BI44" i="40" s="1"/>
  <c r="AU50" i="40"/>
  <c r="AW50" i="40" s="1"/>
  <c r="AX50" i="40" s="1"/>
  <c r="AZ50" i="40"/>
  <c r="BC18" i="40"/>
  <c r="BE18" i="40" s="1"/>
  <c r="BF18" i="40" s="1"/>
  <c r="BH18" i="40"/>
  <c r="BG18" i="40" s="1"/>
  <c r="BI18" i="40" s="1"/>
  <c r="AY13" i="40"/>
  <c r="BA13" i="40" s="1"/>
  <c r="BB13" i="40" s="1"/>
  <c r="BD13" i="40"/>
  <c r="BJ41" i="40"/>
  <c r="BK41" i="40"/>
  <c r="AY35" i="40"/>
  <c r="BA35" i="40" s="1"/>
  <c r="BB35" i="40" s="1"/>
  <c r="BD35" i="40"/>
  <c r="AU24" i="40"/>
  <c r="AW24" i="40" s="1"/>
  <c r="AX24" i="40" s="1"/>
  <c r="AZ24" i="40"/>
  <c r="BJ33" i="40"/>
  <c r="BK33" i="40"/>
  <c r="BD30" i="40"/>
  <c r="AY30" i="40"/>
  <c r="BA30" i="40" s="1"/>
  <c r="BB30" i="40" s="1"/>
  <c r="BJ34" i="40"/>
  <c r="BK34" i="40"/>
  <c r="BH11" i="40"/>
  <c r="BG11" i="40" s="1"/>
  <c r="BI11" i="40" s="1"/>
  <c r="BC11" i="40"/>
  <c r="BE11" i="40" s="1"/>
  <c r="BF11" i="40" s="1"/>
  <c r="AZ20" i="40"/>
  <c r="AU20" i="40"/>
  <c r="AW20" i="40" s="1"/>
  <c r="AX20" i="40" s="1"/>
  <c r="BD27" i="40"/>
  <c r="AY27" i="40"/>
  <c r="BA27" i="40" s="1"/>
  <c r="BB27" i="40" s="1"/>
  <c r="BD15" i="40"/>
  <c r="AY15" i="40"/>
  <c r="BA15" i="40" s="1"/>
  <c r="BB15" i="40" s="1"/>
  <c r="AU31" i="40"/>
  <c r="AW31" i="40" s="1"/>
  <c r="AX31" i="40" s="1"/>
  <c r="AZ31" i="40"/>
  <c r="AU22" i="40"/>
  <c r="AW22" i="40" s="1"/>
  <c r="AX22" i="40" s="1"/>
  <c r="AZ22" i="40"/>
  <c r="BD42" i="40"/>
  <c r="AY42" i="40"/>
  <c r="BA42" i="40" s="1"/>
  <c r="BB42" i="40" s="1"/>
  <c r="BH38" i="40"/>
  <c r="BG38" i="40" s="1"/>
  <c r="BI38" i="40" s="1"/>
  <c r="BC38" i="40"/>
  <c r="BE38" i="40" s="1"/>
  <c r="BF38" i="40" s="1"/>
  <c r="BH23" i="40"/>
  <c r="BG23" i="40" s="1"/>
  <c r="BI23" i="40" s="1"/>
  <c r="BC23" i="40"/>
  <c r="BE23" i="40" s="1"/>
  <c r="BF23" i="40" s="1"/>
  <c r="AY32" i="40"/>
  <c r="BA32" i="40" s="1"/>
  <c r="BB32" i="40" s="1"/>
  <c r="BD32" i="40"/>
  <c r="BH9" i="40"/>
  <c r="BG9" i="40" s="1"/>
  <c r="BI9" i="40" s="1"/>
  <c r="BC9" i="40"/>
  <c r="BE9" i="40" s="1"/>
  <c r="BF9" i="40" s="1"/>
  <c r="AS12" i="40"/>
  <c r="AT12" i="40" s="1"/>
  <c r="AQ7" i="40"/>
  <c r="BC28" i="40"/>
  <c r="BE28" i="40" s="1"/>
  <c r="BF28" i="40" s="1"/>
  <c r="BH28" i="40"/>
  <c r="BG28" i="40" s="1"/>
  <c r="BI28" i="40" s="1"/>
  <c r="BD45" i="40"/>
  <c r="AY45" i="40"/>
  <c r="BA45" i="40" s="1"/>
  <c r="BB45" i="40" s="1"/>
  <c r="BK49" i="40"/>
  <c r="BJ49" i="40"/>
  <c r="AY10" i="40"/>
  <c r="BA10" i="40" s="1"/>
  <c r="BB10" i="40" s="1"/>
  <c r="BD10" i="40"/>
  <c r="AY43" i="40"/>
  <c r="BA43" i="40" s="1"/>
  <c r="BB43" i="40" s="1"/>
  <c r="BD43" i="40"/>
  <c r="AZ19" i="40"/>
  <c r="AU19" i="40"/>
  <c r="AW19" i="40" s="1"/>
  <c r="AX19" i="40" s="1"/>
  <c r="AU17" i="40"/>
  <c r="AW17" i="40" s="1"/>
  <c r="AX17" i="40" s="1"/>
  <c r="AZ17" i="40"/>
  <c r="BD25" i="40"/>
  <c r="AY25" i="40"/>
  <c r="BA25" i="40" s="1"/>
  <c r="BB25" i="40" s="1"/>
  <c r="BC13" i="40" l="1"/>
  <c r="BE13" i="40" s="1"/>
  <c r="BF13" i="40" s="1"/>
  <c r="BH13" i="40"/>
  <c r="BG13" i="40" s="1"/>
  <c r="BI13" i="40" s="1"/>
  <c r="BC43" i="40"/>
  <c r="BE43" i="40" s="1"/>
  <c r="BF43" i="40" s="1"/>
  <c r="BH43" i="40"/>
  <c r="BG43" i="40" s="1"/>
  <c r="BI43" i="40" s="1"/>
  <c r="BJ9" i="40"/>
  <c r="BK9" i="40"/>
  <c r="BC30" i="40"/>
  <c r="BE30" i="40" s="1"/>
  <c r="BF30" i="40" s="1"/>
  <c r="BH30" i="40"/>
  <c r="BG30" i="40" s="1"/>
  <c r="BI30" i="40" s="1"/>
  <c r="BJ18" i="40"/>
  <c r="BK18" i="40"/>
  <c r="AY19" i="40"/>
  <c r="BA19" i="40" s="1"/>
  <c r="BB19" i="40" s="1"/>
  <c r="BD19" i="40"/>
  <c r="BC21" i="40"/>
  <c r="BE21" i="40" s="1"/>
  <c r="BF21" i="40" s="1"/>
  <c r="BH21" i="40"/>
  <c r="BG21" i="40" s="1"/>
  <c r="BI21" i="40" s="1"/>
  <c r="BD24" i="40"/>
  <c r="AY24" i="40"/>
  <c r="BA24" i="40" s="1"/>
  <c r="BB24" i="40" s="1"/>
  <c r="AY50" i="40"/>
  <c r="BA50" i="40" s="1"/>
  <c r="BB50" i="40" s="1"/>
  <c r="BD50" i="40"/>
  <c r="BJ23" i="40"/>
  <c r="BK23" i="40"/>
  <c r="BC27" i="40"/>
  <c r="BE27" i="40" s="1"/>
  <c r="BF27" i="40" s="1"/>
  <c r="BH27" i="40"/>
  <c r="BG27" i="40" s="1"/>
  <c r="BI27" i="40" s="1"/>
  <c r="BJ44" i="40"/>
  <c r="BK44" i="40"/>
  <c r="BD26" i="40"/>
  <c r="AY26" i="40"/>
  <c r="BA26" i="40" s="1"/>
  <c r="BB26" i="40" s="1"/>
  <c r="BH37" i="40"/>
  <c r="BG37" i="40" s="1"/>
  <c r="BI37" i="40" s="1"/>
  <c r="BC37" i="40"/>
  <c r="BE37" i="40" s="1"/>
  <c r="BF37" i="40" s="1"/>
  <c r="AY31" i="40"/>
  <c r="BA31" i="40" s="1"/>
  <c r="BB31" i="40" s="1"/>
  <c r="BD31" i="40"/>
  <c r="BC35" i="40"/>
  <c r="BE35" i="40" s="1"/>
  <c r="BF35" i="40" s="1"/>
  <c r="BH35" i="40"/>
  <c r="BG35" i="40" s="1"/>
  <c r="BI35" i="40" s="1"/>
  <c r="BC32" i="40"/>
  <c r="BE32" i="40" s="1"/>
  <c r="BF32" i="40" s="1"/>
  <c r="BH32" i="40"/>
  <c r="BG32" i="40" s="1"/>
  <c r="BI32" i="40" s="1"/>
  <c r="BC45" i="40"/>
  <c r="BE45" i="40" s="1"/>
  <c r="BF45" i="40" s="1"/>
  <c r="BH45" i="40"/>
  <c r="BG45" i="40" s="1"/>
  <c r="BI45" i="40" s="1"/>
  <c r="BJ38" i="40"/>
  <c r="BK38" i="40"/>
  <c r="AY20" i="40"/>
  <c r="BA20" i="40" s="1"/>
  <c r="BB20" i="40" s="1"/>
  <c r="BD20" i="40"/>
  <c r="BC16" i="40"/>
  <c r="BE16" i="40" s="1"/>
  <c r="BF16" i="40" s="1"/>
  <c r="BH16" i="40"/>
  <c r="BG16" i="40" s="1"/>
  <c r="BI16" i="40" s="1"/>
  <c r="BH36" i="40"/>
  <c r="BG36" i="40" s="1"/>
  <c r="BI36" i="40" s="1"/>
  <c r="BC36" i="40"/>
  <c r="BE36" i="40" s="1"/>
  <c r="BF36" i="40" s="1"/>
  <c r="BD14" i="40"/>
  <c r="AY14" i="40"/>
  <c r="BA14" i="40" s="1"/>
  <c r="BB14" i="40" s="1"/>
  <c r="BC25" i="40"/>
  <c r="BE25" i="40" s="1"/>
  <c r="BF25" i="40" s="1"/>
  <c r="BH25" i="40"/>
  <c r="BG25" i="40" s="1"/>
  <c r="BI25" i="40" s="1"/>
  <c r="BC42" i="40"/>
  <c r="BE42" i="40" s="1"/>
  <c r="BF42" i="40" s="1"/>
  <c r="BH42" i="40"/>
  <c r="BG42" i="40" s="1"/>
  <c r="BI42" i="40" s="1"/>
  <c r="BJ11" i="40"/>
  <c r="BK11" i="40"/>
  <c r="BD12" i="40"/>
  <c r="AY12" i="40"/>
  <c r="BA12" i="40" s="1"/>
  <c r="BB12" i="40" s="1"/>
  <c r="AY29" i="40"/>
  <c r="BA29" i="40" s="1"/>
  <c r="BB29" i="40" s="1"/>
  <c r="BD29" i="40"/>
  <c r="BH10" i="40"/>
  <c r="BG10" i="40" s="1"/>
  <c r="BI10" i="40" s="1"/>
  <c r="BC10" i="40"/>
  <c r="BE10" i="40" s="1"/>
  <c r="BF10" i="40" s="1"/>
  <c r="BC15" i="40"/>
  <c r="BE15" i="40" s="1"/>
  <c r="BF15" i="40" s="1"/>
  <c r="BH15" i="40"/>
  <c r="BG15" i="40" s="1"/>
  <c r="BI15" i="40" s="1"/>
  <c r="AY17" i="40"/>
  <c r="BA17" i="40" s="1"/>
  <c r="BB17" i="40" s="1"/>
  <c r="BD17" i="40"/>
  <c r="BJ28" i="40"/>
  <c r="BK28" i="40"/>
  <c r="AY22" i="40"/>
  <c r="BA22" i="40" s="1"/>
  <c r="BB22" i="40" s="1"/>
  <c r="BD22" i="40"/>
  <c r="AU7" i="40"/>
  <c r="AX12" i="40"/>
  <c r="BK32" i="40" l="1"/>
  <c r="BJ32" i="40"/>
  <c r="BJ27" i="40"/>
  <c r="BK27" i="40"/>
  <c r="BH19" i="40"/>
  <c r="BG19" i="40" s="1"/>
  <c r="BI19" i="40" s="1"/>
  <c r="BC19" i="40"/>
  <c r="BE19" i="40" s="1"/>
  <c r="BF19" i="40" s="1"/>
  <c r="BJ36" i="40"/>
  <c r="BK36" i="40"/>
  <c r="BJ25" i="40"/>
  <c r="BK25" i="40"/>
  <c r="BJ30" i="40"/>
  <c r="BK30" i="40"/>
  <c r="BC31" i="40"/>
  <c r="BE31" i="40" s="1"/>
  <c r="BF31" i="40" s="1"/>
  <c r="BH31" i="40"/>
  <c r="BG31" i="40" s="1"/>
  <c r="BI31" i="40" s="1"/>
  <c r="BH50" i="40"/>
  <c r="BG50" i="40" s="1"/>
  <c r="BI50" i="40" s="1"/>
  <c r="BC50" i="40"/>
  <c r="BE50" i="40" s="1"/>
  <c r="BF50" i="40" s="1"/>
  <c r="BJ10" i="40"/>
  <c r="BK10" i="40"/>
  <c r="BH29" i="40"/>
  <c r="BG29" i="40" s="1"/>
  <c r="BI29" i="40" s="1"/>
  <c r="BC29" i="40"/>
  <c r="BE29" i="40" s="1"/>
  <c r="BF29" i="40" s="1"/>
  <c r="BJ15" i="40"/>
  <c r="BK15" i="40"/>
  <c r="BH14" i="40"/>
  <c r="BG14" i="40" s="1"/>
  <c r="BI14" i="40" s="1"/>
  <c r="BC14" i="40"/>
  <c r="BE14" i="40" s="1"/>
  <c r="BF14" i="40" s="1"/>
  <c r="BK43" i="40"/>
  <c r="BJ43" i="40"/>
  <c r="BK37" i="40"/>
  <c r="BJ37" i="40"/>
  <c r="BH24" i="40"/>
  <c r="BG24" i="40" s="1"/>
  <c r="BI24" i="40" s="1"/>
  <c r="BC24" i="40"/>
  <c r="BE24" i="40" s="1"/>
  <c r="BF24" i="40" s="1"/>
  <c r="BH22" i="40"/>
  <c r="BG22" i="40" s="1"/>
  <c r="BI22" i="40" s="1"/>
  <c r="BC22" i="40"/>
  <c r="BE22" i="40" s="1"/>
  <c r="BF22" i="40" s="1"/>
  <c r="BH20" i="40"/>
  <c r="BG20" i="40" s="1"/>
  <c r="BI20" i="40" s="1"/>
  <c r="BC20" i="40"/>
  <c r="BE20" i="40" s="1"/>
  <c r="BF20" i="40" s="1"/>
  <c r="BJ42" i="40"/>
  <c r="BK42" i="40"/>
  <c r="BJ21" i="40"/>
  <c r="BK21" i="40"/>
  <c r="BJ13" i="40"/>
  <c r="BK13" i="40"/>
  <c r="BJ45" i="40"/>
  <c r="BK45" i="40"/>
  <c r="BJ35" i="40"/>
  <c r="BK35" i="40"/>
  <c r="BK16" i="40"/>
  <c r="BJ16" i="40"/>
  <c r="BC12" i="40"/>
  <c r="BE12" i="40" s="1"/>
  <c r="BF12" i="40" s="1"/>
  <c r="BH12" i="40"/>
  <c r="BG12" i="40" s="1"/>
  <c r="BI12" i="40" s="1"/>
  <c r="BH17" i="40"/>
  <c r="BG17" i="40" s="1"/>
  <c r="BI17" i="40" s="1"/>
  <c r="BC17" i="40"/>
  <c r="BE17" i="40" s="1"/>
  <c r="BF17" i="40" s="1"/>
  <c r="BC26" i="40"/>
  <c r="BE26" i="40" s="1"/>
  <c r="BF26" i="40" s="1"/>
  <c r="BH26" i="40"/>
  <c r="BG26" i="40" s="1"/>
  <c r="BI26" i="40" s="1"/>
  <c r="A10" i="33"/>
  <c r="BJ12" i="40" l="1"/>
  <c r="BK12" i="40"/>
  <c r="BJ24" i="40"/>
  <c r="BK24" i="40"/>
  <c r="BJ19" i="40"/>
  <c r="BK19" i="40"/>
  <c r="BJ20" i="40"/>
  <c r="BK20" i="40"/>
  <c r="BJ50" i="40"/>
  <c r="BK50" i="40"/>
  <c r="BJ22" i="40"/>
  <c r="BK22" i="40"/>
  <c r="BJ26" i="40"/>
  <c r="BK26" i="40"/>
  <c r="BJ31" i="40"/>
  <c r="BK31" i="40"/>
  <c r="BJ14" i="40"/>
  <c r="BK14" i="40"/>
  <c r="BJ29" i="40"/>
  <c r="BK29" i="40"/>
  <c r="BJ17" i="40"/>
  <c r="BK17" i="40"/>
  <c r="AR33" i="33"/>
  <c r="AD57" i="13" s="1"/>
  <c r="AQ33" i="33"/>
  <c r="AD56" i="13" s="1"/>
  <c r="K10" i="33"/>
  <c r="AJ10" i="33"/>
  <c r="AO14" i="33"/>
  <c r="E10" i="33"/>
  <c r="Y50" i="13" s="1"/>
  <c r="V10" i="33"/>
  <c r="AE14" i="33"/>
  <c r="N14" i="33"/>
  <c r="I14" i="33"/>
  <c r="D10" i="33"/>
  <c r="Z50" i="13" s="1"/>
  <c r="P10" i="33"/>
  <c r="AB10" i="33"/>
  <c r="AN10" i="33"/>
  <c r="W10" i="33"/>
  <c r="D14" i="33"/>
  <c r="Z55" i="13" s="1"/>
  <c r="B10" i="33"/>
  <c r="Q10" i="33"/>
  <c r="B14" i="33"/>
  <c r="AD10" i="33"/>
  <c r="O10" i="33"/>
  <c r="AJ14" i="33"/>
  <c r="AP14" i="33"/>
  <c r="U14" i="33"/>
  <c r="AG14" i="33"/>
  <c r="W14" i="33"/>
  <c r="T10" i="33"/>
  <c r="AI10" i="33"/>
  <c r="P14" i="33"/>
  <c r="Z10" i="33"/>
  <c r="AC10" i="33"/>
  <c r="AA10" i="33"/>
  <c r="J14" i="33"/>
  <c r="J10" i="33"/>
  <c r="L14" i="33"/>
  <c r="AK14" i="33"/>
  <c r="K14" i="33"/>
  <c r="AG10" i="33"/>
  <c r="AN14" i="33"/>
  <c r="F10" i="33"/>
  <c r="AA50" i="13" s="1"/>
  <c r="F14" i="33"/>
  <c r="AA55" i="13" s="1"/>
  <c r="AE10" i="33"/>
  <c r="AM14" i="33"/>
  <c r="I10" i="33"/>
  <c r="Y10" i="33"/>
  <c r="AI14" i="33"/>
  <c r="AL10" i="33"/>
  <c r="AF10" i="33"/>
  <c r="C14" i="33"/>
  <c r="AB14" i="33"/>
  <c r="R14" i="33"/>
  <c r="AO10" i="33"/>
  <c r="G14" i="33"/>
  <c r="AH10" i="33"/>
  <c r="H10" i="33"/>
  <c r="O14" i="33"/>
  <c r="AA14" i="33"/>
  <c r="AH14" i="33"/>
  <c r="M10" i="33"/>
  <c r="N10" i="33"/>
  <c r="M14" i="33"/>
  <c r="AK10" i="33"/>
  <c r="G10" i="33"/>
  <c r="AD14" i="33"/>
  <c r="E14" i="33"/>
  <c r="Y55" i="13" s="1"/>
  <c r="H14" i="33"/>
  <c r="V14" i="33"/>
  <c r="X14" i="33"/>
  <c r="AL14" i="33"/>
  <c r="L10" i="33"/>
  <c r="Q14" i="33"/>
  <c r="T14" i="33"/>
  <c r="U10" i="33"/>
  <c r="Z14" i="33"/>
  <c r="S14" i="33"/>
  <c r="AM10" i="33"/>
  <c r="X10" i="33"/>
  <c r="AC14" i="33"/>
  <c r="AF14" i="33"/>
  <c r="Y14" i="33"/>
  <c r="C10" i="33"/>
  <c r="S10" i="33"/>
  <c r="R10" i="33"/>
  <c r="AP10" i="33"/>
  <c r="AE50" i="13" l="1"/>
  <c r="AE51" i="13" s="1"/>
  <c r="AD50" i="13"/>
  <c r="AD51" i="13" s="1"/>
  <c r="AF50" i="13"/>
  <c r="AF51" i="13" s="1"/>
  <c r="AD15" i="33"/>
  <c r="AH15" i="33"/>
  <c r="AA15" i="33"/>
  <c r="AL15" i="33"/>
  <c r="AF15" i="33"/>
  <c r="AM15" i="33"/>
  <c r="AI15" i="33"/>
  <c r="AP15" i="33"/>
  <c r="AC15" i="33"/>
  <c r="Y15" i="33"/>
  <c r="AJ15" i="33"/>
  <c r="Z15" i="33"/>
  <c r="AB15" i="33"/>
  <c r="AG15" i="33"/>
  <c r="AE15" i="33"/>
  <c r="C17" i="33"/>
  <c r="C18" i="33" s="1"/>
  <c r="AK12" i="33"/>
  <c r="AK17" i="33"/>
  <c r="AK18" i="33" s="1"/>
  <c r="AK11" i="33"/>
  <c r="AG12" i="33"/>
  <c r="AG17" i="33"/>
  <c r="AG18" i="33" s="1"/>
  <c r="AG11" i="33"/>
  <c r="W21" i="33"/>
  <c r="W15" i="33"/>
  <c r="AN12" i="33"/>
  <c r="AN17" i="33"/>
  <c r="AN18" i="33" s="1"/>
  <c r="AN11" i="33"/>
  <c r="U20" i="33"/>
  <c r="U17" i="33"/>
  <c r="U18" i="33" s="1"/>
  <c r="U11" i="33"/>
  <c r="U12" i="33"/>
  <c r="M15" i="33"/>
  <c r="M21" i="33"/>
  <c r="K21" i="33"/>
  <c r="K15" i="33"/>
  <c r="AB12" i="33"/>
  <c r="AB17" i="33"/>
  <c r="AB18" i="33" s="1"/>
  <c r="AB11" i="33"/>
  <c r="AP12" i="33"/>
  <c r="AP17" i="33"/>
  <c r="AP18" i="33" s="1"/>
  <c r="AP11" i="33"/>
  <c r="T21" i="33"/>
  <c r="T15" i="33"/>
  <c r="N11" i="33"/>
  <c r="N20" i="33"/>
  <c r="N12" i="33"/>
  <c r="N17" i="33"/>
  <c r="N18" i="33" s="1"/>
  <c r="AF12" i="33"/>
  <c r="AF11" i="33"/>
  <c r="AF17" i="33"/>
  <c r="AF18" i="33" s="1"/>
  <c r="AK15" i="33"/>
  <c r="U21" i="33"/>
  <c r="U15" i="33"/>
  <c r="P20" i="33"/>
  <c r="P12" i="33"/>
  <c r="P17" i="33"/>
  <c r="P18" i="33" s="1"/>
  <c r="P11" i="33"/>
  <c r="I21" i="33"/>
  <c r="I15" i="33"/>
  <c r="Y17" i="33"/>
  <c r="Y18" i="33" s="1"/>
  <c r="Y11" i="33"/>
  <c r="Y12" i="33"/>
  <c r="AA11" i="33"/>
  <c r="AA12" i="33"/>
  <c r="AA17" i="33"/>
  <c r="AA18" i="33" s="1"/>
  <c r="H20" i="33"/>
  <c r="H11" i="33"/>
  <c r="H12" i="33"/>
  <c r="H17" i="33"/>
  <c r="H18" i="33" s="1"/>
  <c r="V12" i="33"/>
  <c r="V17" i="33"/>
  <c r="V18" i="33" s="1"/>
  <c r="V20" i="33"/>
  <c r="V11" i="33"/>
  <c r="H21" i="33"/>
  <c r="H15" i="33"/>
  <c r="AH12" i="33"/>
  <c r="AH17" i="33"/>
  <c r="AH18" i="33" s="1"/>
  <c r="AH11" i="33"/>
  <c r="AE11" i="33"/>
  <c r="AE17" i="33"/>
  <c r="AE18" i="33" s="1"/>
  <c r="AE12" i="33"/>
  <c r="Z11" i="33"/>
  <c r="Z12" i="33"/>
  <c r="Z17" i="33"/>
  <c r="Z18" i="33" s="1"/>
  <c r="Q20" i="33"/>
  <c r="Q12" i="33"/>
  <c r="Q17" i="33"/>
  <c r="Q18" i="33" s="1"/>
  <c r="Q11" i="33"/>
  <c r="E11" i="33"/>
  <c r="Y51" i="13" s="1"/>
  <c r="E17" i="33"/>
  <c r="E18" i="33" s="1"/>
  <c r="M11" i="33"/>
  <c r="M12" i="33"/>
  <c r="M20" i="33"/>
  <c r="M17" i="33"/>
  <c r="M18" i="33" s="1"/>
  <c r="D17" i="33"/>
  <c r="D18" i="33" s="1"/>
  <c r="D11" i="33"/>
  <c r="Z51" i="13" s="1"/>
  <c r="O20" i="33"/>
  <c r="O12" i="33"/>
  <c r="O17" i="33"/>
  <c r="O18" i="33" s="1"/>
  <c r="O11" i="33"/>
  <c r="X15" i="33"/>
  <c r="X21" i="33"/>
  <c r="AD17" i="33"/>
  <c r="AD18" i="33" s="1"/>
  <c r="AD11" i="33"/>
  <c r="AD12" i="33"/>
  <c r="V15" i="33"/>
  <c r="V21" i="33"/>
  <c r="AC17" i="33"/>
  <c r="AC18" i="33" s="1"/>
  <c r="AC12" i="33"/>
  <c r="AC11" i="33"/>
  <c r="E15" i="33"/>
  <c r="Y56" i="13" s="1"/>
  <c r="G15" i="33"/>
  <c r="G21" i="33"/>
  <c r="F15" i="33"/>
  <c r="C45" i="13" s="1"/>
  <c r="F21" i="33"/>
  <c r="P21" i="33"/>
  <c r="P15" i="33"/>
  <c r="AO15" i="33"/>
  <c r="Q15" i="33"/>
  <c r="Q21" i="33"/>
  <c r="L21" i="33"/>
  <c r="L15" i="33"/>
  <c r="S11" i="33"/>
  <c r="S12" i="33"/>
  <c r="S20" i="33"/>
  <c r="S17" i="33"/>
  <c r="S18" i="33" s="1"/>
  <c r="J11" i="33"/>
  <c r="J12" i="33"/>
  <c r="J17" i="33"/>
  <c r="J18" i="33" s="1"/>
  <c r="J20" i="33"/>
  <c r="N15" i="33"/>
  <c r="N21" i="33"/>
  <c r="I11" i="33"/>
  <c r="I20" i="33"/>
  <c r="I12" i="33"/>
  <c r="I17" i="33"/>
  <c r="I18" i="33" s="1"/>
  <c r="AM17" i="33"/>
  <c r="AM18" i="33" s="1"/>
  <c r="AM11" i="33"/>
  <c r="AM12" i="33"/>
  <c r="AO17" i="33"/>
  <c r="AO18" i="33" s="1"/>
  <c r="AO11" i="33"/>
  <c r="AO12" i="33"/>
  <c r="F20" i="33"/>
  <c r="F11" i="33"/>
  <c r="C47" i="13" s="1"/>
  <c r="F17" i="33"/>
  <c r="F18" i="33" s="1"/>
  <c r="AI12" i="33"/>
  <c r="AI11" i="33"/>
  <c r="AI17" i="33"/>
  <c r="AI18" i="33" s="1"/>
  <c r="D15" i="33"/>
  <c r="Z56" i="13" s="1"/>
  <c r="AJ17" i="33"/>
  <c r="AJ18" i="33" s="1"/>
  <c r="AJ11" i="33"/>
  <c r="AJ12" i="33"/>
  <c r="R12" i="33"/>
  <c r="R20" i="33"/>
  <c r="R17" i="33"/>
  <c r="R18" i="33" s="1"/>
  <c r="R11" i="33"/>
  <c r="AL12" i="33"/>
  <c r="AL17" i="33"/>
  <c r="AL18" i="33" s="1"/>
  <c r="AL11" i="33"/>
  <c r="L11" i="33"/>
  <c r="L17" i="33"/>
  <c r="L18" i="33" s="1"/>
  <c r="L20" i="33"/>
  <c r="L12" i="33"/>
  <c r="J21" i="33"/>
  <c r="J15" i="33"/>
  <c r="O21" i="33"/>
  <c r="O15" i="33"/>
  <c r="X12" i="33"/>
  <c r="X11" i="33"/>
  <c r="X17" i="33"/>
  <c r="X18" i="33" s="1"/>
  <c r="X20" i="33"/>
  <c r="S15" i="33"/>
  <c r="S21" i="33"/>
  <c r="G11" i="33"/>
  <c r="G12" i="33"/>
  <c r="G17" i="33"/>
  <c r="G18" i="33" s="1"/>
  <c r="G20" i="33"/>
  <c r="R21" i="33"/>
  <c r="R15" i="33"/>
  <c r="AN15" i="33"/>
  <c r="T11" i="33"/>
  <c r="T12" i="33"/>
  <c r="T17" i="33"/>
  <c r="T18" i="33" s="1"/>
  <c r="T20" i="33"/>
  <c r="W12" i="33"/>
  <c r="W11" i="33"/>
  <c r="W20" i="33"/>
  <c r="W17" i="33"/>
  <c r="W18" i="33" s="1"/>
  <c r="K12" i="33"/>
  <c r="K11" i="33"/>
  <c r="K17" i="33"/>
  <c r="K18" i="33" s="1"/>
  <c r="K20" i="33"/>
  <c r="C49" i="13" l="1"/>
  <c r="F12" i="33"/>
  <c r="M22" i="33"/>
  <c r="M23" i="33" s="1"/>
  <c r="S22" i="33"/>
  <c r="S23" i="33" s="1"/>
  <c r="T22" i="33"/>
  <c r="T23" i="33" s="1"/>
  <c r="Q22" i="33"/>
  <c r="Q23" i="33" s="1"/>
  <c r="I22" i="33"/>
  <c r="I23" i="33" s="1"/>
  <c r="R22" i="33"/>
  <c r="R23" i="33" s="1"/>
  <c r="K22" i="33"/>
  <c r="K23" i="33" s="1"/>
  <c r="L22" i="33"/>
  <c r="L23" i="33" s="1"/>
  <c r="U22" i="33"/>
  <c r="U23" i="33" s="1"/>
  <c r="X22" i="33"/>
  <c r="X23" i="33" s="1"/>
  <c r="G22" i="33"/>
  <c r="G23" i="33" s="1"/>
  <c r="N22" i="33"/>
  <c r="N23" i="33" s="1"/>
  <c r="F22" i="33"/>
  <c r="F23" i="33" s="1"/>
  <c r="W22" i="33"/>
  <c r="W23" i="33" s="1"/>
  <c r="V22" i="33"/>
  <c r="V23" i="33" s="1"/>
  <c r="J22" i="33"/>
  <c r="J23" i="33" s="1"/>
  <c r="H22" i="33"/>
  <c r="H23" i="33" s="1"/>
  <c r="P22" i="33"/>
  <c r="P23" i="33" s="1"/>
  <c r="O22" i="33"/>
  <c r="O23" i="33" s="1"/>
  <c r="A50" i="12" l="1"/>
  <c r="B50" i="16"/>
  <c r="A100" i="12"/>
  <c r="R106" i="12" l="1"/>
  <c r="Q106" i="12"/>
  <c r="S55" i="13" s="1"/>
  <c r="B109" i="12"/>
  <c r="L107" i="12"/>
  <c r="N56" i="13" s="1"/>
  <c r="N109" i="12"/>
  <c r="P58" i="13" s="1"/>
  <c r="B106" i="12"/>
  <c r="C106" i="12" s="1"/>
  <c r="D106" i="12" s="1"/>
  <c r="E106" i="12" s="1"/>
  <c r="F106" i="12" s="1"/>
  <c r="G106" i="12" s="1"/>
  <c r="H106" i="12" s="1"/>
  <c r="I106" i="12" s="1"/>
  <c r="J106" i="12" s="1"/>
  <c r="K106" i="12" s="1"/>
  <c r="L106" i="12" s="1"/>
  <c r="M106" i="12" s="1"/>
  <c r="N106" i="12" s="1"/>
  <c r="O106" i="12" s="1"/>
  <c r="P106" i="12" s="1"/>
  <c r="D108" i="12"/>
  <c r="F57" i="13" s="1"/>
  <c r="K109" i="12"/>
  <c r="M58" i="13" s="1"/>
  <c r="B108" i="12"/>
  <c r="J109" i="12"/>
  <c r="L58" i="13" s="1"/>
  <c r="M109" i="12"/>
  <c r="O58" i="13" s="1"/>
  <c r="D107" i="12"/>
  <c r="D109" i="12" s="1"/>
  <c r="C107" i="12"/>
  <c r="C109" i="12" s="1"/>
  <c r="N107" i="12"/>
  <c r="P56" i="13" s="1"/>
  <c r="P109" i="12"/>
  <c r="R58" i="13" s="1"/>
  <c r="G108" i="12"/>
  <c r="I57" i="13" s="1"/>
  <c r="K107" i="12"/>
  <c r="M56" i="13" s="1"/>
  <c r="J107" i="12"/>
  <c r="L56" i="13" s="1"/>
  <c r="M107" i="12"/>
  <c r="O56" i="13" s="1"/>
  <c r="C108" i="12"/>
  <c r="E57" i="13" s="1"/>
  <c r="G107" i="12"/>
  <c r="G109" i="12" s="1"/>
  <c r="R107" i="12"/>
  <c r="E107" i="12"/>
  <c r="E109" i="12" s="1"/>
  <c r="H109" i="12"/>
  <c r="J58" i="13" s="1"/>
  <c r="O107" i="12"/>
  <c r="Q56" i="13" s="1"/>
  <c r="B107" i="12"/>
  <c r="O109" i="12"/>
  <c r="Q58" i="13" s="1"/>
  <c r="F108" i="12"/>
  <c r="H57" i="13" s="1"/>
  <c r="I107" i="12"/>
  <c r="K56" i="13" s="1"/>
  <c r="E108" i="12"/>
  <c r="G57" i="13" s="1"/>
  <c r="L109" i="12"/>
  <c r="N58" i="13" s="1"/>
  <c r="H107" i="12"/>
  <c r="J56" i="13" s="1"/>
  <c r="I109" i="12"/>
  <c r="K58" i="13" s="1"/>
  <c r="F107" i="12"/>
  <c r="F109" i="12" s="1"/>
  <c r="Q107" i="12"/>
  <c r="S56" i="13" s="1"/>
  <c r="P107" i="12"/>
  <c r="R56" i="13" s="1"/>
  <c r="U100" i="12"/>
  <c r="L50" i="12"/>
  <c r="N18" i="13" s="1"/>
  <c r="N50" i="12"/>
  <c r="P18" i="13" s="1"/>
  <c r="M50" i="12"/>
  <c r="O18" i="13" s="1"/>
  <c r="J50" i="12"/>
  <c r="L18" i="13" s="1"/>
  <c r="M100" i="12"/>
  <c r="O38" i="13" s="1"/>
  <c r="N100" i="12"/>
  <c r="P38" i="13" s="1"/>
  <c r="I100" i="12"/>
  <c r="K38" i="13" s="1"/>
  <c r="J100" i="12"/>
  <c r="L38" i="13" s="1"/>
  <c r="T100" i="12"/>
  <c r="S100" i="12"/>
  <c r="B50" i="12"/>
  <c r="C50" i="16"/>
  <c r="D50" i="16"/>
  <c r="AI50" i="16"/>
  <c r="AA50" i="16"/>
  <c r="Q50" i="16"/>
  <c r="O50" i="16"/>
  <c r="U50" i="16"/>
  <c r="AC50" i="16"/>
  <c r="I50" i="16"/>
  <c r="G50" i="16"/>
  <c r="M50" i="16"/>
  <c r="T50" i="16"/>
  <c r="AG50" i="16"/>
  <c r="AE50" i="16"/>
  <c r="E50" i="16"/>
  <c r="L50" i="16"/>
  <c r="Y50" i="16"/>
  <c r="V50" i="16"/>
  <c r="AJ50" i="16"/>
  <c r="J50" i="16"/>
  <c r="P50" i="16"/>
  <c r="N50" i="16"/>
  <c r="AB50" i="16"/>
  <c r="AK50" i="16"/>
  <c r="H50" i="16"/>
  <c r="F50" i="16"/>
  <c r="S50" i="16"/>
  <c r="AH50" i="16"/>
  <c r="AF50" i="16"/>
  <c r="AL50" i="16"/>
  <c r="K50" i="16"/>
  <c r="R50" i="16"/>
  <c r="Z50" i="16"/>
  <c r="W50" i="16"/>
  <c r="AD50" i="16"/>
  <c r="G100" i="12"/>
  <c r="I38" i="13" s="1"/>
  <c r="D100" i="12"/>
  <c r="F38" i="13" s="1"/>
  <c r="E100" i="12"/>
  <c r="G38" i="13" s="1"/>
  <c r="F100" i="12"/>
  <c r="H38" i="13" s="1"/>
  <c r="B100" i="12"/>
  <c r="C100" i="12"/>
  <c r="E38" i="13" s="1"/>
  <c r="O55" i="13" l="1"/>
  <c r="H56" i="13"/>
  <c r="E56" i="13"/>
  <c r="B113" i="12"/>
  <c r="C113" i="12" s="1"/>
  <c r="D113" i="12" s="1"/>
  <c r="E113" i="12" s="1"/>
  <c r="F113" i="12" s="1"/>
  <c r="G113" i="12" s="1"/>
  <c r="F56" i="13"/>
  <c r="D57" i="13"/>
  <c r="D33" i="13"/>
  <c r="D34" i="13"/>
  <c r="D58" i="13"/>
  <c r="E31" i="13"/>
  <c r="T55" i="13"/>
  <c r="D55" i="13"/>
  <c r="D31" i="13"/>
  <c r="D32" i="13"/>
  <c r="D56" i="13"/>
  <c r="Q109" i="12"/>
  <c r="S58" i="13" s="1"/>
  <c r="T56" i="13"/>
  <c r="E32" i="13"/>
  <c r="G58" i="13"/>
  <c r="G56" i="13"/>
  <c r="I58" i="13"/>
  <c r="I56" i="13"/>
  <c r="E55" i="13"/>
  <c r="T106" i="12"/>
  <c r="F31" i="13" s="1"/>
  <c r="H58" i="13"/>
  <c r="H108" i="12"/>
  <c r="J57" i="13" s="1"/>
  <c r="F58" i="13"/>
  <c r="T107" i="12"/>
  <c r="F32" i="13" s="1"/>
  <c r="R109" i="12"/>
  <c r="E58" i="13"/>
  <c r="L55" i="13" l="1"/>
  <c r="G32" i="13"/>
  <c r="T58" i="13"/>
  <c r="E34" i="13"/>
  <c r="T109" i="12"/>
  <c r="F34" i="13" s="1"/>
  <c r="G34" i="13" s="1"/>
  <c r="I108" i="12"/>
  <c r="K57" i="13" s="1"/>
  <c r="F55" i="13"/>
  <c r="K55" i="13" l="1"/>
  <c r="G55" i="13"/>
  <c r="J108" i="12"/>
  <c r="L57" i="13" s="1"/>
  <c r="M55" i="13" l="1"/>
  <c r="K108" i="12"/>
  <c r="M57" i="13" s="1"/>
  <c r="H55" i="13"/>
  <c r="N55" i="13" l="1"/>
  <c r="I55" i="13"/>
  <c r="L108" i="12"/>
  <c r="N57" i="13" s="1"/>
  <c r="M108" i="12" l="1"/>
  <c r="O57" i="13" s="1"/>
  <c r="J55" i="13" l="1"/>
  <c r="N108" i="12"/>
  <c r="P57" i="13" s="1"/>
  <c r="O108" i="12" l="1"/>
  <c r="Q57" i="13" s="1"/>
  <c r="P108" i="12" l="1"/>
  <c r="R57" i="13" s="1"/>
  <c r="Q108" i="12" l="1"/>
  <c r="S57" i="13" s="1"/>
  <c r="R108" i="12" l="1"/>
  <c r="E33" i="13" l="1"/>
  <c r="T57" i="13"/>
  <c r="T108" i="12"/>
  <c r="F33" i="13" s="1"/>
  <c r="G33" i="13" s="1"/>
  <c r="P55" i="13"/>
  <c r="P100" i="12"/>
  <c r="R38" i="13" s="1"/>
  <c r="Q55" i="13" l="1"/>
  <c r="R55" i="13" l="1"/>
  <c r="O100" i="12" l="1"/>
  <c r="Q38" i="13" s="1"/>
  <c r="L100" i="12" l="1"/>
  <c r="N38" i="13" s="1"/>
  <c r="K100" i="12" l="1"/>
  <c r="M38" i="13" s="1"/>
  <c r="H50" i="12" l="1"/>
  <c r="J18" i="13" s="1"/>
  <c r="R50" i="12" l="1"/>
  <c r="T18" i="13" s="1"/>
  <c r="K50" i="12"/>
  <c r="M18" i="13" s="1"/>
  <c r="AD7" i="12"/>
  <c r="AC8" i="12" s="1"/>
  <c r="I50" i="12"/>
  <c r="K18" i="13" s="1"/>
  <c r="P50" i="12"/>
  <c r="R18" i="13" s="1"/>
  <c r="O50" i="12"/>
  <c r="Q18" i="13" s="1"/>
  <c r="AD8" i="12" l="1"/>
  <c r="AC9" i="12" s="1"/>
  <c r="M51" i="12"/>
  <c r="L51" i="12"/>
  <c r="N51" i="12"/>
  <c r="J51" i="12"/>
  <c r="K51" i="12"/>
  <c r="AB17" i="12"/>
  <c r="H51" i="12"/>
  <c r="I51" i="12"/>
  <c r="O51" i="12"/>
  <c r="R51" i="12"/>
  <c r="Q51" i="12"/>
  <c r="P51" i="12"/>
  <c r="Q100" i="12"/>
  <c r="S38" i="13" s="1"/>
  <c r="H100" i="12"/>
  <c r="AD9" i="12" l="1"/>
  <c r="AC10" i="12" s="1"/>
  <c r="AD10" i="12" s="1"/>
  <c r="AC11" i="12" s="1"/>
  <c r="J38" i="13"/>
  <c r="H113" i="12"/>
  <c r="I113" i="12" s="1"/>
  <c r="J113" i="12" s="1"/>
  <c r="K113" i="12" s="1"/>
  <c r="L113" i="12" s="1"/>
  <c r="M113" i="12" s="1"/>
  <c r="N113" i="12" s="1"/>
  <c r="O113" i="12" s="1"/>
  <c r="P113" i="12" s="1"/>
  <c r="Q113" i="12" s="1"/>
  <c r="Q50" i="12"/>
  <c r="S18" i="13" s="1"/>
  <c r="R100" i="12"/>
  <c r="T38" i="13" s="1"/>
  <c r="R113" i="12" l="1"/>
  <c r="AD11" i="12"/>
  <c r="AC12" i="12" s="1"/>
  <c r="M101" i="12"/>
  <c r="J101" i="12"/>
  <c r="N101" i="12"/>
  <c r="I101" i="12"/>
  <c r="S101" i="12"/>
  <c r="T101" i="12"/>
  <c r="C101" i="12"/>
  <c r="Q101" i="12"/>
  <c r="K101" i="12"/>
  <c r="H101" i="12"/>
  <c r="F101" i="12"/>
  <c r="O101" i="12"/>
  <c r="G101" i="12"/>
  <c r="P101" i="12"/>
  <c r="D101" i="12"/>
  <c r="R101" i="12"/>
  <c r="E101" i="12"/>
  <c r="L101" i="12"/>
  <c r="AD12" i="12" l="1"/>
  <c r="AC13" i="12" s="1"/>
  <c r="AD13" i="12" l="1"/>
  <c r="AC14" i="12" s="1"/>
  <c r="AD14" i="12" s="1"/>
  <c r="AC15" i="12" s="1"/>
  <c r="AD15" i="12" s="1"/>
  <c r="AC16" i="12" s="1"/>
  <c r="AD16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Samuel Leat</author>
  </authors>
  <commentList>
    <comment ref="H8" authorId="0" shapeId="0" xr:uid="{C40D61E1-2B53-48CF-82D5-690C3226120A}">
      <text>
        <r>
          <rPr>
            <b/>
            <sz val="9"/>
            <color indexed="81"/>
            <rFont val="Tahoma"/>
            <family val="2"/>
          </rPr>
          <t>Samuel Leat:</t>
        </r>
        <r>
          <rPr>
            <sz val="9"/>
            <color indexed="81"/>
            <rFont val="Tahoma"/>
            <family val="2"/>
          </rPr>
          <t xml:space="preserve">
Columns F to T sourced from Baseline tab of "02-12 ICB Outputs v0.1"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<sst xmlns="http://schemas.openxmlformats.org/spreadsheetml/2006/main" count="2345" uniqueCount="528">
  <si>
    <t>QE1</t>
  </si>
  <si>
    <t>QF7</t>
  </si>
  <si>
    <t>QGH</t>
  </si>
  <si>
    <t>QH8</t>
  </si>
  <si>
    <t>QHG</t>
  </si>
  <si>
    <t>QHL</t>
  </si>
  <si>
    <t>QHM</t>
  </si>
  <si>
    <t>QJ2</t>
  </si>
  <si>
    <t>QJG</t>
  </si>
  <si>
    <t>QJK</t>
  </si>
  <si>
    <t>QJM</t>
  </si>
  <si>
    <t>QK1</t>
  </si>
  <si>
    <t>QKK</t>
  </si>
  <si>
    <t>QKS</t>
  </si>
  <si>
    <t>QM7</t>
  </si>
  <si>
    <t>QMF</t>
  </si>
  <si>
    <t>QMJ</t>
  </si>
  <si>
    <t>QMM</t>
  </si>
  <si>
    <t>QNC</t>
  </si>
  <si>
    <t>QNQ</t>
  </si>
  <si>
    <t>QNX</t>
  </si>
  <si>
    <t>QOC</t>
  </si>
  <si>
    <t>QOP</t>
  </si>
  <si>
    <t>QOQ</t>
  </si>
  <si>
    <t>QOX</t>
  </si>
  <si>
    <t>QPM</t>
  </si>
  <si>
    <t>QR1</t>
  </si>
  <si>
    <t>QRL</t>
  </si>
  <si>
    <t>QRV</t>
  </si>
  <si>
    <t>QSL</t>
  </si>
  <si>
    <t>QT1</t>
  </si>
  <si>
    <t>QT6</t>
  </si>
  <si>
    <t>QU9</t>
  </si>
  <si>
    <t>QUA</t>
  </si>
  <si>
    <t>QUE</t>
  </si>
  <si>
    <t>QUY</t>
  </si>
  <si>
    <t>QVV</t>
  </si>
  <si>
    <t>QWE</t>
  </si>
  <si>
    <t>QWO</t>
  </si>
  <si>
    <t>QWU</t>
  </si>
  <si>
    <t>QXU</t>
  </si>
  <si>
    <t>QYG</t>
  </si>
  <si>
    <t>ICB22</t>
  </si>
  <si>
    <t>Integrated Care Board</t>
  </si>
  <si>
    <t>ENGLAND</t>
  </si>
  <si>
    <t>NHS Humber and North Yorkshire ICB</t>
  </si>
  <si>
    <t>NHS North East and North Cumbria ICB</t>
  </si>
  <si>
    <t>NHS South Yorkshire ICB</t>
  </si>
  <si>
    <t>NHS West Yorkshire ICB</t>
  </si>
  <si>
    <t>NHS Cheshire and Merseyside ICB</t>
  </si>
  <si>
    <t>NHS Greater Manchester ICB</t>
  </si>
  <si>
    <t>NHS Lancashire and South Cumbria ICB</t>
  </si>
  <si>
    <t>NHS Birmingham and Solihull ICB</t>
  </si>
  <si>
    <t>NHS Black Country ICB</t>
  </si>
  <si>
    <t>NHS Coventry and Warwickshire ICB</t>
  </si>
  <si>
    <t>NHS Derby and Derbyshire ICB</t>
  </si>
  <si>
    <t>NHS Herefordshire and Worcestershire ICB</t>
  </si>
  <si>
    <t>NHS Leicester, Leicestershire and Rutland ICB</t>
  </si>
  <si>
    <t>NHS Lincolnshire ICB</t>
  </si>
  <si>
    <t>NHS Northamptonshire ICB</t>
  </si>
  <si>
    <t>NHS Nottingham and Nottinghamshire ICB</t>
  </si>
  <si>
    <t>NHS Shropshire, Telford and Wrekin ICB</t>
  </si>
  <si>
    <t>NHS Staffordshire and Stoke-on-Trent ICB</t>
  </si>
  <si>
    <t>NHS Bedfordshire, Luton and Milton Keynes ICB</t>
  </si>
  <si>
    <t>NHS Cambridgeshire and Peterborough ICB</t>
  </si>
  <si>
    <t>NHS Hertfordshire and West Essex ICB</t>
  </si>
  <si>
    <t>NHS Mid and South Essex ICB</t>
  </si>
  <si>
    <t>NHS Norfolk and Waveney ICB</t>
  </si>
  <si>
    <t>NHS Suffolk and North East Essex ICB</t>
  </si>
  <si>
    <t>NHS North Central London ICB</t>
  </si>
  <si>
    <t>NHS North East London ICB</t>
  </si>
  <si>
    <t>NHS North West London ICB</t>
  </si>
  <si>
    <t>NHS South East London ICB</t>
  </si>
  <si>
    <t>NHS South West London ICB</t>
  </si>
  <si>
    <t>NHS Buckinghamshire, Oxfordshire and Berkshire West ICB</t>
  </si>
  <si>
    <t>NHS Frimley ICB</t>
  </si>
  <si>
    <t>NHS Hampshire and Isle Of Wight ICB</t>
  </si>
  <si>
    <t>NHS Kent and Medway ICB</t>
  </si>
  <si>
    <t>NHS Surrey Heartlands ICB</t>
  </si>
  <si>
    <t>NHS Sussex ICB</t>
  </si>
  <si>
    <t>NHS Bath and North East Somerset, Swindon and Wiltshire ICB</t>
  </si>
  <si>
    <t>NHS Bristol, North Somerset and South Gloucestershire ICB</t>
  </si>
  <si>
    <t>NHS Cornwall and The Isles Of Scilly ICB</t>
  </si>
  <si>
    <t>NHS Devon ICB</t>
  </si>
  <si>
    <t>NHS Dorset ICB</t>
  </si>
  <si>
    <t>NHS Gloucestershire ICB</t>
  </si>
  <si>
    <t>NHS Somerset ICB</t>
  </si>
  <si>
    <t>Overall</t>
  </si>
  <si>
    <t>Change in population share</t>
  </si>
  <si>
    <t>CSTTA</t>
  </si>
  <si>
    <t>MFF</t>
  </si>
  <si>
    <t>Exp weights</t>
  </si>
  <si>
    <t>Agg impact</t>
  </si>
  <si>
    <t>Residual</t>
  </si>
  <si>
    <t>Updated HI data</t>
  </si>
  <si>
    <t>System Name</t>
  </si>
  <si>
    <t>ICB23</t>
  </si>
  <si>
    <t>change in DfT</t>
  </si>
  <si>
    <t>Baseline</t>
  </si>
  <si>
    <t>North East and Yorkshire</t>
  </si>
  <si>
    <t>Y63</t>
  </si>
  <si>
    <t>E54000054</t>
  </si>
  <si>
    <t>Midlands</t>
  </si>
  <si>
    <t>Y60</t>
  </si>
  <si>
    <t>E54000018</t>
  </si>
  <si>
    <t>East of England</t>
  </si>
  <si>
    <t>Y61</t>
  </si>
  <si>
    <t>E54000056</t>
  </si>
  <si>
    <t>London</t>
  </si>
  <si>
    <t>Y56</t>
  </si>
  <si>
    <t>E54000030</t>
  </si>
  <si>
    <t>E54000025</t>
  </si>
  <si>
    <t>South East</t>
  </si>
  <si>
    <t>Y59</t>
  </si>
  <si>
    <t>E54000042</t>
  </si>
  <si>
    <t>E54000024</t>
  </si>
  <si>
    <t>E54000060</t>
  </si>
  <si>
    <t>E54000029</t>
  </si>
  <si>
    <t>E54000023</t>
  </si>
  <si>
    <t>E54000027</t>
  </si>
  <si>
    <t>E54000026</t>
  </si>
  <si>
    <t>E54000055</t>
  </si>
  <si>
    <t>E54000022</t>
  </si>
  <si>
    <t>E54000053</t>
  </si>
  <si>
    <t>E54000031</t>
  </si>
  <si>
    <t>North West</t>
  </si>
  <si>
    <t>Y62</t>
  </si>
  <si>
    <t>E54000048</t>
  </si>
  <si>
    <t>E54000008</t>
  </si>
  <si>
    <t>E54000058</t>
  </si>
  <si>
    <t>E54000015</t>
  </si>
  <si>
    <t>E54000061</t>
  </si>
  <si>
    <t>E54000028</t>
  </si>
  <si>
    <t>South West</t>
  </si>
  <si>
    <t>Y58</t>
  </si>
  <si>
    <t>E54000043</t>
  </si>
  <si>
    <t>E54000019</t>
  </si>
  <si>
    <t>E54000036</t>
  </si>
  <si>
    <t>E54000013</t>
  </si>
  <si>
    <t>E54000037</t>
  </si>
  <si>
    <t>E54000040</t>
  </si>
  <si>
    <t>E54000057</t>
  </si>
  <si>
    <t>E54000050</t>
  </si>
  <si>
    <t>E54000039</t>
  </si>
  <si>
    <t>E54000010</t>
  </si>
  <si>
    <t>E54000051</t>
  </si>
  <si>
    <t>E54000062</t>
  </si>
  <si>
    <t>E54000032</t>
  </si>
  <si>
    <t>E54000011</t>
  </si>
  <si>
    <t>E54000044</t>
  </si>
  <si>
    <t>E54000038</t>
  </si>
  <si>
    <t>E54000034</t>
  </si>
  <si>
    <t>E54000059</t>
  </si>
  <si>
    <t>E54000041</t>
  </si>
  <si>
    <t>E54000052</t>
  </si>
  <si>
    <t>patients</t>
  </si>
  <si>
    <t>females</t>
  </si>
  <si>
    <t>males</t>
  </si>
  <si>
    <t>Total</t>
  </si>
  <si>
    <t>Region23</t>
  </si>
  <si>
    <t>R23</t>
  </si>
  <si>
    <t>Sort</t>
  </si>
  <si>
    <t>TOTAL</t>
  </si>
  <si>
    <t>overall change</t>
  </si>
  <si>
    <t>Other</t>
  </si>
  <si>
    <t>residual</t>
  </si>
  <si>
    <t>impact of HI</t>
  </si>
  <si>
    <t>PopShare</t>
  </si>
  <si>
    <t>change in share of registered population</t>
  </si>
  <si>
    <t>After</t>
  </si>
  <si>
    <t>Before</t>
  </si>
  <si>
    <t>Totals</t>
  </si>
  <si>
    <t>impact of change in population</t>
  </si>
  <si>
    <t>Overall WP</t>
  </si>
  <si>
    <t>HI data</t>
  </si>
  <si>
    <t>market forces factor</t>
  </si>
  <si>
    <t>Waterfall charting tool</t>
  </si>
  <si>
    <t>Waterfalls page selection</t>
  </si>
  <si>
    <t>England</t>
  </si>
  <si>
    <t>Target</t>
  </si>
  <si>
    <t>DfT</t>
  </si>
  <si>
    <t>Grand Total</t>
  </si>
  <si>
    <t>U</t>
  </si>
  <si>
    <t>R</t>
  </si>
  <si>
    <t>ICB22NM</t>
  </si>
  <si>
    <t>ICB22CDH</t>
  </si>
  <si>
    <t>Row Labels</t>
  </si>
  <si>
    <t>Sum of Pop19_2</t>
  </si>
  <si>
    <t>Sum of Pop19</t>
  </si>
  <si>
    <t>Inland</t>
  </si>
  <si>
    <t>Coastal</t>
  </si>
  <si>
    <t>C</t>
  </si>
  <si>
    <t>Column Labels</t>
  </si>
  <si>
    <t>Total Sum of Pop19_2</t>
  </si>
  <si>
    <t>Total Sum of Pop19</t>
  </si>
  <si>
    <t>% growth</t>
  </si>
  <si>
    <t>% total</t>
  </si>
  <si>
    <t xml:space="preserve">England </t>
  </si>
  <si>
    <t>f85+</t>
  </si>
  <si>
    <t>f80-84</t>
  </si>
  <si>
    <t>f75-79</t>
  </si>
  <si>
    <t>f70-74</t>
  </si>
  <si>
    <t>f65-69</t>
  </si>
  <si>
    <t>f60-64</t>
  </si>
  <si>
    <t>f55-59</t>
  </si>
  <si>
    <t>f50-54</t>
  </si>
  <si>
    <t>f45-49</t>
  </si>
  <si>
    <t>f40-44</t>
  </si>
  <si>
    <t>f35-39</t>
  </si>
  <si>
    <t>f30-34</t>
  </si>
  <si>
    <t>f25-29</t>
  </si>
  <si>
    <t>f20-24</t>
  </si>
  <si>
    <t>f15-19</t>
  </si>
  <si>
    <t>f10-14</t>
  </si>
  <si>
    <t>f5-9</t>
  </si>
  <si>
    <t>f0-4</t>
  </si>
  <si>
    <t>m85+</t>
  </si>
  <si>
    <t>m80-84</t>
  </si>
  <si>
    <t>m75-79</t>
  </si>
  <si>
    <t>m70-74</t>
  </si>
  <si>
    <t>m65-69</t>
  </si>
  <si>
    <t>m60-64</t>
  </si>
  <si>
    <t>m55-59</t>
  </si>
  <si>
    <t>m50-54</t>
  </si>
  <si>
    <t>m45-49</t>
  </si>
  <si>
    <t>m40-44</t>
  </si>
  <si>
    <t>m35-39</t>
  </si>
  <si>
    <t>m30-34</t>
  </si>
  <si>
    <t>m25-29</t>
  </si>
  <si>
    <t>m20-24</t>
  </si>
  <si>
    <t>m15-19</t>
  </si>
  <si>
    <t>m10-14</t>
  </si>
  <si>
    <t>m5-9</t>
  </si>
  <si>
    <t>m0-4</t>
  </si>
  <si>
    <t>allpats</t>
  </si>
  <si>
    <t>practices</t>
  </si>
  <si>
    <t>% change from previous model</t>
  </si>
  <si>
    <t>change from previous model</t>
  </si>
  <si>
    <t>ALL</t>
  </si>
  <si>
    <t>FEMALE</t>
  </si>
  <si>
    <t>MALE</t>
  </si>
  <si>
    <t>Practices</t>
  </si>
  <si>
    <t>NHS Region (England)</t>
  </si>
  <si>
    <t xml:space="preserve">sorted list </t>
  </si>
  <si>
    <t>% difference for all</t>
  </si>
  <si>
    <t>difference for all</t>
  </si>
  <si>
    <t>Males and females (Nov21-Oct22)</t>
  </si>
  <si>
    <t>% difference for males and female separately</t>
  </si>
  <si>
    <t>% of total population</t>
  </si>
  <si>
    <t>85+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</si>
  <si>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</si>
  <si>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</si>
  <si>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</si>
  <si>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</si>
  <si>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</si>
  <si>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</si>
  <si>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</si>
  <si>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</si>
  <si>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</si>
  <si>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</si>
  <si>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</si>
  <si>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</si>
  <si>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</si>
  <si>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</si>
  <si>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</si>
  <si>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05-09</t>
  </si>
  <si>
    <t>00-04</t>
  </si>
  <si>
    <t>% of total population (outlines on population pyramids)</t>
  </si>
  <si>
    <t>Graph data for output</t>
  </si>
  <si>
    <t>Other baseline adjustments</t>
  </si>
  <si>
    <t>Changes in population share</t>
  </si>
  <si>
    <t>ICB</t>
  </si>
  <si>
    <t>ENG</t>
  </si>
  <si>
    <t>Population</t>
  </si>
  <si>
    <t>Mean age</t>
  </si>
  <si>
    <t>Pay/infla</t>
  </si>
  <si>
    <t>Change</t>
  </si>
  <si>
    <t>% change in target share</t>
  </si>
  <si>
    <t>Community Travel Times Adjustment</t>
  </si>
  <si>
    <t>Quantum</t>
  </si>
  <si>
    <t>Update to health inequalities data</t>
  </si>
  <si>
    <t>Population share</t>
  </si>
  <si>
    <t>Target changes</t>
  </si>
  <si>
    <t>Open</t>
  </si>
  <si>
    <t>close</t>
  </si>
  <si>
    <t>recurrent allocation</t>
  </si>
  <si>
    <t>Recurrent baseline inc all adjustments (+ other)</t>
  </si>
  <si>
    <t>change due to change in target quantum</t>
  </si>
  <si>
    <t>target allocation</t>
  </si>
  <si>
    <t>Population share target</t>
  </si>
  <si>
    <t>CSTTA target</t>
  </si>
  <si>
    <t xml:space="preserve">MFF target </t>
  </si>
  <si>
    <t xml:space="preserve">% share </t>
  </si>
  <si>
    <t xml:space="preserve">Target </t>
  </si>
  <si>
    <t xml:space="preserve">Baseline </t>
  </si>
  <si>
    <t>outputs</t>
  </si>
  <si>
    <t>IMD by ICB</t>
  </si>
  <si>
    <t>inputs</t>
  </si>
  <si>
    <t>www.england.nhs.uk/allocations</t>
  </si>
  <si>
    <t>For queries please contact</t>
  </si>
  <si>
    <t>england.revenue-allocations@nhs.net</t>
  </si>
  <si>
    <t>Key to waterfall components</t>
  </si>
  <si>
    <t>Description of worksheets</t>
  </si>
  <si>
    <t>This document is part of the Allocations Technical Guide</t>
  </si>
  <si>
    <t>model components changes in target share</t>
  </si>
  <si>
    <t>calculated baseline, target, dft and changes for baseline and model</t>
  </si>
  <si>
    <t>published baseline changes</t>
  </si>
  <si>
    <t>calculation % of pop in each IMD decile by ICB</t>
  </si>
  <si>
    <t>Source data (hidden worsheets)</t>
  </si>
  <si>
    <t>Cumulative effect of baseline/model changes</t>
  </si>
  <si>
    <t>Other adj</t>
  </si>
  <si>
    <t>Other mod</t>
  </si>
  <si>
    <t>Background source data and calculations for dashboard graphs and tables</t>
  </si>
  <si>
    <t>All model</t>
  </si>
  <si>
    <t>Final DfT</t>
  </si>
  <si>
    <t xml:space="preserve">The dashboard shows contribution of model components on change in % share (weighted population) </t>
  </si>
  <si>
    <t>Combined</t>
  </si>
  <si>
    <t>Market forces factor update</t>
  </si>
  <si>
    <t xml:space="preserve">This workbook supports understanding of what factors have led to changes in core services allocations and </t>
  </si>
  <si>
    <t>distance from target for ICBs.</t>
  </si>
  <si>
    <t>Recurrent pay &amp; inflation funding</t>
  </si>
  <si>
    <t>q-waterfalls-analysis</t>
  </si>
  <si>
    <t>Displays supporting information for ICB allocations for the selected Integrated Care Board</t>
  </si>
  <si>
    <t>Waterfalls analysis</t>
  </si>
  <si>
    <t xml:space="preserve">Note that this spreadsheet is locked to help avoid accidental changes by the user. It can be unlocked and </t>
  </si>
  <si>
    <t>there is no password. The supporting data workbooks listed below are hidden to prevent accidental erasure.</t>
  </si>
  <si>
    <t>NHS England - ICB allocations 2025/26</t>
  </si>
  <si>
    <t>2024/25 Adjusted recurrent baseline (£k)</t>
  </si>
  <si>
    <t>2024/25 Fair Shares Target (£k)</t>
  </si>
  <si>
    <t>residual change in DfT</t>
  </si>
  <si>
    <t>HI data target share</t>
  </si>
  <si>
    <t>HI data target</t>
  </si>
  <si>
    <t>PFI target share</t>
  </si>
  <si>
    <t>PFI data target</t>
  </si>
  <si>
    <t>Remoteness target</t>
  </si>
  <si>
    <t>Exp weights target share</t>
  </si>
  <si>
    <t>EXP weights target</t>
  </si>
  <si>
    <t>MFF target share</t>
  </si>
  <si>
    <t>CSTTA target share</t>
  </si>
  <si>
    <t>Maternity target share</t>
  </si>
  <si>
    <t>Maternity target</t>
  </si>
  <si>
    <t>Prescribing target share</t>
  </si>
  <si>
    <t>Prescribing target</t>
  </si>
  <si>
    <t>Pop share  - target share</t>
  </si>
  <si>
    <t>2024/25 Fair Shares Target inc all adjustments(£k) (+ other)</t>
  </si>
  <si>
    <t>Recurrent baseline inc baseline update  + capacity + pay</t>
  </si>
  <si>
    <t>2024/25 Fair Shares Target (£k) exc adj + updated baseline + capacity + pay</t>
  </si>
  <si>
    <t>Recurrent baseline inc baseline update +capacity</t>
  </si>
  <si>
    <t>2024/25 Fair Shares Target (£k) exc adj + updated baseline + capacity</t>
  </si>
  <si>
    <t>2024/25 Recurrent baseline - updated (£k)</t>
  </si>
  <si>
    <t>2024/25 Fair Shares Target (£k) exc adj + updated baseline</t>
  </si>
  <si>
    <t>2024/25 Unadjusted Recurrent baseline (£k)</t>
  </si>
  <si>
    <t>2024/25 Fair Shares Target (£k) exc all adjustments</t>
  </si>
  <si>
    <t>target share</t>
  </si>
  <si>
    <t xml:space="preserve">2025/26 baseline year </t>
  </si>
  <si>
    <t>BASELINE CHANGES</t>
  </si>
  <si>
    <t>2024/25 published</t>
  </si>
  <si>
    <t>25/26base year</t>
  </si>
  <si>
    <t>25/26b</t>
  </si>
  <si>
    <t>25/26b - adding each adjustment</t>
  </si>
  <si>
    <t>25/26b unadjusted</t>
  </si>
  <si>
    <t>24/25</t>
  </si>
  <si>
    <t>baseline</t>
  </si>
  <si>
    <t>24/25 + impact of change on target dist</t>
  </si>
  <si>
    <t>target dist</t>
  </si>
  <si>
    <t>25/26b excluding baseline adjustments</t>
  </si>
  <si>
    <t>target quantum</t>
  </si>
  <si>
    <t>overall change in DfT</t>
  </si>
  <si>
    <t>PFI</t>
  </si>
  <si>
    <t>Remoteness</t>
  </si>
  <si>
    <t>Maternity</t>
  </si>
  <si>
    <t>Prescribing</t>
  </si>
  <si>
    <t>+other adjustments</t>
  </si>
  <si>
    <t>+pay funding</t>
  </si>
  <si>
    <t>+ capacity funding</t>
  </si>
  <si>
    <t>Baseline update</t>
  </si>
  <si>
    <t>Baseline changes</t>
  </si>
  <si>
    <t>target quantum change</t>
  </si>
  <si>
    <t>remoteness</t>
  </si>
  <si>
    <t>Aggregate impact</t>
  </si>
  <si>
    <t>2024/25 base year Overall ICB WP with old HI data</t>
  </si>
  <si>
    <t>2024/25 base year Overall ICB WP with old PFI</t>
  </si>
  <si>
    <t>2024/25 base year Overall ICB WP with old remoteness</t>
  </si>
  <si>
    <t>2024/25 base year Overall ICB WP with old MFF</t>
  </si>
  <si>
    <t>2024/25 base year Overall ICB WP with old CSTTA</t>
  </si>
  <si>
    <t>2024/25 base year Overall ICB WP with old prescribing model</t>
  </si>
  <si>
    <t>2024/25 base year Overall ICB WP with old maternity model</t>
  </si>
  <si>
    <t>2024/25 base year Overall ICB WP with old exp weights</t>
  </si>
  <si>
    <t>2024/25 base year Overall ICB WP</t>
  </si>
  <si>
    <t>2024/25 published Overall ICB  WP</t>
  </si>
  <si>
    <t xml:space="preserve"> Population 2024/25 base year</t>
  </si>
  <si>
    <t>Published Projected population 2024/25</t>
  </si>
  <si>
    <t>ICB code</t>
  </si>
  <si>
    <t>quantum</t>
  </si>
  <si>
    <t>Change in target share</t>
  </si>
  <si>
    <t>Target share %</t>
  </si>
  <si>
    <t>Pop share %</t>
  </si>
  <si>
    <t>updated</t>
  </si>
  <si>
    <t>Populations</t>
  </si>
  <si>
    <t>ExpWt</t>
  </si>
  <si>
    <t>Remote</t>
  </si>
  <si>
    <t>Exenditure weights</t>
  </si>
  <si>
    <t>Remoteness adjustment</t>
  </si>
  <si>
    <t>Health Inequalities</t>
  </si>
  <si>
    <t>Capacity</t>
  </si>
  <si>
    <t>Capacity funding 2024/25</t>
  </si>
  <si>
    <t>Expenditure weights</t>
  </si>
  <si>
    <t>Prescribing model changes</t>
  </si>
  <si>
    <t>Maternity model changes</t>
  </si>
  <si>
    <t>Impact of baseline changes 2024/25</t>
  </si>
  <si>
    <t>Impact of model component changes 2025/26</t>
  </si>
  <si>
    <t>registered</t>
  </si>
  <si>
    <t>PREVIOUS base year (Nov-21 to Oct-22)</t>
  </si>
  <si>
    <t>integrated care board</t>
  </si>
  <si>
    <t>icb23</t>
  </si>
  <si>
    <t>data also required for waterfalls workbook</t>
  </si>
  <si>
    <t>NEW base year (Nov-23 to Oct-24)</t>
  </si>
  <si>
    <t>Males and females (Nov23-Oct24)</t>
  </si>
  <si>
    <t>Difference (Nov21-Oct22 to Nov23-Oct24)</t>
  </si>
  <si>
    <t>England OLD model (average Nov-21 to Oct-22)</t>
  </si>
  <si>
    <t>England NEW model (average Nov-23 to Oct-24)</t>
  </si>
  <si>
    <t>Other data, model or population changes</t>
  </si>
  <si>
    <t>difference in share</t>
  </si>
  <si>
    <t>%65+</t>
  </si>
  <si>
    <t>% age 65+</t>
  </si>
  <si>
    <t>Other md</t>
  </si>
  <si>
    <t>Diff</t>
  </si>
  <si>
    <t>Target share</t>
  </si>
  <si>
    <t xml:space="preserve">change in </t>
  </si>
  <si>
    <t>Prescr</t>
  </si>
  <si>
    <t>Adjusted baseline</t>
  </si>
  <si>
    <t>PFI adjustment</t>
  </si>
  <si>
    <t>Opening</t>
  </si>
  <si>
    <t>Closing</t>
  </si>
  <si>
    <t>Incremental</t>
  </si>
  <si>
    <t xml:space="preserve">DfT </t>
  </si>
  <si>
    <t>Summary</t>
  </si>
  <si>
    <t>%change</t>
  </si>
  <si>
    <t>Target quantum was increased to ensure that no ICB loses out financially from changes in remoteness and PFI adjustments, even though these may reduce ICB target share</t>
  </si>
  <si>
    <t xml:space="preserve"> new model Nov23-Oct24</t>
  </si>
  <si>
    <t>old model Nov21-Oct22</t>
  </si>
  <si>
    <t>mean age</t>
  </si>
  <si>
    <t xml:space="preserve">     population growth (numbers and %)</t>
  </si>
  <si>
    <t>Age</t>
  </si>
  <si>
    <t>Impact of model component changes 25/26</t>
  </si>
  <si>
    <t>Community services travel time adj</t>
  </si>
  <si>
    <t>Infographics taken from 'Fair Shares – a guide to NHS allocations - Allocations infographics v3'</t>
  </si>
  <si>
    <t>Other data, model or pop changes</t>
  </si>
  <si>
    <t>Starting baseline 2024/25</t>
  </si>
  <si>
    <t>change in %</t>
  </si>
  <si>
    <t xml:space="preserve">Impact of baseline changes 2024/25 (see workbook O for details of baseline adjusments) </t>
  </si>
  <si>
    <t xml:space="preserve">and distance from target between 2024/25 published allocations and the 2024/25 allocations calculated </t>
  </si>
  <si>
    <t>as the base year for 2025/26 allocations. Background demographic data is also presented.</t>
  </si>
  <si>
    <t>Population data for the 2024/25 base year in the new model (average registrations Nov 2023 to Oct 2024)</t>
  </si>
  <si>
    <t xml:space="preserve">has been compared with the previous projection for the same year in the old model </t>
  </si>
  <si>
    <t>Infographics</t>
  </si>
  <si>
    <t>Cumulative effect baseline/model</t>
  </si>
  <si>
    <t>These slides introduce ideas around Baselines, Targets, Distance from Target and Convergence</t>
  </si>
  <si>
    <t>Population pyramid - base year average Nov23-Oct24 (compared with Nov21-Oct22) - England (outline)</t>
  </si>
  <si>
    <t xml:space="preserve"> old base %</t>
  </si>
  <si>
    <t>new base %</t>
  </si>
  <si>
    <t>NE &amp; Yorkshire</t>
  </si>
  <si>
    <t>PREVIOUSLY</t>
  </si>
  <si>
    <t>D</t>
  </si>
  <si>
    <t>E</t>
  </si>
  <si>
    <t>G</t>
  </si>
  <si>
    <t>H</t>
  </si>
  <si>
    <t>K</t>
  </si>
  <si>
    <t>L</t>
  </si>
  <si>
    <t>O</t>
  </si>
  <si>
    <t>P</t>
  </si>
  <si>
    <t>S</t>
  </si>
  <si>
    <t>T</t>
  </si>
  <si>
    <t>W</t>
  </si>
  <si>
    <t>X</t>
  </si>
  <si>
    <t>AA</t>
  </si>
  <si>
    <t>AU</t>
  </si>
  <si>
    <t>AI</t>
  </si>
  <si>
    <t>AE</t>
  </si>
  <si>
    <t>AM</t>
  </si>
  <si>
    <t>AQ</t>
  </si>
  <si>
    <t>AY</t>
  </si>
  <si>
    <t>BC</t>
  </si>
  <si>
    <t>BG</t>
  </si>
  <si>
    <t>BL</t>
  </si>
  <si>
    <t>AB</t>
  </si>
  <si>
    <t>AV</t>
  </si>
  <si>
    <t>AJ</t>
  </si>
  <si>
    <t>AF</t>
  </si>
  <si>
    <t>AN</t>
  </si>
  <si>
    <t>AR</t>
  </si>
  <si>
    <t>AZ</t>
  </si>
  <si>
    <t>BD</t>
  </si>
  <si>
    <t>BH</t>
  </si>
  <si>
    <t>DfT QA</t>
  </si>
  <si>
    <t>source</t>
  </si>
  <si>
    <t>combined change in DFT</t>
  </si>
  <si>
    <t>updated for model 10</t>
  </si>
  <si>
    <t>PFI adj</t>
  </si>
  <si>
    <t>CS TTA</t>
  </si>
  <si>
    <t>pop2425</t>
  </si>
  <si>
    <t>comparison of published 2023/24 populations with base25 populations</t>
  </si>
  <si>
    <t>See main infographics and technical guide document for further details.</t>
  </si>
  <si>
    <t>% DfT</t>
  </si>
  <si>
    <t>change in</t>
  </si>
  <si>
    <t>change in % DFT</t>
  </si>
  <si>
    <t>change in % target share</t>
  </si>
  <si>
    <t>Combined change in  DfT</t>
  </si>
  <si>
    <t>Community services travel time adjustment</t>
  </si>
  <si>
    <t>% share</t>
  </si>
  <si>
    <t>updated to run 11</t>
  </si>
  <si>
    <t>Links data from sources below, reformatted for waterfalls and for display</t>
  </si>
  <si>
    <t>calculations11</t>
  </si>
  <si>
    <t>summary11</t>
  </si>
  <si>
    <t>model 11 target</t>
  </si>
  <si>
    <t>check column headers of data sources</t>
  </si>
  <si>
    <t>Presc</t>
  </si>
  <si>
    <t>graph_data</t>
  </si>
  <si>
    <t>v1.0</t>
  </si>
  <si>
    <t>Target Q</t>
  </si>
  <si>
    <t>Target quantum change other than to match baseline adjustments</t>
  </si>
  <si>
    <t>G H I</t>
  </si>
  <si>
    <t>N O P Q</t>
  </si>
  <si>
    <t>J K L M</t>
  </si>
  <si>
    <t>worksheet 'ICB Core Baseline 2025-26'</t>
  </si>
  <si>
    <t>Target quantum change other than...</t>
  </si>
  <si>
    <t>Column references in</t>
  </si>
  <si>
    <t>Allocations Schedule (spreadsheet)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</si>
</sst>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3" formatCode="_-* #,##0.00_-;\-* #,##0.00_-;_-* &quot;-&quot;??_-;_-@_-"/>
    <numFmt numFmtId="164" formatCode="0.0000"/>
    <numFmt numFmtId="165" formatCode="#,##0\ ;[Red]\-#,##0\ ;\-\ "/>
    <numFmt numFmtId="166" formatCode="#,##0.00%\ ;[Red]\-#,##0.00%\ ;\-\ "/>
    <numFmt numFmtId="167" formatCode="#,##0.000%\ ;[Red]\-#,##0.000%\ ;\-\ "/>
    <numFmt numFmtId="168" formatCode="\+0.00%;[Red]\-0.00%"/>
    <numFmt numFmtId="169" formatCode="#,##0.0"/>
    <numFmt numFmtId="170" formatCode="\+0.00;[Red]\-0.00"/>
    <numFmt numFmtId="171" formatCode="\+#,##0;[Red]\-#,##0"/>
    <numFmt numFmtId="172" formatCode="0.0%"/>
    <numFmt numFmtId="173" formatCode="0.000%"/>
    <numFmt numFmtId="174" formatCode="0.0"/>
    <numFmt numFmtId="175" formatCode="\+0.0000;[Red]\-0.0000"/>
    <numFmt numFmtId="176" formatCode="\+#,##0.000_ ;\-#,##0.000\ "/>
    <numFmt numFmtId="177" formatCode="#,##0_ ;\-#,##0\ "/>
    <numFmt numFmtId="178" formatCode="#,##0.000"/>
  </numFmts>
  <fonts count="5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0"/>
      <color rgb="FF005EB8"/>
      <name val="Arial"/>
      <family val="2"/>
    </font>
    <font>
      <sz val="10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sz val="20"/>
      <color rgb="FF7C2855"/>
      <name val="Arial"/>
      <family val="2"/>
    </font>
    <font>
      <sz val="2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2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5EB8"/>
      <name val="Arial"/>
      <family val="2"/>
    </font>
    <font>
      <sz val="10"/>
      <color theme="0" tint="-0.249977111117893"/>
      <name val="Arial"/>
      <family val="2"/>
    </font>
    <font>
      <sz val="20"/>
      <color rgb="FF7B2451"/>
      <name val="Arial"/>
      <family val="2"/>
    </font>
    <font>
      <sz val="10"/>
      <color rgb="FF7B2451"/>
      <name val="Arial"/>
      <family val="2"/>
    </font>
    <font>
      <sz val="10"/>
      <color rgb="FF009639"/>
      <name val="Arial"/>
      <family val="2"/>
    </font>
    <font>
      <sz val="11"/>
      <name val="Calibri"/>
      <family val="2"/>
    </font>
    <font>
      <sz val="10"/>
      <color rgb="FF32006C"/>
      <name val="Arial"/>
      <family val="2"/>
    </font>
    <font>
      <b/>
      <sz val="10"/>
      <color rgb="FF32006C"/>
      <name val="Arial"/>
      <family val="2"/>
    </font>
    <font>
      <b/>
      <sz val="10"/>
      <color rgb="FF006947"/>
      <name val="Arial"/>
      <family val="2"/>
    </font>
    <font>
      <b/>
      <sz val="10"/>
      <color rgb="FF009639"/>
      <name val="Arial"/>
      <family val="2"/>
    </font>
    <font>
      <sz val="20"/>
      <color rgb="FF005EB8"/>
      <name val="Arial"/>
      <family val="2"/>
    </font>
    <font>
      <sz val="10"/>
      <color theme="0"/>
      <name val="Arial"/>
      <family val="2"/>
    </font>
    <font>
      <sz val="10"/>
      <color theme="0" tint="-0.34998626667073579"/>
      <name val="Arial"/>
      <family val="2"/>
    </font>
    <font>
      <sz val="10"/>
      <color rgb="FF603198"/>
      <name val="Arial"/>
      <family val="2"/>
    </font>
    <font>
      <sz val="10"/>
      <color theme="0" tint="-0.499984740745262"/>
      <name val="Arial"/>
      <family val="2"/>
    </font>
    <font>
      <b/>
      <sz val="10"/>
      <color theme="1" tint="0.499984740745262"/>
      <name val="Arial"/>
      <family val="2"/>
    </font>
    <font>
      <sz val="10"/>
      <color theme="4" tint="-0.499984740745262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sz val="20"/>
      <color theme="0" tint="-0.34998626667073579"/>
      <name val="Arial"/>
      <family val="2"/>
    </font>
    <font>
      <i/>
      <sz val="10"/>
      <name val="Arial"/>
      <family val="2"/>
    </font>
    <font>
      <sz val="10"/>
      <color rgb="FF006947"/>
      <name val="Arial"/>
      <family val="2"/>
    </font>
    <font>
      <sz val="20"/>
      <color rgb="FFFF0000"/>
      <name val="Arial"/>
      <family val="2"/>
    </font>
    <font>
      <sz val="12"/>
      <color rgb="FF015BBB"/>
      <name val="Arial"/>
      <family val="2"/>
    </font>
    <font>
      <b/>
      <sz val="28"/>
      <color theme="0"/>
      <name val="Arial"/>
      <family val="2"/>
    </font>
    <font>
      <b/>
      <sz val="10"/>
      <color rgb="FF7B2451"/>
      <name val="Arial"/>
      <family val="2"/>
    </font>
    <font>
      <b/>
      <sz val="28"/>
      <color rgb="FF00B0F0"/>
      <name val="Arial"/>
      <family val="2"/>
    </font>
    <font>
      <b/>
      <sz val="28"/>
      <color rgb="FFFFFF99"/>
      <name val="Arial"/>
      <family val="2"/>
    </font>
    <font>
      <i/>
      <sz val="10"/>
      <color theme="0" tint="-0.499984740745262"/>
      <name val="Arial"/>
      <family val="2"/>
    </font>
    <font>
      <b/>
      <i/>
      <sz val="28"/>
      <color theme="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00963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08C00"/>
        <bgColor indexed="64"/>
      </patternFill>
    </fill>
    <fill>
      <patternFill patternType="solid">
        <fgColor rgb="FFDAD3E5"/>
        <bgColor indexed="64"/>
      </patternFill>
    </fill>
    <fill>
      <patternFill patternType="solid">
        <fgColor rgb="FFD7E9E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15BB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5EB8"/>
        <bgColor auto="1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009A2D"/>
        <bgColor indexed="64"/>
      </patternFill>
    </fill>
    <fill>
      <patternFill patternType="solid">
        <fgColor rgb="FF7B245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theme="0" tint="-4.9989318521683403E-2"/>
      </left>
      <right style="hair">
        <color theme="0" tint="-4.9989318521683403E-2"/>
      </right>
      <top style="hair">
        <color theme="0" tint="-4.9989318521683403E-2"/>
      </top>
      <bottom style="hair">
        <color theme="0" tint="-4.9989318521683403E-2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hair">
        <color theme="0" tint="-0.499984740745262"/>
      </right>
      <top/>
      <bottom style="hair">
        <color theme="0" tint="-0.499984740745262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1" tint="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</borders>
  <cellStyleXfs count="20">
    <xf numFmtId="0" fontId="0" fillId="0" borderId="0"/>
    <xf numFmtId="0" fontId="10" fillId="0" borderId="0"/>
    <xf numFmtId="43" fontId="20" fillId="0" borderId="0" applyFont="0" applyFill="0" applyBorder="0" applyAlignment="0" applyProtection="0"/>
    <xf numFmtId="0" fontId="9" fillId="0" borderId="0"/>
    <xf numFmtId="0" fontId="20" fillId="0" borderId="0"/>
    <xf numFmtId="0" fontId="9" fillId="0" borderId="0"/>
    <xf numFmtId="9" fontId="20" fillId="0" borderId="0" applyFont="0" applyFill="0" applyBorder="0" applyAlignment="0" applyProtection="0"/>
    <xf numFmtId="0" fontId="31" fillId="0" borderId="0"/>
    <xf numFmtId="0" fontId="10" fillId="0" borderId="0"/>
    <xf numFmtId="9" fontId="10" fillId="0" borderId="0" applyFont="0" applyFill="0" applyBorder="0" applyAlignment="0" applyProtection="0"/>
    <xf numFmtId="0" fontId="6" fillId="0" borderId="0"/>
    <xf numFmtId="0" fontId="10" fillId="0" borderId="0"/>
    <xf numFmtId="0" fontId="20" fillId="0" borderId="0"/>
    <xf numFmtId="0" fontId="20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20" fillId="0" borderId="0"/>
    <xf numFmtId="0" fontId="1" fillId="0" borderId="0"/>
    <xf numFmtId="0" fontId="56" fillId="0" borderId="0" applyFill="0" applyBorder="0" applyAlignment="0" applyProtection="0"/>
    <xf numFmtId="0" fontId="57" fillId="0" borderId="0" applyNumberFormat="0" applyFill="0" applyBorder="0" applyAlignment="0" applyProtection="0"/>
  </cellStyleXfs>
  <cellXfs count="375">
    <xf numFmtId="0" fontId="0" fillId="0" borderId="0" xfId="0"/>
    <xf numFmtId="0" fontId="12" fillId="0" borderId="0" xfId="1" applyFont="1"/>
    <xf numFmtId="0" fontId="13" fillId="0" borderId="0" xfId="0" applyFont="1"/>
    <xf numFmtId="0" fontId="14" fillId="0" borderId="0" xfId="0" applyFont="1" applyAlignment="1">
      <alignment wrapText="1"/>
    </xf>
    <xf numFmtId="3" fontId="15" fillId="0" borderId="0" xfId="1" applyNumberFormat="1" applyFont="1"/>
    <xf numFmtId="3" fontId="15" fillId="0" borderId="2" xfId="1" applyNumberFormat="1" applyFont="1" applyBorder="1"/>
    <xf numFmtId="3" fontId="12" fillId="0" borderId="0" xfId="1" applyNumberFormat="1" applyFont="1"/>
    <xf numFmtId="0" fontId="17" fillId="0" borderId="0" xfId="0" applyFont="1"/>
    <xf numFmtId="0" fontId="19" fillId="0" borderId="0" xfId="0" applyFont="1"/>
    <xf numFmtId="0" fontId="9" fillId="0" borderId="0" xfId="0" applyFont="1"/>
    <xf numFmtId="0" fontId="21" fillId="2" borderId="0" xfId="0" applyFont="1" applyFill="1"/>
    <xf numFmtId="0" fontId="11" fillId="0" borderId="1" xfId="1" applyFont="1" applyBorder="1" applyAlignment="1">
      <alignment horizontal="center" vertical="top" wrapText="1"/>
    </xf>
    <xf numFmtId="164" fontId="9" fillId="0" borderId="0" xfId="0" applyNumberFormat="1" applyFont="1"/>
    <xf numFmtId="0" fontId="13" fillId="0" borderId="0" xfId="0" applyFont="1" applyProtection="1">
      <protection hidden="1"/>
    </xf>
    <xf numFmtId="10" fontId="13" fillId="0" borderId="0" xfId="0" applyNumberFormat="1" applyFont="1" applyProtection="1">
      <protection hidden="1"/>
    </xf>
    <xf numFmtId="0" fontId="13" fillId="0" borderId="0" xfId="0" applyFont="1" applyAlignment="1" applyProtection="1">
      <alignment horizontal="right"/>
      <protection hidden="1"/>
    </xf>
    <xf numFmtId="0" fontId="11" fillId="0" borderId="0" xfId="1" applyFont="1" applyAlignment="1">
      <alignment horizontal="right"/>
    </xf>
    <xf numFmtId="0" fontId="9" fillId="7" borderId="0" xfId="0" applyFont="1" applyFill="1"/>
    <xf numFmtId="0" fontId="13" fillId="8" borderId="4" xfId="0" applyFont="1" applyFill="1" applyBorder="1" applyAlignment="1" applyProtection="1">
      <alignment horizontal="right"/>
      <protection hidden="1"/>
    </xf>
    <xf numFmtId="0" fontId="13" fillId="8" borderId="2" xfId="0" applyFont="1" applyFill="1" applyBorder="1" applyAlignment="1" applyProtection="1">
      <alignment horizontal="right"/>
      <protection hidden="1"/>
    </xf>
    <xf numFmtId="0" fontId="13" fillId="8" borderId="0" xfId="0" applyFont="1" applyFill="1" applyProtection="1">
      <protection hidden="1"/>
    </xf>
    <xf numFmtId="10" fontId="13" fillId="8" borderId="0" xfId="0" applyNumberFormat="1" applyFont="1" applyFill="1" applyProtection="1">
      <protection hidden="1"/>
    </xf>
    <xf numFmtId="10" fontId="13" fillId="8" borderId="7" xfId="0" applyNumberFormat="1" applyFont="1" applyFill="1" applyBorder="1" applyProtection="1">
      <protection hidden="1"/>
    </xf>
    <xf numFmtId="0" fontId="13" fillId="8" borderId="8" xfId="0" applyFont="1" applyFill="1" applyBorder="1" applyAlignment="1" applyProtection="1">
      <alignment horizontal="right"/>
      <protection hidden="1"/>
    </xf>
    <xf numFmtId="0" fontId="13" fillId="8" borderId="9" xfId="0" applyFont="1" applyFill="1" applyBorder="1" applyProtection="1">
      <protection hidden="1"/>
    </xf>
    <xf numFmtId="10" fontId="13" fillId="8" borderId="9" xfId="0" applyNumberFormat="1" applyFont="1" applyFill="1" applyBorder="1" applyProtection="1">
      <protection hidden="1"/>
    </xf>
    <xf numFmtId="0" fontId="13" fillId="8" borderId="10" xfId="0" applyFont="1" applyFill="1" applyBorder="1" applyProtection="1">
      <protection hidden="1"/>
    </xf>
    <xf numFmtId="0" fontId="14" fillId="8" borderId="5" xfId="0" applyFont="1" applyFill="1" applyBorder="1" applyProtection="1">
      <protection hidden="1"/>
    </xf>
    <xf numFmtId="0" fontId="14" fillId="8" borderId="5" xfId="0" applyFont="1" applyFill="1" applyBorder="1" applyAlignment="1" applyProtection="1">
      <alignment horizontal="right"/>
      <protection hidden="1"/>
    </xf>
    <xf numFmtId="0" fontId="14" fillId="8" borderId="6" xfId="0" applyFont="1" applyFill="1" applyBorder="1" applyAlignment="1" applyProtection="1">
      <alignment horizontal="right"/>
      <protection hidden="1"/>
    </xf>
    <xf numFmtId="0" fontId="18" fillId="0" borderId="0" xfId="0" applyFont="1" applyAlignment="1" applyProtection="1">
      <alignment horizontal="right"/>
      <protection hidden="1"/>
    </xf>
    <xf numFmtId="0" fontId="8" fillId="0" borderId="0" xfId="0" applyFont="1"/>
    <xf numFmtId="0" fontId="28" fillId="0" borderId="0" xfId="0" applyFont="1"/>
    <xf numFmtId="0" fontId="29" fillId="8" borderId="4" xfId="0" applyFont="1" applyFill="1" applyBorder="1"/>
    <xf numFmtId="0" fontId="29" fillId="8" borderId="6" xfId="0" applyFont="1" applyFill="1" applyBorder="1"/>
    <xf numFmtId="0" fontId="29" fillId="8" borderId="2" xfId="0" applyFont="1" applyFill="1" applyBorder="1"/>
    <xf numFmtId="0" fontId="29" fillId="8" borderId="7" xfId="0" applyFont="1" applyFill="1" applyBorder="1"/>
    <xf numFmtId="0" fontId="29" fillId="8" borderId="8" xfId="0" applyFont="1" applyFill="1" applyBorder="1"/>
    <xf numFmtId="0" fontId="29" fillId="8" borderId="10" xfId="0" applyFont="1" applyFill="1" applyBorder="1"/>
    <xf numFmtId="0" fontId="26" fillId="0" borderId="0" xfId="1" applyFont="1" applyAlignment="1">
      <alignment horizontal="right"/>
    </xf>
    <xf numFmtId="0" fontId="30" fillId="0" borderId="0" xfId="0" applyFont="1"/>
    <xf numFmtId="0" fontId="21" fillId="9" borderId="1" xfId="1" applyFont="1" applyFill="1" applyBorder="1" applyAlignment="1">
      <alignment horizontal="center" wrapText="1"/>
    </xf>
    <xf numFmtId="167" fontId="8" fillId="0" borderId="0" xfId="0" applyNumberFormat="1" applyFont="1"/>
    <xf numFmtId="3" fontId="21" fillId="9" borderId="11" xfId="0" applyNumberFormat="1" applyFont="1" applyFill="1" applyBorder="1" applyAlignment="1">
      <alignment horizontal="center" vertical="top" wrapText="1"/>
    </xf>
    <xf numFmtId="0" fontId="21" fillId="9" borderId="11" xfId="1" applyFont="1" applyFill="1" applyBorder="1" applyAlignment="1">
      <alignment horizontal="center" vertical="top" wrapText="1"/>
    </xf>
    <xf numFmtId="3" fontId="15" fillId="10" borderId="0" xfId="1" applyNumberFormat="1" applyFont="1" applyFill="1"/>
    <xf numFmtId="0" fontId="7" fillId="0" borderId="0" xfId="0" applyFont="1"/>
    <xf numFmtId="3" fontId="7" fillId="0" borderId="0" xfId="0" applyNumberFormat="1" applyFont="1"/>
    <xf numFmtId="0" fontId="21" fillId="9" borderId="0" xfId="0" applyFont="1" applyFill="1" applyAlignment="1">
      <alignment horizontal="center" wrapText="1"/>
    </xf>
    <xf numFmtId="0" fontId="21" fillId="15" borderId="1" xfId="1" applyFont="1" applyFill="1" applyBorder="1" applyAlignment="1">
      <alignment horizontal="center" wrapText="1"/>
    </xf>
    <xf numFmtId="0" fontId="9" fillId="14" borderId="0" xfId="0" applyFont="1" applyFill="1"/>
    <xf numFmtId="0" fontId="12" fillId="14" borderId="0" xfId="0" applyFont="1" applyFill="1"/>
    <xf numFmtId="10" fontId="7" fillId="0" borderId="0" xfId="0" applyNumberFormat="1" applyFont="1"/>
    <xf numFmtId="1" fontId="7" fillId="0" borderId="0" xfId="0" applyNumberFormat="1" applyFont="1"/>
    <xf numFmtId="10" fontId="7" fillId="0" borderId="12" xfId="0" applyNumberFormat="1" applyFont="1" applyBorder="1"/>
    <xf numFmtId="10" fontId="7" fillId="0" borderId="13" xfId="0" applyNumberFormat="1" applyFont="1" applyBorder="1"/>
    <xf numFmtId="0" fontId="7" fillId="0" borderId="0" xfId="0" pivotButton="1" applyFont="1"/>
    <xf numFmtId="0" fontId="7" fillId="0" borderId="13" xfId="0" applyFont="1" applyBorder="1"/>
    <xf numFmtId="171" fontId="15" fillId="14" borderId="0" xfId="4" applyNumberFormat="1" applyFont="1" applyFill="1" applyAlignment="1">
      <alignment horizontal="right"/>
    </xf>
    <xf numFmtId="0" fontId="15" fillId="14" borderId="0" xfId="4" applyFont="1" applyFill="1" applyAlignment="1">
      <alignment horizontal="center"/>
    </xf>
    <xf numFmtId="0" fontId="33" fillId="5" borderId="0" xfId="4" applyFont="1" applyFill="1" applyAlignment="1">
      <alignment horizontal="center"/>
    </xf>
    <xf numFmtId="17" fontId="34" fillId="6" borderId="0" xfId="4" applyNumberFormat="1" applyFont="1" applyFill="1" applyAlignment="1">
      <alignment horizontal="center"/>
    </xf>
    <xf numFmtId="0" fontId="19" fillId="0" borderId="0" xfId="4" applyFont="1"/>
    <xf numFmtId="3" fontId="13" fillId="0" borderId="0" xfId="1" applyNumberFormat="1" applyFont="1"/>
    <xf numFmtId="3" fontId="26" fillId="0" borderId="0" xfId="1" applyNumberFormat="1" applyFont="1"/>
    <xf numFmtId="10" fontId="26" fillId="0" borderId="0" xfId="9" applyNumberFormat="1" applyFont="1" applyFill="1"/>
    <xf numFmtId="10" fontId="11" fillId="0" borderId="0" xfId="9" applyNumberFormat="1" applyFont="1" applyFill="1"/>
    <xf numFmtId="3" fontId="15" fillId="0" borderId="0" xfId="1" applyNumberFormat="1" applyFont="1" applyAlignment="1">
      <alignment horizontal="right"/>
    </xf>
    <xf numFmtId="3" fontId="11" fillId="0" borderId="0" xfId="1" applyNumberFormat="1" applyFont="1"/>
    <xf numFmtId="3" fontId="6" fillId="0" borderId="0" xfId="1" applyNumberFormat="1" applyFont="1" applyAlignment="1">
      <alignment horizontal="left"/>
    </xf>
    <xf numFmtId="3" fontId="6" fillId="0" borderId="0" xfId="1" applyNumberFormat="1" applyFont="1"/>
    <xf numFmtId="3" fontId="21" fillId="17" borderId="14" xfId="1" applyNumberFormat="1" applyFont="1" applyFill="1" applyBorder="1"/>
    <xf numFmtId="3" fontId="21" fillId="17" borderId="15" xfId="1" applyNumberFormat="1" applyFont="1" applyFill="1" applyBorder="1"/>
    <xf numFmtId="0" fontId="30" fillId="0" borderId="0" xfId="12" applyFont="1"/>
    <xf numFmtId="0" fontId="35" fillId="0" borderId="0" xfId="12" applyFont="1"/>
    <xf numFmtId="0" fontId="17" fillId="0" borderId="0" xfId="4" applyFont="1"/>
    <xf numFmtId="49" fontId="17" fillId="0" borderId="0" xfId="4" applyNumberFormat="1" applyFont="1" applyAlignment="1">
      <alignment horizontal="right"/>
    </xf>
    <xf numFmtId="49" fontId="17" fillId="0" borderId="2" xfId="4" applyNumberFormat="1" applyFont="1" applyBorder="1" applyAlignment="1">
      <alignment horizontal="right"/>
    </xf>
    <xf numFmtId="0" fontId="6" fillId="7" borderId="0" xfId="4" applyFont="1" applyFill="1"/>
    <xf numFmtId="0" fontId="12" fillId="7" borderId="0" xfId="0" applyFont="1" applyFill="1"/>
    <xf numFmtId="0" fontId="17" fillId="7" borderId="0" xfId="4" applyFont="1" applyFill="1"/>
    <xf numFmtId="0" fontId="5" fillId="7" borderId="0" xfId="0" applyFont="1" applyFill="1"/>
    <xf numFmtId="3" fontId="15" fillId="0" borderId="9" xfId="1" applyNumberFormat="1" applyFont="1" applyBorder="1"/>
    <xf numFmtId="0" fontId="17" fillId="7" borderId="0" xfId="0" applyFont="1" applyFill="1" applyAlignment="1">
      <alignment horizontal="right"/>
    </xf>
    <xf numFmtId="3" fontId="39" fillId="5" borderId="0" xfId="1" applyNumberFormat="1" applyFont="1" applyFill="1"/>
    <xf numFmtId="9" fontId="39" fillId="3" borderId="0" xfId="6" applyFont="1" applyFill="1"/>
    <xf numFmtId="3" fontId="39" fillId="3" borderId="0" xfId="1" applyNumberFormat="1" applyFont="1" applyFill="1"/>
    <xf numFmtId="1" fontId="39" fillId="3" borderId="0" xfId="6" applyNumberFormat="1" applyFont="1" applyFill="1"/>
    <xf numFmtId="0" fontId="15" fillId="7" borderId="0" xfId="0" applyFont="1" applyFill="1" applyAlignment="1">
      <alignment horizontal="right"/>
    </xf>
    <xf numFmtId="167" fontId="9" fillId="0" borderId="0" xfId="0" applyNumberFormat="1" applyFont="1"/>
    <xf numFmtId="167" fontId="8" fillId="3" borderId="0" xfId="0" applyNumberFormat="1" applyFont="1" applyFill="1"/>
    <xf numFmtId="0" fontId="4" fillId="3" borderId="0" xfId="0" applyFont="1" applyFill="1" applyAlignment="1">
      <alignment horizontal="center"/>
    </xf>
    <xf numFmtId="168" fontId="41" fillId="14" borderId="0" xfId="0" applyNumberFormat="1" applyFont="1" applyFill="1"/>
    <xf numFmtId="168" fontId="17" fillId="14" borderId="0" xfId="0" applyNumberFormat="1" applyFont="1" applyFill="1"/>
    <xf numFmtId="0" fontId="21" fillId="21" borderId="20" xfId="0" applyFont="1" applyFill="1" applyBorder="1" applyAlignment="1">
      <alignment horizontal="center" vertical="top" wrapText="1"/>
    </xf>
    <xf numFmtId="0" fontId="12" fillId="14" borderId="0" xfId="1" applyFont="1" applyFill="1"/>
    <xf numFmtId="0" fontId="12" fillId="14" borderId="0" xfId="8" applyFont="1" applyFill="1"/>
    <xf numFmtId="0" fontId="12" fillId="0" borderId="0" xfId="8" applyFont="1"/>
    <xf numFmtId="0" fontId="21" fillId="22" borderId="0" xfId="8" applyFont="1" applyFill="1"/>
    <xf numFmtId="0" fontId="37" fillId="22" borderId="0" xfId="8" applyFont="1" applyFill="1"/>
    <xf numFmtId="0" fontId="37" fillId="22" borderId="0" xfId="8" applyFont="1" applyFill="1" applyAlignment="1">
      <alignment horizontal="right"/>
    </xf>
    <xf numFmtId="0" fontId="42" fillId="23" borderId="0" xfId="8" applyFont="1" applyFill="1"/>
    <xf numFmtId="0" fontId="42" fillId="23" borderId="0" xfId="8" applyFont="1" applyFill="1" applyAlignment="1">
      <alignment horizontal="right"/>
    </xf>
    <xf numFmtId="0" fontId="12" fillId="23" borderId="0" xfId="1" applyFont="1" applyFill="1"/>
    <xf numFmtId="0" fontId="12" fillId="24" borderId="0" xfId="1" applyFont="1" applyFill="1"/>
    <xf numFmtId="0" fontId="37" fillId="24" borderId="0" xfId="1" applyFont="1" applyFill="1" applyAlignment="1">
      <alignment horizontal="right"/>
    </xf>
    <xf numFmtId="0" fontId="12" fillId="25" borderId="0" xfId="1" applyFont="1" applyFill="1"/>
    <xf numFmtId="0" fontId="44" fillId="14" borderId="0" xfId="15" applyFont="1" applyFill="1"/>
    <xf numFmtId="0" fontId="15" fillId="14" borderId="0" xfId="8" applyFont="1" applyFill="1"/>
    <xf numFmtId="0" fontId="3" fillId="7" borderId="0" xfId="0" applyFont="1" applyFill="1"/>
    <xf numFmtId="168" fontId="17" fillId="14" borderId="0" xfId="0" applyNumberFormat="1" applyFont="1" applyFill="1" applyAlignment="1">
      <alignment horizontal="right"/>
    </xf>
    <xf numFmtId="0" fontId="12" fillId="8" borderId="21" xfId="0" applyFont="1" applyFill="1" applyBorder="1" applyAlignment="1">
      <alignment horizontal="right"/>
    </xf>
    <xf numFmtId="168" fontId="17" fillId="8" borderId="0" xfId="0" applyNumberFormat="1" applyFont="1" applyFill="1" applyAlignment="1">
      <alignment horizontal="right"/>
    </xf>
    <xf numFmtId="0" fontId="2" fillId="0" borderId="0" xfId="0" applyFont="1"/>
    <xf numFmtId="0" fontId="21" fillId="21" borderId="22" xfId="0" applyFont="1" applyFill="1" applyBorder="1" applyAlignment="1">
      <alignment horizontal="center" vertical="top" wrapText="1"/>
    </xf>
    <xf numFmtId="0" fontId="9" fillId="14" borderId="21" xfId="0" applyFont="1" applyFill="1" applyBorder="1" applyAlignment="1">
      <alignment horizontal="center"/>
    </xf>
    <xf numFmtId="175" fontId="17" fillId="14" borderId="0" xfId="0" applyNumberFormat="1" applyFont="1" applyFill="1" applyAlignment="1">
      <alignment horizontal="center"/>
    </xf>
    <xf numFmtId="175" fontId="17" fillId="8" borderId="0" xfId="0" applyNumberFormat="1" applyFont="1" applyFill="1" applyAlignment="1">
      <alignment horizontal="center"/>
    </xf>
    <xf numFmtId="168" fontId="17" fillId="14" borderId="0" xfId="0" applyNumberFormat="1" applyFont="1" applyFill="1" applyAlignment="1">
      <alignment horizontal="center"/>
    </xf>
    <xf numFmtId="168" fontId="17" fillId="8" borderId="0" xfId="0" applyNumberFormat="1" applyFont="1" applyFill="1" applyAlignment="1">
      <alignment horizontal="center"/>
    </xf>
    <xf numFmtId="0" fontId="21" fillId="26" borderId="21" xfId="0" applyFont="1" applyFill="1" applyBorder="1" applyAlignment="1">
      <alignment horizontal="center"/>
    </xf>
    <xf numFmtId="0" fontId="21" fillId="4" borderId="21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" fillId="7" borderId="0" xfId="0" applyFont="1" applyFill="1"/>
    <xf numFmtId="0" fontId="23" fillId="14" borderId="0" xfId="1" applyFont="1" applyFill="1" applyAlignment="1">
      <alignment vertical="center"/>
    </xf>
    <xf numFmtId="0" fontId="12" fillId="14" borderId="0" xfId="1" applyFont="1" applyFill="1" applyAlignment="1">
      <alignment vertical="center"/>
    </xf>
    <xf numFmtId="0" fontId="45" fillId="14" borderId="0" xfId="1" applyFont="1" applyFill="1" applyAlignment="1">
      <alignment horizontal="right" vertical="center"/>
    </xf>
    <xf numFmtId="0" fontId="46" fillId="23" borderId="0" xfId="1" applyFont="1" applyFill="1" applyAlignment="1">
      <alignment vertical="top"/>
    </xf>
    <xf numFmtId="0" fontId="12" fillId="23" borderId="0" xfId="1" applyFont="1" applyFill="1" applyAlignment="1">
      <alignment vertical="top"/>
    </xf>
    <xf numFmtId="0" fontId="15" fillId="23" borderId="0" xfId="8" applyFont="1" applyFill="1" applyAlignment="1">
      <alignment vertical="top"/>
    </xf>
    <xf numFmtId="0" fontId="42" fillId="23" borderId="0" xfId="8" applyFont="1" applyFill="1" applyAlignment="1">
      <alignment vertical="top"/>
    </xf>
    <xf numFmtId="0" fontId="12" fillId="23" borderId="0" xfId="8" applyFont="1" applyFill="1" applyAlignment="1">
      <alignment vertical="top"/>
    </xf>
    <xf numFmtId="0" fontId="15" fillId="23" borderId="0" xfId="1" applyFont="1" applyFill="1" applyAlignment="1">
      <alignment vertical="top"/>
    </xf>
    <xf numFmtId="0" fontId="21" fillId="24" borderId="0" xfId="1" applyFont="1" applyFill="1" applyAlignment="1">
      <alignment vertical="top"/>
    </xf>
    <xf numFmtId="0" fontId="12" fillId="24" borderId="0" xfId="1" applyFont="1" applyFill="1" applyAlignment="1">
      <alignment vertical="top"/>
    </xf>
    <xf numFmtId="0" fontId="15" fillId="25" borderId="0" xfId="1" applyFont="1" applyFill="1" applyAlignment="1">
      <alignment vertical="top"/>
    </xf>
    <xf numFmtId="0" fontId="12" fillId="25" borderId="0" xfId="1" applyFont="1" applyFill="1" applyAlignment="1">
      <alignment vertical="top"/>
    </xf>
    <xf numFmtId="0" fontId="12" fillId="25" borderId="0" xfId="8" applyFont="1" applyFill="1" applyAlignment="1">
      <alignment vertical="top"/>
    </xf>
    <xf numFmtId="0" fontId="12" fillId="14" borderId="0" xfId="1" applyFont="1" applyFill="1" applyAlignment="1">
      <alignment vertical="top"/>
    </xf>
    <xf numFmtId="0" fontId="44" fillId="14" borderId="0" xfId="14" applyFont="1" applyFill="1" applyAlignment="1" applyProtection="1">
      <alignment vertical="top"/>
    </xf>
    <xf numFmtId="0" fontId="12" fillId="14" borderId="0" xfId="8" applyFont="1" applyFill="1" applyAlignment="1">
      <alignment vertical="top"/>
    </xf>
    <xf numFmtId="0" fontId="44" fillId="14" borderId="0" xfId="15" applyFont="1" applyFill="1" applyAlignment="1">
      <alignment vertical="top"/>
    </xf>
    <xf numFmtId="165" fontId="1" fillId="0" borderId="0" xfId="2" applyNumberFormat="1" applyFont="1"/>
    <xf numFmtId="166" fontId="1" fillId="0" borderId="23" xfId="0" applyNumberFormat="1" applyFont="1" applyBorder="1"/>
    <xf numFmtId="165" fontId="1" fillId="0" borderId="23" xfId="2" applyNumberFormat="1" applyFont="1" applyBorder="1"/>
    <xf numFmtId="0" fontId="1" fillId="0" borderId="0" xfId="0" applyFont="1"/>
    <xf numFmtId="166" fontId="1" fillId="0" borderId="3" xfId="0" applyNumberFormat="1" applyFont="1" applyBorder="1"/>
    <xf numFmtId="165" fontId="1" fillId="0" borderId="3" xfId="2" applyNumberFormat="1" applyFont="1" applyBorder="1"/>
    <xf numFmtId="165" fontId="1" fillId="0" borderId="9" xfId="2" applyNumberFormat="1" applyFont="1" applyBorder="1"/>
    <xf numFmtId="166" fontId="1" fillId="0" borderId="16" xfId="0" applyNumberFormat="1" applyFont="1" applyBorder="1"/>
    <xf numFmtId="165" fontId="1" fillId="0" borderId="16" xfId="2" applyNumberFormat="1" applyFont="1" applyBorder="1"/>
    <xf numFmtId="0" fontId="1" fillId="0" borderId="9" xfId="0" applyFont="1" applyBorder="1"/>
    <xf numFmtId="0" fontId="21" fillId="21" borderId="0" xfId="0" applyFont="1" applyFill="1" applyAlignment="1">
      <alignment horizontal="center" vertical="top" wrapText="1"/>
    </xf>
    <xf numFmtId="0" fontId="21" fillId="21" borderId="24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0" fontId="1" fillId="2" borderId="18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2" borderId="0" xfId="0" applyFont="1" applyFill="1" applyAlignment="1">
      <alignment wrapText="1"/>
    </xf>
    <xf numFmtId="0" fontId="12" fillId="0" borderId="0" xfId="0" applyFont="1"/>
    <xf numFmtId="3" fontId="12" fillId="20" borderId="0" xfId="1" applyNumberFormat="1" applyFont="1" applyFill="1"/>
    <xf numFmtId="3" fontId="12" fillId="20" borderId="9" xfId="1" applyNumberFormat="1" applyFont="1" applyFill="1" applyBorder="1"/>
    <xf numFmtId="0" fontId="12" fillId="0" borderId="9" xfId="0" applyFont="1" applyBorder="1"/>
    <xf numFmtId="0" fontId="21" fillId="9" borderId="0" xfId="1" applyFont="1" applyFill="1" applyAlignment="1">
      <alignment horizontal="center" vertical="top" wrapText="1"/>
    </xf>
    <xf numFmtId="0" fontId="12" fillId="0" borderId="0" xfId="0" applyFont="1" applyAlignment="1">
      <alignment wrapText="1"/>
    </xf>
    <xf numFmtId="0" fontId="9" fillId="9" borderId="0" xfId="0" applyFont="1" applyFill="1"/>
    <xf numFmtId="0" fontId="21" fillId="9" borderId="0" xfId="0" applyFont="1" applyFill="1"/>
    <xf numFmtId="0" fontId="9" fillId="3" borderId="0" xfId="0" applyFont="1" applyFill="1"/>
    <xf numFmtId="164" fontId="9" fillId="3" borderId="0" xfId="0" applyNumberFormat="1" applyFont="1" applyFill="1"/>
    <xf numFmtId="0" fontId="6" fillId="3" borderId="0" xfId="0" applyFont="1" applyFill="1"/>
    <xf numFmtId="0" fontId="1" fillId="0" borderId="0" xfId="4" applyFont="1"/>
    <xf numFmtId="0" fontId="1" fillId="10" borderId="0" xfId="4" applyFont="1" applyFill="1"/>
    <xf numFmtId="0" fontId="1" fillId="16" borderId="0" xfId="4" applyFont="1" applyFill="1"/>
    <xf numFmtId="0" fontId="21" fillId="16" borderId="0" xfId="4" applyFont="1" applyFill="1" applyAlignment="1">
      <alignment horizontal="center"/>
    </xf>
    <xf numFmtId="168" fontId="12" fillId="14" borderId="0" xfId="4" applyNumberFormat="1" applyFont="1" applyFill="1" applyAlignment="1">
      <alignment horizontal="right"/>
    </xf>
    <xf numFmtId="10" fontId="32" fillId="5" borderId="0" xfId="4" applyNumberFormat="1" applyFont="1" applyFill="1"/>
    <xf numFmtId="10" fontId="47" fillId="6" borderId="0" xfId="4" applyNumberFormat="1" applyFont="1" applyFill="1"/>
    <xf numFmtId="0" fontId="12" fillId="14" borderId="0" xfId="4" applyFont="1" applyFill="1" applyAlignment="1">
      <alignment horizontal="right"/>
    </xf>
    <xf numFmtId="0" fontId="17" fillId="14" borderId="0" xfId="4" applyFont="1" applyFill="1" applyAlignment="1">
      <alignment horizontal="right"/>
    </xf>
    <xf numFmtId="168" fontId="12" fillId="14" borderId="9" xfId="4" applyNumberFormat="1" applyFont="1" applyFill="1" applyBorder="1" applyAlignment="1">
      <alignment horizontal="right"/>
    </xf>
    <xf numFmtId="10" fontId="32" fillId="5" borderId="9" xfId="4" applyNumberFormat="1" applyFont="1" applyFill="1" applyBorder="1"/>
    <xf numFmtId="10" fontId="47" fillId="6" borderId="9" xfId="4" applyNumberFormat="1" applyFont="1" applyFill="1" applyBorder="1"/>
    <xf numFmtId="0" fontId="12" fillId="14" borderId="9" xfId="4" applyFont="1" applyFill="1" applyBorder="1" applyAlignment="1">
      <alignment horizontal="right"/>
    </xf>
    <xf numFmtId="3" fontId="33" fillId="5" borderId="0" xfId="4" applyNumberFormat="1" applyFont="1" applyFill="1" applyAlignment="1">
      <alignment horizontal="right"/>
    </xf>
    <xf numFmtId="3" fontId="34" fillId="6" borderId="0" xfId="4" applyNumberFormat="1" applyFont="1" applyFill="1" applyAlignment="1">
      <alignment horizontal="right"/>
    </xf>
    <xf numFmtId="0" fontId="33" fillId="16" borderId="0" xfId="4" applyFont="1" applyFill="1" applyAlignment="1">
      <alignment horizontal="center"/>
    </xf>
    <xf numFmtId="9" fontId="12" fillId="14" borderId="0" xfId="4" applyNumberFormat="1" applyFont="1" applyFill="1"/>
    <xf numFmtId="9" fontId="1" fillId="0" borderId="9" xfId="4" applyNumberFormat="1" applyFont="1" applyBorder="1"/>
    <xf numFmtId="3" fontId="15" fillId="14" borderId="0" xfId="4" applyNumberFormat="1" applyFont="1" applyFill="1" applyAlignment="1">
      <alignment horizontal="right"/>
    </xf>
    <xf numFmtId="0" fontId="13" fillId="0" borderId="0" xfId="17" applyFont="1"/>
    <xf numFmtId="10" fontId="11" fillId="3" borderId="0" xfId="9" applyNumberFormat="1" applyFont="1" applyFill="1"/>
    <xf numFmtId="3" fontId="15" fillId="3" borderId="0" xfId="1" applyNumberFormat="1" applyFont="1" applyFill="1"/>
    <xf numFmtId="0" fontId="14" fillId="3" borderId="0" xfId="17" applyFont="1" applyFill="1"/>
    <xf numFmtId="0" fontId="12" fillId="0" borderId="0" xfId="17" applyFont="1"/>
    <xf numFmtId="0" fontId="18" fillId="0" borderId="0" xfId="17" applyFont="1"/>
    <xf numFmtId="0" fontId="23" fillId="0" borderId="0" xfId="17" applyFont="1"/>
    <xf numFmtId="3" fontId="26" fillId="3" borderId="0" xfId="1" applyNumberFormat="1" applyFont="1" applyFill="1"/>
    <xf numFmtId="3" fontId="11" fillId="3" borderId="0" xfId="1" applyNumberFormat="1" applyFont="1" applyFill="1"/>
    <xf numFmtId="3" fontId="12" fillId="3" borderId="0" xfId="1" applyNumberFormat="1" applyFont="1" applyFill="1"/>
    <xf numFmtId="0" fontId="1" fillId="0" borderId="0" xfId="17"/>
    <xf numFmtId="0" fontId="14" fillId="0" borderId="0" xfId="17" applyFont="1"/>
    <xf numFmtId="3" fontId="1" fillId="0" borderId="0" xfId="17" applyNumberFormat="1"/>
    <xf numFmtId="0" fontId="15" fillId="3" borderId="0" xfId="17" applyFont="1" applyFill="1"/>
    <xf numFmtId="0" fontId="17" fillId="0" borderId="0" xfId="17" applyFont="1" applyAlignment="1">
      <alignment horizontal="right"/>
    </xf>
    <xf numFmtId="0" fontId="13" fillId="0" borderId="0" xfId="17" applyFont="1" applyAlignment="1">
      <alignment horizontal="right"/>
    </xf>
    <xf numFmtId="0" fontId="26" fillId="0" borderId="0" xfId="17" applyFont="1" applyAlignment="1">
      <alignment horizontal="right"/>
    </xf>
    <xf numFmtId="0" fontId="30" fillId="0" borderId="0" xfId="17" applyFont="1"/>
    <xf numFmtId="3" fontId="18" fillId="0" borderId="0" xfId="1" applyNumberFormat="1" applyFont="1"/>
    <xf numFmtId="3" fontId="36" fillId="0" borderId="0" xfId="1" applyNumberFormat="1" applyFont="1"/>
    <xf numFmtId="3" fontId="23" fillId="0" borderId="0" xfId="1" applyNumberFormat="1" applyFont="1"/>
    <xf numFmtId="3" fontId="15" fillId="3" borderId="0" xfId="1" applyNumberFormat="1" applyFont="1" applyFill="1" applyAlignment="1">
      <alignment horizontal="right"/>
    </xf>
    <xf numFmtId="3" fontId="48" fillId="0" borderId="0" xfId="1" applyNumberFormat="1" applyFont="1"/>
    <xf numFmtId="3" fontId="19" fillId="0" borderId="0" xfId="4" applyNumberFormat="1" applyFont="1"/>
    <xf numFmtId="0" fontId="1" fillId="0" borderId="0" xfId="4" applyFont="1" applyAlignment="1">
      <alignment horizontal="right"/>
    </xf>
    <xf numFmtId="172" fontId="1" fillId="10" borderId="0" xfId="4" applyNumberFormat="1" applyFont="1" applyFill="1" applyAlignment="1">
      <alignment horizontal="right"/>
    </xf>
    <xf numFmtId="172" fontId="1" fillId="10" borderId="2" xfId="4" applyNumberFormat="1" applyFont="1" applyFill="1" applyBorder="1" applyAlignment="1">
      <alignment horizontal="right"/>
    </xf>
    <xf numFmtId="0" fontId="1" fillId="10" borderId="0" xfId="4" applyFont="1" applyFill="1" applyAlignment="1">
      <alignment horizontal="right"/>
    </xf>
    <xf numFmtId="3" fontId="1" fillId="18" borderId="0" xfId="4" applyNumberFormat="1" applyFont="1" applyFill="1" applyAlignment="1">
      <alignment horizontal="right"/>
    </xf>
    <xf numFmtId="3" fontId="1" fillId="18" borderId="2" xfId="4" applyNumberFormat="1" applyFont="1" applyFill="1" applyBorder="1" applyAlignment="1">
      <alignment horizontal="right"/>
    </xf>
    <xf numFmtId="0" fontId="1" fillId="18" borderId="0" xfId="4" applyFont="1" applyFill="1" applyAlignment="1">
      <alignment horizontal="right"/>
    </xf>
    <xf numFmtId="0" fontId="1" fillId="18" borderId="0" xfId="4" applyFont="1" applyFill="1"/>
    <xf numFmtId="172" fontId="1" fillId="0" borderId="0" xfId="4" applyNumberFormat="1" applyFont="1" applyAlignment="1">
      <alignment horizontal="right"/>
    </xf>
    <xf numFmtId="3" fontId="1" fillId="19" borderId="0" xfId="4" applyNumberFormat="1" applyFont="1" applyFill="1" applyAlignment="1">
      <alignment horizontal="right"/>
    </xf>
    <xf numFmtId="3" fontId="1" fillId="19" borderId="2" xfId="4" applyNumberFormat="1" applyFont="1" applyFill="1" applyBorder="1" applyAlignment="1">
      <alignment horizontal="right"/>
    </xf>
    <xf numFmtId="172" fontId="1" fillId="19" borderId="0" xfId="4" applyNumberFormat="1" applyFont="1" applyFill="1" applyAlignment="1">
      <alignment horizontal="right"/>
    </xf>
    <xf numFmtId="0" fontId="1" fillId="19" borderId="0" xfId="4" applyFont="1" applyFill="1"/>
    <xf numFmtId="3" fontId="1" fillId="0" borderId="0" xfId="4" applyNumberFormat="1" applyFont="1" applyAlignment="1">
      <alignment horizontal="right"/>
    </xf>
    <xf numFmtId="3" fontId="1" fillId="10" borderId="0" xfId="4" applyNumberFormat="1" applyFont="1" applyFill="1" applyAlignment="1">
      <alignment horizontal="right"/>
    </xf>
    <xf numFmtId="3" fontId="1" fillId="10" borderId="2" xfId="4" applyNumberFormat="1" applyFont="1" applyFill="1" applyBorder="1" applyAlignment="1">
      <alignment horizontal="right"/>
    </xf>
    <xf numFmtId="172" fontId="1" fillId="0" borderId="2" xfId="4" applyNumberFormat="1" applyFont="1" applyBorder="1" applyAlignment="1">
      <alignment horizontal="right"/>
    </xf>
    <xf numFmtId="3" fontId="1" fillId="12" borderId="0" xfId="4" applyNumberFormat="1" applyFont="1" applyFill="1" applyAlignment="1">
      <alignment horizontal="right"/>
    </xf>
    <xf numFmtId="0" fontId="1" fillId="12" borderId="0" xfId="4" applyFont="1" applyFill="1" applyAlignment="1">
      <alignment horizontal="right"/>
    </xf>
    <xf numFmtId="0" fontId="1" fillId="12" borderId="0" xfId="4" applyFont="1" applyFill="1"/>
    <xf numFmtId="3" fontId="1" fillId="11" borderId="0" xfId="4" applyNumberFormat="1" applyFont="1" applyFill="1" applyAlignment="1">
      <alignment horizontal="right"/>
    </xf>
    <xf numFmtId="3" fontId="1" fillId="11" borderId="2" xfId="4" applyNumberFormat="1" applyFont="1" applyFill="1" applyBorder="1" applyAlignment="1">
      <alignment horizontal="right"/>
    </xf>
    <xf numFmtId="172" fontId="1" fillId="11" borderId="0" xfId="4" applyNumberFormat="1" applyFont="1" applyFill="1" applyAlignment="1">
      <alignment horizontal="right"/>
    </xf>
    <xf numFmtId="0" fontId="1" fillId="11" borderId="0" xfId="4" applyFont="1" applyFill="1"/>
    <xf numFmtId="3" fontId="1" fillId="3" borderId="0" xfId="4" applyNumberFormat="1" applyFont="1" applyFill="1" applyAlignment="1">
      <alignment horizontal="right"/>
    </xf>
    <xf numFmtId="3" fontId="1" fillId="3" borderId="2" xfId="4" applyNumberFormat="1" applyFont="1" applyFill="1" applyBorder="1" applyAlignment="1">
      <alignment horizontal="right"/>
    </xf>
    <xf numFmtId="172" fontId="1" fillId="3" borderId="0" xfId="4" applyNumberFormat="1" applyFont="1" applyFill="1" applyAlignment="1">
      <alignment horizontal="right"/>
    </xf>
    <xf numFmtId="0" fontId="1" fillId="3" borderId="0" xfId="4" applyFont="1" applyFill="1"/>
    <xf numFmtId="3" fontId="1" fillId="12" borderId="2" xfId="4" applyNumberFormat="1" applyFont="1" applyFill="1" applyBorder="1" applyAlignment="1">
      <alignment horizontal="right"/>
    </xf>
    <xf numFmtId="3" fontId="1" fillId="12" borderId="0" xfId="4" applyNumberFormat="1" applyFont="1" applyFill="1"/>
    <xf numFmtId="3" fontId="1" fillId="0" borderId="0" xfId="4" applyNumberFormat="1" applyFont="1"/>
    <xf numFmtId="10" fontId="1" fillId="10" borderId="0" xfId="4" applyNumberFormat="1" applyFont="1" applyFill="1" applyAlignment="1">
      <alignment horizontal="right"/>
    </xf>
    <xf numFmtId="3" fontId="1" fillId="11" borderId="0" xfId="4" applyNumberFormat="1" applyFont="1" applyFill="1"/>
    <xf numFmtId="10" fontId="1" fillId="0" borderId="0" xfId="4" applyNumberFormat="1" applyFont="1" applyAlignment="1">
      <alignment horizontal="right"/>
    </xf>
    <xf numFmtId="3" fontId="1" fillId="3" borderId="0" xfId="4" applyNumberFormat="1" applyFont="1" applyFill="1"/>
    <xf numFmtId="3" fontId="1" fillId="13" borderId="0" xfId="4" applyNumberFormat="1" applyFont="1" applyFill="1" applyAlignment="1">
      <alignment horizontal="right"/>
    </xf>
    <xf numFmtId="3" fontId="1" fillId="13" borderId="0" xfId="4" applyNumberFormat="1" applyFont="1" applyFill="1"/>
    <xf numFmtId="0" fontId="37" fillId="9" borderId="0" xfId="0" applyFont="1" applyFill="1"/>
    <xf numFmtId="0" fontId="49" fillId="9" borderId="0" xfId="0" applyFont="1" applyFill="1"/>
    <xf numFmtId="0" fontId="3" fillId="9" borderId="0" xfId="0" applyFont="1" applyFill="1"/>
    <xf numFmtId="0" fontId="50" fillId="9" borderId="0" xfId="0" applyFont="1" applyFill="1"/>
    <xf numFmtId="172" fontId="22" fillId="0" borderId="0" xfId="4" applyNumberFormat="1" applyFont="1" applyAlignment="1">
      <alignment horizontal="right"/>
    </xf>
    <xf numFmtId="10" fontId="22" fillId="0" borderId="0" xfId="4" applyNumberFormat="1" applyFont="1" applyAlignment="1">
      <alignment horizontal="right"/>
    </xf>
    <xf numFmtId="3" fontId="15" fillId="5" borderId="0" xfId="1" applyNumberFormat="1" applyFont="1" applyFill="1" applyAlignment="1">
      <alignment horizontal="right"/>
    </xf>
    <xf numFmtId="3" fontId="39" fillId="3" borderId="0" xfId="6" applyNumberFormat="1" applyFont="1" applyFill="1"/>
    <xf numFmtId="1" fontId="39" fillId="5" borderId="0" xfId="6" applyNumberFormat="1" applyFont="1" applyFill="1"/>
    <xf numFmtId="0" fontId="15" fillId="7" borderId="0" xfId="0" applyFont="1" applyFill="1"/>
    <xf numFmtId="0" fontId="38" fillId="0" borderId="0" xfId="0" applyFont="1"/>
    <xf numFmtId="167" fontId="38" fillId="0" borderId="0" xfId="0" applyNumberFormat="1" applyFont="1"/>
    <xf numFmtId="0" fontId="8" fillId="3" borderId="0" xfId="0" applyFont="1" applyFill="1"/>
    <xf numFmtId="0" fontId="17" fillId="7" borderId="0" xfId="0" applyFont="1" applyFill="1"/>
    <xf numFmtId="10" fontId="9" fillId="0" borderId="0" xfId="6" applyNumberFormat="1" applyFont="1"/>
    <xf numFmtId="173" fontId="9" fillId="0" borderId="0" xfId="6" applyNumberFormat="1" applyFont="1"/>
    <xf numFmtId="0" fontId="51" fillId="7" borderId="0" xfId="0" applyFont="1" applyFill="1"/>
    <xf numFmtId="0" fontId="1" fillId="7" borderId="0" xfId="0" applyFont="1" applyFill="1" applyAlignment="1">
      <alignment horizontal="right"/>
    </xf>
    <xf numFmtId="3" fontId="9" fillId="14" borderId="0" xfId="0" applyNumberFormat="1" applyFont="1" applyFill="1" applyAlignment="1">
      <alignment horizontal="right"/>
    </xf>
    <xf numFmtId="171" fontId="9" fillId="14" borderId="0" xfId="0" applyNumberFormat="1" applyFont="1" applyFill="1" applyAlignment="1">
      <alignment horizontal="right"/>
    </xf>
    <xf numFmtId="10" fontId="9" fillId="14" borderId="0" xfId="0" applyNumberFormat="1" applyFont="1" applyFill="1" applyAlignment="1">
      <alignment horizontal="right"/>
    </xf>
    <xf numFmtId="10" fontId="9" fillId="14" borderId="0" xfId="6" applyNumberFormat="1" applyFont="1" applyFill="1"/>
    <xf numFmtId="168" fontId="1" fillId="14" borderId="0" xfId="0" applyNumberFormat="1" applyFont="1" applyFill="1" applyAlignment="1">
      <alignment horizontal="right"/>
    </xf>
    <xf numFmtId="10" fontId="13" fillId="0" borderId="0" xfId="6" applyNumberFormat="1" applyFont="1"/>
    <xf numFmtId="10" fontId="12" fillId="0" borderId="0" xfId="6" applyNumberFormat="1" applyFont="1"/>
    <xf numFmtId="10" fontId="22" fillId="0" borderId="0" xfId="6" applyNumberFormat="1" applyFont="1"/>
    <xf numFmtId="177" fontId="13" fillId="0" borderId="0" xfId="2" applyNumberFormat="1" applyFont="1"/>
    <xf numFmtId="177" fontId="12" fillId="0" borderId="0" xfId="2" applyNumberFormat="1" applyFont="1"/>
    <xf numFmtId="177" fontId="22" fillId="0" borderId="0" xfId="2" applyNumberFormat="1" applyFont="1"/>
    <xf numFmtId="177" fontId="9" fillId="0" borderId="0" xfId="2" applyNumberFormat="1" applyFont="1"/>
    <xf numFmtId="3" fontId="27" fillId="14" borderId="0" xfId="0" applyNumberFormat="1" applyFont="1" applyFill="1" applyAlignment="1">
      <alignment horizontal="right"/>
    </xf>
    <xf numFmtId="0" fontId="1" fillId="8" borderId="21" xfId="0" applyFont="1" applyFill="1" applyBorder="1" applyAlignment="1">
      <alignment horizontal="center"/>
    </xf>
    <xf numFmtId="3" fontId="9" fillId="8" borderId="0" xfId="0" applyNumberFormat="1" applyFont="1" applyFill="1" applyAlignment="1">
      <alignment horizontal="right"/>
    </xf>
    <xf numFmtId="10" fontId="12" fillId="8" borderId="0" xfId="0" applyNumberFormat="1" applyFont="1" applyFill="1" applyAlignment="1">
      <alignment horizontal="right"/>
    </xf>
    <xf numFmtId="0" fontId="9" fillId="7" borderId="21" xfId="0" applyFont="1" applyFill="1" applyBorder="1" applyAlignment="1">
      <alignment horizontal="center"/>
    </xf>
    <xf numFmtId="168" fontId="17" fillId="7" borderId="0" xfId="0" applyNumberFormat="1" applyFont="1" applyFill="1" applyAlignment="1">
      <alignment horizontal="right"/>
    </xf>
    <xf numFmtId="3" fontId="9" fillId="7" borderId="0" xfId="0" applyNumberFormat="1" applyFont="1" applyFill="1" applyAlignment="1">
      <alignment horizontal="right"/>
    </xf>
    <xf numFmtId="10" fontId="38" fillId="7" borderId="0" xfId="0" applyNumberFormat="1" applyFont="1" applyFill="1" applyAlignment="1">
      <alignment horizontal="right"/>
    </xf>
    <xf numFmtId="168" fontId="1" fillId="7" borderId="0" xfId="0" applyNumberFormat="1" applyFont="1" applyFill="1" applyAlignment="1">
      <alignment horizontal="right"/>
    </xf>
    <xf numFmtId="3" fontId="27" fillId="8" borderId="0" xfId="0" applyNumberFormat="1" applyFont="1" applyFill="1" applyAlignment="1">
      <alignment horizontal="right"/>
    </xf>
    <xf numFmtId="10" fontId="9" fillId="8" borderId="0" xfId="0" applyNumberFormat="1" applyFont="1" applyFill="1" applyAlignment="1">
      <alignment horizontal="right"/>
    </xf>
    <xf numFmtId="0" fontId="37" fillId="9" borderId="0" xfId="0" applyFont="1" applyFill="1" applyAlignment="1">
      <alignment horizontal="right"/>
    </xf>
    <xf numFmtId="0" fontId="1" fillId="7" borderId="0" xfId="4" applyFont="1" applyFill="1"/>
    <xf numFmtId="0" fontId="21" fillId="16" borderId="0" xfId="4" applyFont="1" applyFill="1" applyAlignment="1">
      <alignment horizontal="left"/>
    </xf>
    <xf numFmtId="17" fontId="21" fillId="16" borderId="0" xfId="4" applyNumberFormat="1" applyFont="1" applyFill="1" applyAlignment="1">
      <alignment horizontal="left"/>
    </xf>
    <xf numFmtId="171" fontId="15" fillId="6" borderId="0" xfId="4" applyNumberFormat="1" applyFont="1" applyFill="1" applyAlignment="1">
      <alignment horizontal="right"/>
    </xf>
    <xf numFmtId="168" fontId="12" fillId="6" borderId="9" xfId="4" applyNumberFormat="1" applyFont="1" applyFill="1" applyBorder="1" applyAlignment="1">
      <alignment horizontal="right"/>
    </xf>
    <xf numFmtId="171" fontId="15" fillId="5" borderId="0" xfId="4" applyNumberFormat="1" applyFont="1" applyFill="1" applyAlignment="1">
      <alignment horizontal="right"/>
    </xf>
    <xf numFmtId="168" fontId="12" fillId="5" borderId="9" xfId="4" applyNumberFormat="1" applyFont="1" applyFill="1" applyBorder="1" applyAlignment="1">
      <alignment horizontal="right"/>
    </xf>
    <xf numFmtId="169" fontId="33" fillId="5" borderId="0" xfId="4" applyNumberFormat="1" applyFont="1" applyFill="1" applyAlignment="1">
      <alignment horizontal="center"/>
    </xf>
    <xf numFmtId="169" fontId="34" fillId="6" borderId="0" xfId="4" applyNumberFormat="1" applyFont="1" applyFill="1" applyAlignment="1">
      <alignment horizontal="center"/>
    </xf>
    <xf numFmtId="169" fontId="15" fillId="14" borderId="0" xfId="4" applyNumberFormat="1" applyFont="1" applyFill="1" applyAlignment="1">
      <alignment horizontal="center"/>
    </xf>
    <xf numFmtId="170" fontId="34" fillId="6" borderId="0" xfId="4" applyNumberFormat="1" applyFont="1" applyFill="1" applyAlignment="1">
      <alignment horizontal="center"/>
    </xf>
    <xf numFmtId="170" fontId="33" fillId="5" borderId="0" xfId="4" applyNumberFormat="1" applyFont="1" applyFill="1" applyAlignment="1">
      <alignment horizontal="center"/>
    </xf>
    <xf numFmtId="170" fontId="15" fillId="14" borderId="0" xfId="4" applyNumberFormat="1" applyFont="1" applyFill="1" applyAlignment="1">
      <alignment horizontal="center"/>
    </xf>
    <xf numFmtId="178" fontId="12" fillId="14" borderId="0" xfId="4" applyNumberFormat="1" applyFont="1" applyFill="1" applyAlignment="1">
      <alignment horizontal="center"/>
    </xf>
    <xf numFmtId="172" fontId="1" fillId="8" borderId="0" xfId="6" applyNumberFormat="1" applyFont="1" applyFill="1" applyAlignment="1">
      <alignment horizontal="right"/>
    </xf>
    <xf numFmtId="169" fontId="9" fillId="8" borderId="0" xfId="0" applyNumberFormat="1" applyFont="1" applyFill="1" applyAlignment="1">
      <alignment horizontal="right"/>
    </xf>
    <xf numFmtId="0" fontId="1" fillId="14" borderId="0" xfId="0" applyFont="1" applyFill="1"/>
    <xf numFmtId="176" fontId="12" fillId="14" borderId="0" xfId="4" applyNumberFormat="1" applyFont="1" applyFill="1" applyAlignment="1">
      <alignment horizontal="center"/>
    </xf>
    <xf numFmtId="0" fontId="15" fillId="7" borderId="0" xfId="4" applyFont="1" applyFill="1" applyAlignment="1">
      <alignment horizontal="center"/>
    </xf>
    <xf numFmtId="0" fontId="15" fillId="8" borderId="0" xfId="0" applyFont="1" applyFill="1" applyAlignment="1">
      <alignment horizontal="right"/>
    </xf>
    <xf numFmtId="0" fontId="17" fillId="8" borderId="0" xfId="0" applyFont="1" applyFill="1" applyAlignment="1">
      <alignment horizontal="right"/>
    </xf>
    <xf numFmtId="172" fontId="17" fillId="8" borderId="0" xfId="6" quotePrefix="1" applyNumberFormat="1" applyFont="1" applyFill="1" applyAlignment="1">
      <alignment horizontal="right"/>
    </xf>
    <xf numFmtId="169" fontId="17" fillId="8" borderId="0" xfId="0" applyNumberFormat="1" applyFont="1" applyFill="1" applyAlignment="1">
      <alignment horizontal="right"/>
    </xf>
    <xf numFmtId="0" fontId="52" fillId="9" borderId="0" xfId="0" applyFont="1" applyFill="1" applyAlignment="1">
      <alignment horizontal="center"/>
    </xf>
    <xf numFmtId="0" fontId="52" fillId="9" borderId="0" xfId="0" applyFont="1" applyFill="1" applyAlignment="1">
      <alignment horizontal="right"/>
    </xf>
    <xf numFmtId="0" fontId="53" fillId="9" borderId="0" xfId="0" applyFont="1" applyFill="1" applyAlignment="1">
      <alignment horizontal="left"/>
    </xf>
    <xf numFmtId="10" fontId="9" fillId="14" borderId="21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10" fontId="13" fillId="0" borderId="0" xfId="0" applyNumberFormat="1" applyFont="1"/>
    <xf numFmtId="0" fontId="13" fillId="0" borderId="0" xfId="0" applyFont="1" applyAlignment="1">
      <alignment horizontal="right"/>
    </xf>
    <xf numFmtId="0" fontId="13" fillId="0" borderId="0" xfId="0" applyFont="1" applyAlignment="1">
      <alignment horizontal="right" wrapText="1"/>
    </xf>
    <xf numFmtId="0" fontId="22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40" fillId="0" borderId="0" xfId="0" applyFont="1" applyAlignment="1">
      <alignment horizontal="right" wrapText="1"/>
    </xf>
    <xf numFmtId="0" fontId="54" fillId="7" borderId="0" xfId="0" applyFont="1" applyFill="1"/>
    <xf numFmtId="3" fontId="12" fillId="27" borderId="0" xfId="1" applyNumberFormat="1" applyFont="1" applyFill="1"/>
    <xf numFmtId="0" fontId="55" fillId="9" borderId="0" xfId="0" applyFont="1" applyFill="1"/>
    <xf numFmtId="0" fontId="27" fillId="9" borderId="0" xfId="0" applyFont="1" applyFill="1"/>
    <xf numFmtId="166" fontId="1" fillId="0" borderId="24" xfId="0" applyNumberFormat="1" applyFont="1" applyBorder="1"/>
    <xf numFmtId="0" fontId="21" fillId="28" borderId="0" xfId="0" applyFont="1" applyFill="1"/>
    <xf numFmtId="0" fontId="37" fillId="28" borderId="0" xfId="0" applyFont="1" applyFill="1"/>
    <xf numFmtId="0" fontId="21" fillId="28" borderId="0" xfId="0" applyFont="1" applyFill="1" applyAlignment="1">
      <alignment horizontal="right"/>
    </xf>
    <xf numFmtId="0" fontId="23" fillId="0" borderId="0" xfId="0" applyFont="1"/>
    <xf numFmtId="0" fontId="1" fillId="0" borderId="17" xfId="0" applyFont="1" applyBorder="1"/>
    <xf numFmtId="0" fontId="1" fillId="0" borderId="18" xfId="0" applyFont="1" applyBorder="1"/>
    <xf numFmtId="0" fontId="12" fillId="11" borderId="0" xfId="0" applyFont="1" applyFill="1"/>
    <xf numFmtId="0" fontId="12" fillId="11" borderId="18" xfId="0" applyFont="1" applyFill="1" applyBorder="1"/>
    <xf numFmtId="0" fontId="12" fillId="11" borderId="17" xfId="0" applyFont="1" applyFill="1" applyBorder="1"/>
    <xf numFmtId="0" fontId="1" fillId="11" borderId="0" xfId="0" applyFont="1" applyFill="1"/>
    <xf numFmtId="165" fontId="1" fillId="0" borderId="0" xfId="0" applyNumberFormat="1" applyFont="1"/>
    <xf numFmtId="10" fontId="1" fillId="0" borderId="0" xfId="6" applyNumberFormat="1" applyFont="1"/>
    <xf numFmtId="172" fontId="1" fillId="0" borderId="0" xfId="6" applyNumberFormat="1" applyFont="1"/>
    <xf numFmtId="10" fontId="1" fillId="0" borderId="0" xfId="0" applyNumberFormat="1" applyFont="1"/>
    <xf numFmtId="0" fontId="1" fillId="0" borderId="18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17" xfId="0" applyFont="1" applyBorder="1" applyAlignment="1">
      <alignment wrapText="1"/>
    </xf>
    <xf numFmtId="4" fontId="1" fillId="0" borderId="0" xfId="0" applyNumberFormat="1" applyFont="1"/>
    <xf numFmtId="3" fontId="1" fillId="0" borderId="0" xfId="0" applyNumberFormat="1" applyFont="1"/>
    <xf numFmtId="2" fontId="1" fillId="0" borderId="0" xfId="0" applyNumberFormat="1" applyFont="1"/>
    <xf numFmtId="164" fontId="1" fillId="0" borderId="0" xfId="0" applyNumberFormat="1" applyFont="1"/>
    <xf numFmtId="174" fontId="1" fillId="0" borderId="0" xfId="0" applyNumberFormat="1" applyFont="1"/>
    <xf numFmtId="0" fontId="12" fillId="11" borderId="0" xfId="0" applyFont="1" applyFill="1" applyAlignment="1">
      <alignment wrapText="1"/>
    </xf>
    <xf numFmtId="0" fontId="12" fillId="11" borderId="18" xfId="0" applyFont="1" applyFill="1" applyBorder="1" applyAlignment="1">
      <alignment wrapText="1"/>
    </xf>
    <xf numFmtId="0" fontId="12" fillId="11" borderId="19" xfId="0" applyFont="1" applyFill="1" applyBorder="1" applyAlignment="1">
      <alignment wrapText="1"/>
    </xf>
    <xf numFmtId="0" fontId="1" fillId="11" borderId="0" xfId="0" applyFont="1" applyFill="1" applyAlignment="1">
      <alignment horizontal="left"/>
    </xf>
    <xf numFmtId="0" fontId="1" fillId="11" borderId="0" xfId="0" applyFont="1" applyFill="1" applyAlignment="1">
      <alignment horizontal="left" wrapText="1"/>
    </xf>
    <xf numFmtId="0" fontId="1" fillId="11" borderId="17" xfId="0" applyFont="1" applyFill="1" applyBorder="1"/>
    <xf numFmtId="0" fontId="12" fillId="0" borderId="19" xfId="0" applyFont="1" applyBorder="1" applyAlignment="1">
      <alignment wrapText="1"/>
    </xf>
    <xf numFmtId="0" fontId="1" fillId="0" borderId="0" xfId="0" quotePrefix="1" applyFont="1" applyAlignment="1">
      <alignment wrapText="1"/>
    </xf>
    <xf numFmtId="10" fontId="1" fillId="0" borderId="19" xfId="0" applyNumberFormat="1" applyFont="1" applyBorder="1"/>
    <xf numFmtId="0" fontId="1" fillId="0" borderId="19" xfId="0" applyFont="1" applyBorder="1" applyAlignment="1">
      <alignment wrapText="1"/>
    </xf>
    <xf numFmtId="10" fontId="1" fillId="0" borderId="17" xfId="0" applyNumberFormat="1" applyFont="1" applyBorder="1"/>
    <xf numFmtId="10" fontId="1" fillId="0" borderId="9" xfId="6" applyNumberFormat="1" applyFont="1" applyBorder="1"/>
    <xf numFmtId="10" fontId="1" fillId="0" borderId="25" xfId="0" applyNumberFormat="1" applyFont="1" applyBorder="1"/>
    <xf numFmtId="10" fontId="1" fillId="0" borderId="9" xfId="0" applyNumberFormat="1" applyFont="1" applyBorder="1"/>
    <xf numFmtId="10" fontId="1" fillId="0" borderId="26" xfId="0" applyNumberFormat="1" applyFont="1" applyBorder="1"/>
    <xf numFmtId="0" fontId="17" fillId="7" borderId="0" xfId="0" applyFont="1" applyFill="1" applyAlignment="1">
      <alignment horizontal="center"/>
    </xf>
    <xf numFmtId="0" fontId="15" fillId="23" borderId="0" xfId="1" applyFont="1" applyFill="1" applyAlignment="1">
      <alignment horizontal="right" vertical="top"/>
    </xf>
    <xf numFmtId="0" fontId="15" fillId="23" borderId="0" xfId="1" applyFont="1" applyFill="1"/>
    <xf numFmtId="0" fontId="43" fillId="23" borderId="0" xfId="14" applyFill="1" applyAlignment="1" applyProtection="1">
      <alignment vertical="top"/>
    </xf>
    <xf numFmtId="0" fontId="43" fillId="23" borderId="0" xfId="14" applyFill="1" applyAlignment="1" applyProtection="1">
      <alignment horizontal="left" vertical="top"/>
    </xf>
    <xf numFmtId="0" fontId="15" fillId="23" borderId="0" xfId="1" applyFont="1" applyFill="1" applyAlignment="1">
      <alignment horizontal="left" vertical="top"/>
    </xf>
    <xf numFmtId="0" fontId="15" fillId="23" borderId="0" xfId="1" applyFont="1" applyFill="1" applyAlignment="1">
      <alignment horizontal="left"/>
    </xf>
  </cellXfs>
  <cellStyles count="20">
    <cellStyle name="Comma" xfId="2" builtinId="3"/>
    <cellStyle name="Followed Hyperlink" xfId="19" builtinId="9" customBuiltin="1"/>
    <cellStyle name="Hyperlink" xfId="18" builtinId="8" customBuiltin="1"/>
    <cellStyle name="Hyperlink 2" xfId="14" xr:uid="{C74E8A7A-B8CD-412E-9148-5E7AA06DDE9E}"/>
    <cellStyle name="Hyperlink 6" xfId="15" xr:uid="{F1363DC9-B3CE-4B94-93D2-1CA9F9CF6942}"/>
    <cellStyle name="Normal" xfId="0" builtinId="0"/>
    <cellStyle name="Normal 14" xfId="1" xr:uid="{61C174E2-66F1-4F27-B6DB-B9040DA3705E}"/>
    <cellStyle name="Normal 15 2" xfId="4" xr:uid="{B3F89545-AE8A-4E2C-9966-12E89C92221B}"/>
    <cellStyle name="Normal 2" xfId="7" xr:uid="{E72BC636-7CBE-4B8F-9A96-AB16ED4C925A}"/>
    <cellStyle name="Normal 2 2 3" xfId="13" xr:uid="{AC72179F-6F1B-44E1-AACA-0D54835E339C}"/>
    <cellStyle name="Normal 2 3 2" xfId="16" xr:uid="{31893566-C6B7-41EB-AA82-6B29B951E4C2}"/>
    <cellStyle name="Normal 2 7" xfId="8" xr:uid="{C9D5159F-5B90-4FBB-96BE-26BE7A646AE7}"/>
    <cellStyle name="Normal 20" xfId="12" xr:uid="{0FD6D1E7-9DD6-4DAD-BA07-18CC1FE361C8}"/>
    <cellStyle name="Normal 21 2 2 3 2 2 2 2" xfId="3" xr:uid="{7D25FA5F-AC14-4CC0-B3AD-2E38AFB65F64}"/>
    <cellStyle name="Normal 21 4" xfId="10" xr:uid="{E541F3D6-F3EA-408C-918F-1EE5BEA4E37B}"/>
    <cellStyle name="Normal 21 4 2" xfId="17" xr:uid="{E3A1CF5B-84A8-4239-ACD8-4EF55C2A7C77}"/>
    <cellStyle name="Normal 23 2 2 3 2 2 2" xfId="5" xr:uid="{F12A4816-368D-4EB1-83C6-E85B7D4F783D}"/>
    <cellStyle name="Normal 3 4" xfId="11" xr:uid="{6C9656ED-20C0-4F17-8D22-E7314C4FF903}"/>
    <cellStyle name="Per cent" xfId="6" builtinId="5"/>
    <cellStyle name="Percent 6" xfId="9" xr:uid="{C365CA0E-B0E1-415D-ACFA-5634DD45EE3C}"/>
  </cellStyles>
  <dxfs count="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97232ECD-CDEF-4858-B93C-93DE828435C2}">
      <tableStyleElement type="wholeTable" dxfId="4"/>
      <tableStyleElement type="headerRow" dxfId="3"/>
      <tableStyleElement type="totalRow" dxfId="2"/>
    </tableStyle>
  </tableStyles>
  <colors>
    <mruColors>
      <color rgb="FF7B2451"/>
      <color rgb="FFE5F2FF"/>
      <color rgb="FF015BBB"/>
      <color rgb="FF009A2D"/>
      <color rgb="FFD7E9E3"/>
      <color rgb="FFFFAE43"/>
      <color rgb="FFFFFF99"/>
      <color rgb="FFE8EBF0"/>
      <color rgb="FFDAD3E5"/>
      <color rgb="FF0091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sheetMetadata" Target="metadata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65425912670003E-2"/>
          <c:y val="0.11968781808304035"/>
          <c:w val="0.90013457408733011"/>
          <c:h val="0.85198522845777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48235"/>
            </a:solidFill>
            <a:ln>
              <a:noFill/>
            </a:ln>
          </c:spPr>
          <c:invertIfNegative val="0"/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data'!$AB$7:$AB$17</c:f>
              <c:numCache>
                <c:formatCode>General</c:formatCode>
                <c:ptCount val="11"/>
                <c:pt idx="10" formatCode="0.00%">
                  <c:v>0.80873795585263841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9-4145-BCBA-26A36201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4942720"/>
        <c:axId val="114944256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data'!$AC$7:$AC$17</c:f>
              <c:numCache>
                <c:formatCode>0.00%</c:formatCode>
                <c:ptCount val="11"/>
                <c:pt idx="0">
                  <c:v>0</c:v>
                </c:pt>
                <c:pt idx="1">
                  <c:v>-0.13610762719316738</c:v>
                </c:pt>
                <c:pt idx="2">
                  <c:v>-7.0256758724149146E-2</c:v>
                </c:pt>
                <c:pt idx="3">
                  <c:v>-3.3208164150614491E-2</c:v>
                </c:pt>
                <c:pt idx="4">
                  <c:v>1.4563952689760157E-2</c:v>
                </c:pt>
                <c:pt idx="5">
                  <c:v>0.2295638713864086</c:v>
                </c:pt>
                <c:pt idx="6">
                  <c:v>9.6206288361759429E-2</c:v>
                </c:pt>
                <c:pt idx="7">
                  <c:v>3.7169936732563531E-2</c:v>
                </c:pt>
                <c:pt idx="8">
                  <c:v>-2.6724357862079419E-2</c:v>
                </c:pt>
                <c:pt idx="9">
                  <c:v>0.89516688006494738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59-4145-BCBA-26A362014FD9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none"/>
          </c:marker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data'!$AD$7:$AD$17</c:f>
              <c:numCache>
                <c:formatCode>0.00%</c:formatCode>
                <c:ptCount val="11"/>
                <c:pt idx="0">
                  <c:v>-0.13610762719316738</c:v>
                </c:pt>
                <c:pt idx="1">
                  <c:v>-7.0256758724149146E-2</c:v>
                </c:pt>
                <c:pt idx="2">
                  <c:v>-3.3208164150614491E-2</c:v>
                </c:pt>
                <c:pt idx="3">
                  <c:v>1.4563952689760157E-2</c:v>
                </c:pt>
                <c:pt idx="4">
                  <c:v>0.2295638713864086</c:v>
                </c:pt>
                <c:pt idx="5">
                  <c:v>9.6206288361759429E-2</c:v>
                </c:pt>
                <c:pt idx="6">
                  <c:v>3.7169936732563531E-2</c:v>
                </c:pt>
                <c:pt idx="7">
                  <c:v>-2.6724357862079419E-2</c:v>
                </c:pt>
                <c:pt idx="8">
                  <c:v>0.89516688006494738</c:v>
                </c:pt>
                <c:pt idx="9">
                  <c:v>0.80873795585263841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9-4145-BCBA-26A36201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5"/>
          <c:upBars>
            <c:spPr>
              <a:solidFill>
                <a:srgbClr val="5BD4FF"/>
              </a:solidFill>
              <a:ln>
                <a:noFill/>
              </a:ln>
            </c:spPr>
          </c:upBars>
          <c:downBars>
            <c:spPr>
              <a:solidFill>
                <a:srgbClr val="8E5079"/>
              </a:solidFill>
              <a:ln>
                <a:noFill/>
              </a:ln>
            </c:spPr>
          </c:downBars>
        </c:upDownBars>
        <c:marker val="1"/>
        <c:smooth val="0"/>
        <c:axId val="114942720"/>
        <c:axId val="114944256"/>
      </c:lineChart>
      <c:catAx>
        <c:axId val="11494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19050"/>
        </c:spPr>
        <c:crossAx val="114944256"/>
        <c:crosses val="autoZero"/>
        <c:auto val="1"/>
        <c:lblAlgn val="ctr"/>
        <c:lblOffset val="100"/>
        <c:noMultiLvlLbl val="0"/>
      </c:catAx>
      <c:valAx>
        <c:axId val="114944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en-GB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change in % share</a:t>
                </a:r>
              </a:p>
            </c:rich>
          </c:tx>
          <c:layout>
            <c:manualLayout>
              <c:xMode val="edge"/>
              <c:yMode val="edge"/>
              <c:x val="7.8517458045017504E-5"/>
              <c:y val="0.31607462891612909"/>
            </c:manualLayout>
          </c:layout>
          <c:overlay val="0"/>
        </c:title>
        <c:numFmt formatCode="#,##0.0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1149427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772355920298"/>
          <c:y val="0.14212361725344549"/>
          <c:w val="0.85742227644079705"/>
          <c:h val="0.728892187920255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data'!$AB$7:$AB$17</c:f>
              <c:numCache>
                <c:formatCode>General</c:formatCode>
                <c:ptCount val="11"/>
                <c:pt idx="10" formatCode="0.00%">
                  <c:v>0.80873795585263841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B-4084-87D7-4993D55A9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4942720"/>
        <c:axId val="114944256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data'!$AC$7:$AC$17</c:f>
              <c:numCache>
                <c:formatCode>0.00%</c:formatCode>
                <c:ptCount val="11"/>
                <c:pt idx="0">
                  <c:v>0</c:v>
                </c:pt>
                <c:pt idx="1">
                  <c:v>-0.13610762719316738</c:v>
                </c:pt>
                <c:pt idx="2">
                  <c:v>-7.0256758724149146E-2</c:v>
                </c:pt>
                <c:pt idx="3">
                  <c:v>-3.3208164150614491E-2</c:v>
                </c:pt>
                <c:pt idx="4">
                  <c:v>1.4563952689760157E-2</c:v>
                </c:pt>
                <c:pt idx="5">
                  <c:v>0.2295638713864086</c:v>
                </c:pt>
                <c:pt idx="6">
                  <c:v>9.6206288361759429E-2</c:v>
                </c:pt>
                <c:pt idx="7">
                  <c:v>3.7169936732563531E-2</c:v>
                </c:pt>
                <c:pt idx="8">
                  <c:v>-2.6724357862079419E-2</c:v>
                </c:pt>
                <c:pt idx="9">
                  <c:v>0.89516688006494738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B-4084-87D7-4993D55A93FB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none"/>
          </c:marker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data'!$AD$7:$AD$17</c:f>
              <c:numCache>
                <c:formatCode>0.00%</c:formatCode>
                <c:ptCount val="11"/>
                <c:pt idx="0">
                  <c:v>-0.13610762719316738</c:v>
                </c:pt>
                <c:pt idx="1">
                  <c:v>-7.0256758724149146E-2</c:v>
                </c:pt>
                <c:pt idx="2">
                  <c:v>-3.3208164150614491E-2</c:v>
                </c:pt>
                <c:pt idx="3">
                  <c:v>1.4563952689760157E-2</c:v>
                </c:pt>
                <c:pt idx="4">
                  <c:v>0.2295638713864086</c:v>
                </c:pt>
                <c:pt idx="5">
                  <c:v>9.6206288361759429E-2</c:v>
                </c:pt>
                <c:pt idx="6">
                  <c:v>3.7169936732563531E-2</c:v>
                </c:pt>
                <c:pt idx="7">
                  <c:v>-2.6724357862079419E-2</c:v>
                </c:pt>
                <c:pt idx="8">
                  <c:v>0.89516688006494738</c:v>
                </c:pt>
                <c:pt idx="9">
                  <c:v>0.80873795585263841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B-4084-87D7-4993D55A9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5"/>
          <c:upBars>
            <c:spPr>
              <a:solidFill>
                <a:srgbClr val="5BD4FF"/>
              </a:solidFill>
              <a:ln>
                <a:noFill/>
              </a:ln>
            </c:spPr>
          </c:upBars>
          <c:downBars>
            <c:spPr>
              <a:solidFill>
                <a:srgbClr val="8E5079"/>
              </a:solidFill>
              <a:ln>
                <a:noFill/>
              </a:ln>
            </c:spPr>
          </c:downBars>
        </c:upDownBars>
        <c:marker val="1"/>
        <c:smooth val="0"/>
        <c:axId val="114942720"/>
        <c:axId val="114944256"/>
      </c:lineChart>
      <c:catAx>
        <c:axId val="11494272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low"/>
        <c:crossAx val="114944256"/>
        <c:crosses val="autoZero"/>
        <c:auto val="1"/>
        <c:lblAlgn val="ctr"/>
        <c:lblOffset val="100"/>
        <c:noMultiLvlLbl val="0"/>
      </c:catAx>
      <c:valAx>
        <c:axId val="114944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change in % share</a:t>
                </a:r>
              </a:p>
            </c:rich>
          </c:tx>
          <c:layout>
            <c:manualLayout>
              <c:xMode val="edge"/>
              <c:yMode val="edge"/>
              <c:x val="7.4063469339059893E-3"/>
              <c:y val="0.37037971015909882"/>
            </c:manualLayout>
          </c:layout>
          <c:overlay val="0"/>
        </c:title>
        <c:numFmt formatCode="#,##0.000" sourceLinked="0"/>
        <c:majorTickMark val="out"/>
        <c:minorTickMark val="none"/>
        <c:tickLblPos val="nextTo"/>
        <c:crossAx val="1149427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7772355920298"/>
          <c:y val="0.12793918883152355"/>
          <c:w val="0.85742227644079705"/>
          <c:h val="0.607462857155621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data'!$AB$7:$AB$17</c:f>
              <c:numCache>
                <c:formatCode>General</c:formatCode>
                <c:ptCount val="11"/>
                <c:pt idx="10" formatCode="0.00%">
                  <c:v>0.80873795585263841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7-4D79-96AE-590F769E7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4942720"/>
        <c:axId val="114944256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data'!$AC$7:$AC$17</c:f>
              <c:numCache>
                <c:formatCode>0.00%</c:formatCode>
                <c:ptCount val="11"/>
                <c:pt idx="0">
                  <c:v>0</c:v>
                </c:pt>
                <c:pt idx="1">
                  <c:v>-0.13610762719316738</c:v>
                </c:pt>
                <c:pt idx="2">
                  <c:v>-7.0256758724149146E-2</c:v>
                </c:pt>
                <c:pt idx="3">
                  <c:v>-3.3208164150614491E-2</c:v>
                </c:pt>
                <c:pt idx="4">
                  <c:v>1.4563952689760157E-2</c:v>
                </c:pt>
                <c:pt idx="5">
                  <c:v>0.2295638713864086</c:v>
                </c:pt>
                <c:pt idx="6">
                  <c:v>9.6206288361759429E-2</c:v>
                </c:pt>
                <c:pt idx="7">
                  <c:v>3.7169936732563531E-2</c:v>
                </c:pt>
                <c:pt idx="8">
                  <c:v>-2.6724357862079419E-2</c:v>
                </c:pt>
                <c:pt idx="9">
                  <c:v>0.89516688006494738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7-4D79-96AE-590F769E7D0C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none"/>
          </c:marker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data'!$AD$7:$AD$17</c:f>
              <c:numCache>
                <c:formatCode>0.00%</c:formatCode>
                <c:ptCount val="11"/>
                <c:pt idx="0">
                  <c:v>-0.13610762719316738</c:v>
                </c:pt>
                <c:pt idx="1">
                  <c:v>-7.0256758724149146E-2</c:v>
                </c:pt>
                <c:pt idx="2">
                  <c:v>-3.3208164150614491E-2</c:v>
                </c:pt>
                <c:pt idx="3">
                  <c:v>1.4563952689760157E-2</c:v>
                </c:pt>
                <c:pt idx="4">
                  <c:v>0.2295638713864086</c:v>
                </c:pt>
                <c:pt idx="5">
                  <c:v>9.6206288361759429E-2</c:v>
                </c:pt>
                <c:pt idx="6">
                  <c:v>3.7169936732563531E-2</c:v>
                </c:pt>
                <c:pt idx="7">
                  <c:v>-2.6724357862079419E-2</c:v>
                </c:pt>
                <c:pt idx="8">
                  <c:v>0.89516688006494738</c:v>
                </c:pt>
                <c:pt idx="9">
                  <c:v>0.80873795585263841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87-4D79-96AE-590F769E7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5"/>
          <c:upBars>
            <c:spPr>
              <a:solidFill>
                <a:srgbClr val="5BD4FF"/>
              </a:solidFill>
              <a:ln>
                <a:noFill/>
              </a:ln>
            </c:spPr>
          </c:upBars>
          <c:downBars>
            <c:spPr>
              <a:solidFill>
                <a:srgbClr val="8E5079"/>
              </a:solidFill>
              <a:ln>
                <a:noFill/>
              </a:ln>
            </c:spPr>
          </c:downBars>
        </c:upDownBars>
        <c:marker val="1"/>
        <c:smooth val="0"/>
        <c:axId val="114942720"/>
        <c:axId val="114944256"/>
      </c:lineChart>
      <c:catAx>
        <c:axId val="11494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1100" b="0">
                <a:solidFill>
                  <a:schemeClr val="accent6">
                    <a:lumMod val="75000"/>
                  </a:schemeClr>
                </a:solidFill>
              </a:defRPr>
            </a:pPr>
            <a:endParaRPr lang="en-US"/>
          </a:p>
        </c:txPr>
        <c:crossAx val="114944256"/>
        <c:crosses val="autoZero"/>
        <c:auto val="1"/>
        <c:lblAlgn val="ctr"/>
        <c:lblOffset val="100"/>
        <c:noMultiLvlLbl val="0"/>
      </c:catAx>
      <c:valAx>
        <c:axId val="114944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change in % share</a:t>
                </a:r>
              </a:p>
            </c:rich>
          </c:tx>
          <c:layout>
            <c:manualLayout>
              <c:xMode val="edge"/>
              <c:yMode val="edge"/>
              <c:x val="7.4063469339059893E-3"/>
              <c:y val="0.37037971015909882"/>
            </c:manualLayout>
          </c:layout>
          <c:overlay val="0"/>
        </c:title>
        <c:numFmt formatCode="#,##0.000" sourceLinked="0"/>
        <c:majorTickMark val="out"/>
        <c:minorTickMark val="none"/>
        <c:tickLblPos val="nextTo"/>
        <c:crossAx val="1149427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54823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>
                <a:solidFill>
                  <a:srgbClr val="548235"/>
                </a:solidFill>
              </a:rPr>
              <a:t>Change in % share</a:t>
            </a:r>
          </a:p>
        </c:rich>
      </c:tx>
      <c:layout>
        <c:manualLayout>
          <c:xMode val="edge"/>
          <c:yMode val="edge"/>
          <c:x val="0.33099524951154646"/>
          <c:y val="4.771453352541704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548235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26802172984191E-2"/>
          <c:y val="0.11533691391998439"/>
          <c:w val="0.89932281912462175"/>
          <c:h val="0.7716341389145063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3000"/>
                </a:schemeClr>
              </a:solidFill>
              <a:ln w="9525">
                <a:solidFill>
                  <a:schemeClr val="accent3">
                    <a:shade val="33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data'!$H$6:$R$6</c:f>
              <c:numCache>
                <c:formatCode>0.0000</c:formatCode>
                <c:ptCount val="11"/>
                <c:pt idx="0">
                  <c:v>-0.49161089848284434</c:v>
                </c:pt>
                <c:pt idx="1">
                  <c:v>-0.20841580331507917</c:v>
                </c:pt>
                <c:pt idx="2">
                  <c:v>-9.8223759816976258E-2</c:v>
                </c:pt>
                <c:pt idx="3">
                  <c:v>-0.10450396332837811</c:v>
                </c:pt>
                <c:pt idx="4">
                  <c:v>0.62238720027224326</c:v>
                </c:pt>
                <c:pt idx="5">
                  <c:v>-0.53192506239298398</c:v>
                </c:pt>
                <c:pt idx="6">
                  <c:v>0.13973500043904338</c:v>
                </c:pt>
                <c:pt idx="7">
                  <c:v>-2.2070461140288277E-2</c:v>
                </c:pt>
                <c:pt idx="8">
                  <c:v>-0.29706679684403703</c:v>
                </c:pt>
                <c:pt idx="9">
                  <c:v>6.808970790924207E-2</c:v>
                </c:pt>
                <c:pt idx="10">
                  <c:v>-0.92360483670005844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3-42E8-ACD6-F516074A3DF3}"/>
            </c:ext>
          </c:extLst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data'!$H$7:$R$7</c:f>
              <c:numCache>
                <c:formatCode>0.0000</c:formatCode>
                <c:ptCount val="11"/>
                <c:pt idx="0">
                  <c:v>-0.17077874790071371</c:v>
                </c:pt>
                <c:pt idx="1">
                  <c:v>0.19084885737488641</c:v>
                </c:pt>
                <c:pt idx="2">
                  <c:v>0.13516034628115089</c:v>
                </c:pt>
                <c:pt idx="3">
                  <c:v>2.3117380773156518E-2</c:v>
                </c:pt>
                <c:pt idx="4">
                  <c:v>-2.7884679682124533E-2</c:v>
                </c:pt>
                <c:pt idx="5">
                  <c:v>-0.26072548057762707</c:v>
                </c:pt>
                <c:pt idx="6">
                  <c:v>0.16255842955189301</c:v>
                </c:pt>
                <c:pt idx="7">
                  <c:v>-4.8116834712045951E-3</c:v>
                </c:pt>
                <c:pt idx="8">
                  <c:v>-9.2518352820209662E-2</c:v>
                </c:pt>
                <c:pt idx="9">
                  <c:v>-9.0345936359817386E-2</c:v>
                </c:pt>
                <c:pt idx="10">
                  <c:v>-0.13537986683061012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3-42E8-ACD6-F516074A3DF3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data'!$H$8:$R$8</c:f>
              <c:numCache>
                <c:formatCode>0.0000</c:formatCode>
                <c:ptCount val="11"/>
                <c:pt idx="0">
                  <c:v>-0.13610762719316738</c:v>
                </c:pt>
                <c:pt idx="1">
                  <c:v>6.5850868469018234E-2</c:v>
                </c:pt>
                <c:pt idx="2">
                  <c:v>3.7048594573534654E-2</c:v>
                </c:pt>
                <c:pt idx="3">
                  <c:v>4.7772116840374648E-2</c:v>
                </c:pt>
                <c:pt idx="4">
                  <c:v>0.21499991869664845</c:v>
                </c:pt>
                <c:pt idx="5">
                  <c:v>-0.13335758302464917</c:v>
                </c:pt>
                <c:pt idx="6">
                  <c:v>-5.9036351629195898E-2</c:v>
                </c:pt>
                <c:pt idx="7">
                  <c:v>-6.389429459464295E-2</c:v>
                </c:pt>
                <c:pt idx="8">
                  <c:v>0.92189123792702676</c:v>
                </c:pt>
                <c:pt idx="9">
                  <c:v>-8.6428924212308966E-2</c:v>
                </c:pt>
                <c:pt idx="10">
                  <c:v>0.80873795585263841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3-42E8-ACD6-F516074A3DF3}"/>
            </c:ext>
          </c:extLst>
        </c:ser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data'!$H$9:$R$9</c:f>
              <c:numCache>
                <c:formatCode>0.0000</c:formatCode>
                <c:ptCount val="11"/>
                <c:pt idx="0">
                  <c:v>-4.8143013031791297E-2</c:v>
                </c:pt>
                <c:pt idx="1">
                  <c:v>-0.15589282220534198</c:v>
                </c:pt>
                <c:pt idx="2">
                  <c:v>-0.17347556952887999</c:v>
                </c:pt>
                <c:pt idx="3">
                  <c:v>3.2354515624375912E-2</c:v>
                </c:pt>
                <c:pt idx="4">
                  <c:v>0.37416861703093429</c:v>
                </c:pt>
                <c:pt idx="5">
                  <c:v>0.19229478299226688</c:v>
                </c:pt>
                <c:pt idx="6">
                  <c:v>-5.8890327119340564E-2</c:v>
                </c:pt>
                <c:pt idx="7">
                  <c:v>-3.3569805549057474E-2</c:v>
                </c:pt>
                <c:pt idx="8">
                  <c:v>0.10902720695673385</c:v>
                </c:pt>
                <c:pt idx="9">
                  <c:v>0.30140699024084844</c:v>
                </c:pt>
                <c:pt idx="10">
                  <c:v>0.53928057541074803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53-42E8-ACD6-F516074A3DF3}"/>
            </c:ext>
          </c:extLst>
        </c:ser>
        <c:ser>
          <c:idx val="4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data'!$H$10:$R$10</c:f>
              <c:numCache>
                <c:formatCode>0.0000</c:formatCode>
                <c:ptCount val="11"/>
                <c:pt idx="0">
                  <c:v>-0.36813891526609671</c:v>
                </c:pt>
                <c:pt idx="1">
                  <c:v>0.16406311225509501</c:v>
                </c:pt>
                <c:pt idx="2">
                  <c:v>4.114619798384709E-2</c:v>
                </c:pt>
                <c:pt idx="3">
                  <c:v>6.5933973338857865E-2</c:v>
                </c:pt>
                <c:pt idx="4">
                  <c:v>0.15690676409876259</c:v>
                </c:pt>
                <c:pt idx="5">
                  <c:v>-0.24084744632722016</c:v>
                </c:pt>
                <c:pt idx="6">
                  <c:v>-5.8981743431396443E-2</c:v>
                </c:pt>
                <c:pt idx="7">
                  <c:v>1.3327298637598298E-2</c:v>
                </c:pt>
                <c:pt idx="8">
                  <c:v>-8.2208525713074937E-2</c:v>
                </c:pt>
                <c:pt idx="9">
                  <c:v>0.29350491616519075</c:v>
                </c:pt>
                <c:pt idx="10">
                  <c:v>-1.5294368258436679E-2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53-42E8-ACD6-F516074A3DF3}"/>
            </c:ext>
          </c:extLst>
        </c:ser>
        <c:ser>
          <c:idx val="5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9000"/>
                </a:schemeClr>
              </a:solidFill>
              <a:ln w="9525">
                <a:solidFill>
                  <a:schemeClr val="accent3">
                    <a:shade val="49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data'!$H$11:$R$11</c:f>
              <c:numCache>
                <c:formatCode>0.0000</c:formatCode>
                <c:ptCount val="11"/>
                <c:pt idx="0">
                  <c:v>0.71906889234080229</c:v>
                </c:pt>
                <c:pt idx="1">
                  <c:v>2.1625387298070575E-3</c:v>
                </c:pt>
                <c:pt idx="2">
                  <c:v>-0.20628264979370967</c:v>
                </c:pt>
                <c:pt idx="3">
                  <c:v>6.9397212545400794E-2</c:v>
                </c:pt>
                <c:pt idx="4">
                  <c:v>0.12495673053799616</c:v>
                </c:pt>
                <c:pt idx="5">
                  <c:v>0.23052195433749773</c:v>
                </c:pt>
                <c:pt idx="6">
                  <c:v>-5.8857288210238029E-2</c:v>
                </c:pt>
                <c:pt idx="7">
                  <c:v>-3.6733498523281671E-2</c:v>
                </c:pt>
                <c:pt idx="8">
                  <c:v>-0.50570498079476001</c:v>
                </c:pt>
                <c:pt idx="9">
                  <c:v>-2.0825483659084321E-2</c:v>
                </c:pt>
                <c:pt idx="10">
                  <c:v>0.31770342751043035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53-42E8-ACD6-F516074A3DF3}"/>
            </c:ext>
          </c:extLst>
        </c:ser>
        <c:ser>
          <c:idx val="6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2000"/>
                </a:schemeClr>
              </a:solidFill>
              <a:ln w="9525">
                <a:solidFill>
                  <a:schemeClr val="accent3">
                    <a:shade val="52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data'!$H$12:$R$12</c:f>
              <c:numCache>
                <c:formatCode>0.0000</c:formatCode>
                <c:ptCount val="11"/>
                <c:pt idx="0">
                  <c:v>-0.21421775988689912</c:v>
                </c:pt>
                <c:pt idx="1">
                  <c:v>0.37053014902318721</c:v>
                </c:pt>
                <c:pt idx="2">
                  <c:v>2.3521042036595191E-2</c:v>
                </c:pt>
                <c:pt idx="3">
                  <c:v>1.4474953673012552E-2</c:v>
                </c:pt>
                <c:pt idx="4">
                  <c:v>0.48143054347426484</c:v>
                </c:pt>
                <c:pt idx="5">
                  <c:v>-0.38296774840771719</c:v>
                </c:pt>
                <c:pt idx="6">
                  <c:v>4.8509261883017879E-2</c:v>
                </c:pt>
                <c:pt idx="7">
                  <c:v>-9.6624744130580906E-2</c:v>
                </c:pt>
                <c:pt idx="8">
                  <c:v>-5.681097320738536E-2</c:v>
                </c:pt>
                <c:pt idx="9">
                  <c:v>0.12077396083625708</c:v>
                </c:pt>
                <c:pt idx="10">
                  <c:v>0.30861868529375214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53-42E8-ACD6-F516074A3DF3}"/>
            </c:ext>
          </c:extLst>
        </c:ser>
        <c:ser>
          <c:idx val="7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5000"/>
                </a:schemeClr>
              </a:solidFill>
              <a:ln w="9525">
                <a:solidFill>
                  <a:schemeClr val="accent3">
                    <a:shade val="5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data'!$H$13:$R$13</c:f>
              <c:numCache>
                <c:formatCode>0.0000</c:formatCode>
                <c:ptCount val="11"/>
                <c:pt idx="0">
                  <c:v>1.1769530531981465</c:v>
                </c:pt>
                <c:pt idx="1">
                  <c:v>0.13342020725245313</c:v>
                </c:pt>
                <c:pt idx="2">
                  <c:v>-0.4259869106498721</c:v>
                </c:pt>
                <c:pt idx="3">
                  <c:v>9.956924754908042E-2</c:v>
                </c:pt>
                <c:pt idx="4">
                  <c:v>0.27127916665980673</c:v>
                </c:pt>
                <c:pt idx="5">
                  <c:v>0.65984767819359125</c:v>
                </c:pt>
                <c:pt idx="6">
                  <c:v>-5.8986349349553574E-2</c:v>
                </c:pt>
                <c:pt idx="7">
                  <c:v>2.2418102802118627E-2</c:v>
                </c:pt>
                <c:pt idx="8">
                  <c:v>0.12998561513188703</c:v>
                </c:pt>
                <c:pt idx="9">
                  <c:v>0.1434873233108287</c:v>
                </c:pt>
                <c:pt idx="10">
                  <c:v>2.1519871340984866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53-42E8-ACD6-F516074A3DF3}"/>
            </c:ext>
          </c:extLst>
        </c:ser>
        <c:ser>
          <c:idx val="8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data'!$H$14:$R$14</c:f>
              <c:numCache>
                <c:formatCode>0.0000</c:formatCode>
                <c:ptCount val="11"/>
                <c:pt idx="0">
                  <c:v>0.44122703964674287</c:v>
                </c:pt>
                <c:pt idx="1">
                  <c:v>-0.26248970484741962</c:v>
                </c:pt>
                <c:pt idx="2">
                  <c:v>-9.9654978084962084E-2</c:v>
                </c:pt>
                <c:pt idx="3">
                  <c:v>8.8491469669646827E-2</c:v>
                </c:pt>
                <c:pt idx="4">
                  <c:v>0.29480748705248183</c:v>
                </c:pt>
                <c:pt idx="5">
                  <c:v>0.15703306407814965</c:v>
                </c:pt>
                <c:pt idx="6">
                  <c:v>-5.8871427172608334E-2</c:v>
                </c:pt>
                <c:pt idx="7">
                  <c:v>-1.7929501425901551E-2</c:v>
                </c:pt>
                <c:pt idx="8">
                  <c:v>7.6964878364590442E-2</c:v>
                </c:pt>
                <c:pt idx="9">
                  <c:v>-0.26157386129443222</c:v>
                </c:pt>
                <c:pt idx="10">
                  <c:v>0.35800446598628782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53-42E8-ACD6-F516074A3DF3}"/>
            </c:ext>
          </c:extLst>
        </c:ser>
        <c:ser>
          <c:idx val="9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data'!$H$15:$R$15</c:f>
              <c:numCache>
                <c:formatCode>0.0000</c:formatCode>
                <c:ptCount val="11"/>
                <c:pt idx="0">
                  <c:v>1.1553312309094284</c:v>
                </c:pt>
                <c:pt idx="1">
                  <c:v>-0.15150296476936037</c:v>
                </c:pt>
                <c:pt idx="2">
                  <c:v>-0.12312566970949737</c:v>
                </c:pt>
                <c:pt idx="3">
                  <c:v>-2.343543465191161E-2</c:v>
                </c:pt>
                <c:pt idx="4">
                  <c:v>0.35992763204171313</c:v>
                </c:pt>
                <c:pt idx="5">
                  <c:v>-7.3612939013095707E-2</c:v>
                </c:pt>
                <c:pt idx="6">
                  <c:v>-5.8664948020551722E-2</c:v>
                </c:pt>
                <c:pt idx="7">
                  <c:v>-0.22546059567797611</c:v>
                </c:pt>
                <c:pt idx="8">
                  <c:v>0.27060136515704719</c:v>
                </c:pt>
                <c:pt idx="9">
                  <c:v>-0.43384338806964218</c:v>
                </c:pt>
                <c:pt idx="10">
                  <c:v>0.69621428819615372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53-42E8-ACD6-F516074A3DF3}"/>
            </c:ext>
          </c:extLst>
        </c:ser>
        <c:ser>
          <c:idx val="10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5000"/>
                </a:schemeClr>
              </a:solidFill>
              <a:ln w="9525">
                <a:solidFill>
                  <a:schemeClr val="accent3">
                    <a:shade val="6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data'!$H$16:$R$16</c:f>
              <c:numCache>
                <c:formatCode>0.0000</c:formatCode>
                <c:ptCount val="11"/>
                <c:pt idx="0">
                  <c:v>-0.46073197002414762</c:v>
                </c:pt>
                <c:pt idx="1">
                  <c:v>0.29671212212004922</c:v>
                </c:pt>
                <c:pt idx="2">
                  <c:v>9.6087077335048315E-2</c:v>
                </c:pt>
                <c:pt idx="3">
                  <c:v>-3.067742162009739E-2</c:v>
                </c:pt>
                <c:pt idx="4">
                  <c:v>0.13328884449361078</c:v>
                </c:pt>
                <c:pt idx="5">
                  <c:v>-0.43917173067508625</c:v>
                </c:pt>
                <c:pt idx="6">
                  <c:v>-5.8713088961848237E-2</c:v>
                </c:pt>
                <c:pt idx="7">
                  <c:v>0.5195187329741584</c:v>
                </c:pt>
                <c:pt idx="8">
                  <c:v>0.48152041346683677</c:v>
                </c:pt>
                <c:pt idx="9">
                  <c:v>9.1290736004998041E-2</c:v>
                </c:pt>
                <c:pt idx="10">
                  <c:v>0.62912371511352205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53-42E8-ACD6-F516074A3DF3}"/>
            </c:ext>
          </c:extLst>
        </c:ser>
        <c:ser>
          <c:idx val="11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8000"/>
                </a:schemeClr>
              </a:solidFill>
              <a:ln w="9525">
                <a:solidFill>
                  <a:schemeClr val="accent3">
                    <a:shade val="68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data'!$H$17:$R$17</c:f>
              <c:numCache>
                <c:formatCode>0.0000</c:formatCode>
                <c:ptCount val="11"/>
                <c:pt idx="0">
                  <c:v>-1.3381962891878609</c:v>
                </c:pt>
                <c:pt idx="1">
                  <c:v>-0.11351681524371915</c:v>
                </c:pt>
                <c:pt idx="2">
                  <c:v>-0.11502788758786478</c:v>
                </c:pt>
                <c:pt idx="3">
                  <c:v>-0.13059027564276462</c:v>
                </c:pt>
                <c:pt idx="4">
                  <c:v>0.37570213621624521</c:v>
                </c:pt>
                <c:pt idx="5">
                  <c:v>-0.65500442823782212</c:v>
                </c:pt>
                <c:pt idx="6">
                  <c:v>0.61112567946067653</c:v>
                </c:pt>
                <c:pt idx="7">
                  <c:v>-0.26528129771780007</c:v>
                </c:pt>
                <c:pt idx="8">
                  <c:v>-0.23806996779054418</c:v>
                </c:pt>
                <c:pt idx="9">
                  <c:v>0.11335311425223216</c:v>
                </c:pt>
                <c:pt idx="10">
                  <c:v>-1.7555060314792221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53-42E8-ACD6-F516074A3DF3}"/>
            </c:ext>
          </c:extLst>
        </c:ser>
        <c:ser>
          <c:idx val="12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1000"/>
                </a:schemeClr>
              </a:solidFill>
              <a:ln w="9525">
                <a:solidFill>
                  <a:schemeClr val="accent3">
                    <a:shade val="71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data'!$H$18:$R$18</c:f>
              <c:numCache>
                <c:formatCode>0.0000</c:formatCode>
                <c:ptCount val="11"/>
                <c:pt idx="0">
                  <c:v>-6.1744663598871756E-2</c:v>
                </c:pt>
                <c:pt idx="1">
                  <c:v>-5.0526340382365989E-2</c:v>
                </c:pt>
                <c:pt idx="2">
                  <c:v>0.37464642647116214</c:v>
                </c:pt>
                <c:pt idx="3">
                  <c:v>-2.9917580423041722E-2</c:v>
                </c:pt>
                <c:pt idx="4">
                  <c:v>0.2937525607444007</c:v>
                </c:pt>
                <c:pt idx="5">
                  <c:v>8.028533373364833E-3</c:v>
                </c:pt>
                <c:pt idx="6">
                  <c:v>-5.9033601246738281E-2</c:v>
                </c:pt>
                <c:pt idx="7">
                  <c:v>-1.8636434939009325E-2</c:v>
                </c:pt>
                <c:pt idx="8">
                  <c:v>0.29801981738715094</c:v>
                </c:pt>
                <c:pt idx="9">
                  <c:v>6.0495484426877799E-2</c:v>
                </c:pt>
                <c:pt idx="10">
                  <c:v>0.81508420181292929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53-42E8-ACD6-F516074A3DF3}"/>
            </c:ext>
          </c:extLst>
        </c:ser>
        <c:ser>
          <c:idx val="13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4000"/>
                </a:schemeClr>
              </a:solidFill>
              <a:ln w="9525">
                <a:solidFill>
                  <a:schemeClr val="accent3">
                    <a:shade val="74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data'!$H$19:$R$19</c:f>
              <c:numCache>
                <c:formatCode>0.0000</c:formatCode>
                <c:ptCount val="11"/>
                <c:pt idx="0">
                  <c:v>-1.1078116194735848</c:v>
                </c:pt>
                <c:pt idx="1">
                  <c:v>-2.3702457925290465E-2</c:v>
                </c:pt>
                <c:pt idx="2">
                  <c:v>1.6227623091968693E-2</c:v>
                </c:pt>
                <c:pt idx="3">
                  <c:v>-0.27118139955400655</c:v>
                </c:pt>
                <c:pt idx="4">
                  <c:v>0.70637611138632517</c:v>
                </c:pt>
                <c:pt idx="5">
                  <c:v>-0.66413828002208319</c:v>
                </c:pt>
                <c:pt idx="6">
                  <c:v>0.5389557553479436</c:v>
                </c:pt>
                <c:pt idx="7">
                  <c:v>-2.1294891680863057E-2</c:v>
                </c:pt>
                <c:pt idx="8">
                  <c:v>0.2230622242858542</c:v>
                </c:pt>
                <c:pt idx="9">
                  <c:v>0.20925389235760261</c:v>
                </c:pt>
                <c:pt idx="10">
                  <c:v>-0.39425304218613388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53-42E8-ACD6-F516074A3DF3}"/>
            </c:ext>
          </c:extLst>
        </c:ser>
        <c:ser>
          <c:idx val="14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7000"/>
                </a:schemeClr>
              </a:solidFill>
              <a:ln w="9525">
                <a:solidFill>
                  <a:schemeClr val="accent3">
                    <a:shade val="77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data'!$H$20:$R$20</c:f>
              <c:numCache>
                <c:formatCode>0.0000</c:formatCode>
                <c:ptCount val="11"/>
                <c:pt idx="0">
                  <c:v>8.4804365801118914E-2</c:v>
                </c:pt>
                <c:pt idx="1">
                  <c:v>0.10449958084187821</c:v>
                </c:pt>
                <c:pt idx="2">
                  <c:v>0.25442721598421719</c:v>
                </c:pt>
                <c:pt idx="3">
                  <c:v>-8.363393452005588E-2</c:v>
                </c:pt>
                <c:pt idx="4">
                  <c:v>0.31553313763351054</c:v>
                </c:pt>
                <c:pt idx="5">
                  <c:v>-0.14008629826328567</c:v>
                </c:pt>
                <c:pt idx="6">
                  <c:v>-5.9002791580533814E-2</c:v>
                </c:pt>
                <c:pt idx="7">
                  <c:v>1.4956164208766934E-2</c:v>
                </c:pt>
                <c:pt idx="8">
                  <c:v>-3.7381025913619151E-2</c:v>
                </c:pt>
                <c:pt idx="9">
                  <c:v>-0.1097042347079662</c:v>
                </c:pt>
                <c:pt idx="10">
                  <c:v>0.34441217948403119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453-42E8-ACD6-F516074A3DF3}"/>
            </c:ext>
          </c:extLst>
        </c:ser>
        <c:ser>
          <c:idx val="15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0000"/>
                </a:schemeClr>
              </a:solidFill>
              <a:ln w="9525">
                <a:solidFill>
                  <a:schemeClr val="accent3">
                    <a:shade val="80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data'!$H$21:$R$21</c:f>
              <c:numCache>
                <c:formatCode>0.0000</c:formatCode>
                <c:ptCount val="11"/>
                <c:pt idx="0">
                  <c:v>-0.49146194902557921</c:v>
                </c:pt>
                <c:pt idx="1">
                  <c:v>0.34610011504584787</c:v>
                </c:pt>
                <c:pt idx="2">
                  <c:v>7.0458521706964636E-2</c:v>
                </c:pt>
                <c:pt idx="3">
                  <c:v>9.1946215341423294E-3</c:v>
                </c:pt>
                <c:pt idx="4">
                  <c:v>0.53106126271007559</c:v>
                </c:pt>
                <c:pt idx="5">
                  <c:v>-0.2420854366155259</c:v>
                </c:pt>
                <c:pt idx="6">
                  <c:v>-5.8991538970925746E-2</c:v>
                </c:pt>
                <c:pt idx="7">
                  <c:v>-2.4521452325035786E-2</c:v>
                </c:pt>
                <c:pt idx="8">
                  <c:v>0.48738000125388592</c:v>
                </c:pt>
                <c:pt idx="9">
                  <c:v>0.24804781629192385</c:v>
                </c:pt>
                <c:pt idx="10">
                  <c:v>0.87518196160577355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53-42E8-ACD6-F516074A3DF3}"/>
            </c:ext>
          </c:extLst>
        </c:ser>
        <c:ser>
          <c:idx val="16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4000"/>
                </a:schemeClr>
              </a:solidFill>
              <a:ln w="9525">
                <a:solidFill>
                  <a:schemeClr val="accent3">
                    <a:shade val="84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data'!$H$22:$R$22</c:f>
              <c:numCache>
                <c:formatCode>0.0000</c:formatCode>
                <c:ptCount val="11"/>
                <c:pt idx="0">
                  <c:v>-1.0966490358693424</c:v>
                </c:pt>
                <c:pt idx="1">
                  <c:v>0.24311164070621108</c:v>
                </c:pt>
                <c:pt idx="2">
                  <c:v>-0.22430051898772993</c:v>
                </c:pt>
                <c:pt idx="3">
                  <c:v>-0.17101189745741441</c:v>
                </c:pt>
                <c:pt idx="4">
                  <c:v>0.36242942243436643</c:v>
                </c:pt>
                <c:pt idx="5">
                  <c:v>-0.71940476788354435</c:v>
                </c:pt>
                <c:pt idx="6">
                  <c:v>-5.9044309385873933E-2</c:v>
                </c:pt>
                <c:pt idx="7">
                  <c:v>-2.1472266960534534E-2</c:v>
                </c:pt>
                <c:pt idx="8">
                  <c:v>-0.1340186192052969</c:v>
                </c:pt>
                <c:pt idx="9">
                  <c:v>0.16005197204276556</c:v>
                </c:pt>
                <c:pt idx="10">
                  <c:v>-1.6603083805663932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453-42E8-ACD6-F516074A3DF3}"/>
            </c:ext>
          </c:extLst>
        </c:ser>
        <c:ser>
          <c:idx val="17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7000"/>
                </a:schemeClr>
              </a:solidFill>
              <a:ln w="9525">
                <a:solidFill>
                  <a:schemeClr val="accent3">
                    <a:shade val="87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data'!$H$23:$R$23</c:f>
              <c:numCache>
                <c:formatCode>0.0000</c:formatCode>
                <c:ptCount val="11"/>
                <c:pt idx="0">
                  <c:v>-0.22157478759028734</c:v>
                </c:pt>
                <c:pt idx="1">
                  <c:v>0.42450342424839338</c:v>
                </c:pt>
                <c:pt idx="2">
                  <c:v>-3.9555069051861493E-2</c:v>
                </c:pt>
                <c:pt idx="3">
                  <c:v>-8.1912351757935098E-3</c:v>
                </c:pt>
                <c:pt idx="4">
                  <c:v>0.60566798870204719</c:v>
                </c:pt>
                <c:pt idx="5">
                  <c:v>-0.49114461622691857</c:v>
                </c:pt>
                <c:pt idx="6">
                  <c:v>-5.9004106852937339E-2</c:v>
                </c:pt>
                <c:pt idx="7">
                  <c:v>-4.8787497909836663E-2</c:v>
                </c:pt>
                <c:pt idx="8">
                  <c:v>0.17684060612503222</c:v>
                </c:pt>
                <c:pt idx="9">
                  <c:v>0.31288823957137751</c:v>
                </c:pt>
                <c:pt idx="10">
                  <c:v>0.65164294583921534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453-42E8-ACD6-F516074A3DF3}"/>
            </c:ext>
          </c:extLst>
        </c:ser>
        <c:ser>
          <c:idx val="18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0000"/>
                </a:schemeClr>
              </a:solidFill>
              <a:ln w="9525">
                <a:solidFill>
                  <a:schemeClr val="accent3">
                    <a:shade val="90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data'!$H$24:$R$24</c:f>
              <c:numCache>
                <c:formatCode>0.0000</c:formatCode>
                <c:ptCount val="11"/>
                <c:pt idx="0">
                  <c:v>2.5169498080567707</c:v>
                </c:pt>
                <c:pt idx="1">
                  <c:v>0.28343597427720191</c:v>
                </c:pt>
                <c:pt idx="2">
                  <c:v>-0.25690994859685706</c:v>
                </c:pt>
                <c:pt idx="3">
                  <c:v>-2.0609731694962198E-2</c:v>
                </c:pt>
                <c:pt idx="4">
                  <c:v>-0.30622878830845618</c:v>
                </c:pt>
                <c:pt idx="5">
                  <c:v>0.19674716638159581</c:v>
                </c:pt>
                <c:pt idx="6">
                  <c:v>-5.9038560813830923E-2</c:v>
                </c:pt>
                <c:pt idx="7">
                  <c:v>-1.1814068423747924E-2</c:v>
                </c:pt>
                <c:pt idx="8">
                  <c:v>-2.0508421282572034E-2</c:v>
                </c:pt>
                <c:pt idx="9">
                  <c:v>-0.37066659789235379</c:v>
                </c:pt>
                <c:pt idx="10">
                  <c:v>1.9513568317027885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53-42E8-ACD6-F516074A3DF3}"/>
            </c:ext>
          </c:extLst>
        </c:ser>
        <c:ser>
          <c:idx val="19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3000"/>
                </a:schemeClr>
              </a:solidFill>
              <a:ln w="9525">
                <a:solidFill>
                  <a:schemeClr val="accent3">
                    <a:shade val="93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data'!$H$25:$R$25</c:f>
              <c:numCache>
                <c:formatCode>0.0000</c:formatCode>
                <c:ptCount val="11"/>
                <c:pt idx="0">
                  <c:v>0.62711093730809575</c:v>
                </c:pt>
                <c:pt idx="1">
                  <c:v>-0.3014361438803293</c:v>
                </c:pt>
                <c:pt idx="2">
                  <c:v>0.13769361514792208</c:v>
                </c:pt>
                <c:pt idx="3">
                  <c:v>-0.12961979086025255</c:v>
                </c:pt>
                <c:pt idx="4">
                  <c:v>0.33709505317574712</c:v>
                </c:pt>
                <c:pt idx="5">
                  <c:v>6.1986556620604746E-2</c:v>
                </c:pt>
                <c:pt idx="6">
                  <c:v>-5.8775245553804631E-2</c:v>
                </c:pt>
                <c:pt idx="7">
                  <c:v>0.32752006720104965</c:v>
                </c:pt>
                <c:pt idx="8">
                  <c:v>-0.11789799932470854</c:v>
                </c:pt>
                <c:pt idx="9">
                  <c:v>-0.16706424551338717</c:v>
                </c:pt>
                <c:pt idx="10">
                  <c:v>0.71661280432093699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53-42E8-ACD6-F516074A3DF3}"/>
            </c:ext>
          </c:extLst>
        </c:ser>
        <c:ser>
          <c:idx val="20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6000"/>
                </a:schemeClr>
              </a:solidFill>
              <a:ln w="9525">
                <a:solidFill>
                  <a:schemeClr val="accent3">
                    <a:shade val="96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data'!$H$26:$R$26</c:f>
              <c:numCache>
                <c:formatCode>0.0000</c:formatCode>
                <c:ptCount val="11"/>
                <c:pt idx="0">
                  <c:v>8.9193605124348388E-2</c:v>
                </c:pt>
                <c:pt idx="1">
                  <c:v>0.23100100831855577</c:v>
                </c:pt>
                <c:pt idx="2">
                  <c:v>-0.20413929800817068</c:v>
                </c:pt>
                <c:pt idx="3">
                  <c:v>-4.7572487777088633E-2</c:v>
                </c:pt>
                <c:pt idx="4">
                  <c:v>-0.32208441932371051</c:v>
                </c:pt>
                <c:pt idx="5">
                  <c:v>-0.28820201949425839</c:v>
                </c:pt>
                <c:pt idx="6">
                  <c:v>-5.9034344678680614E-2</c:v>
                </c:pt>
                <c:pt idx="7">
                  <c:v>-2.1708130665852206E-2</c:v>
                </c:pt>
                <c:pt idx="8">
                  <c:v>-0.33542790146094553</c:v>
                </c:pt>
                <c:pt idx="9">
                  <c:v>0.29131338705644227</c:v>
                </c:pt>
                <c:pt idx="10">
                  <c:v>-0.66666060090936019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53-42E8-ACD6-F516074A3DF3}"/>
            </c:ext>
          </c:extLst>
        </c:ser>
        <c:ser>
          <c:idx val="21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data'!$H$27:$R$27</c:f>
              <c:numCache>
                <c:formatCode>0.0000</c:formatCode>
                <c:ptCount val="11"/>
                <c:pt idx="0">
                  <c:v>-0.48557698266397542</c:v>
                </c:pt>
                <c:pt idx="1">
                  <c:v>-4.4671383201098425E-2</c:v>
                </c:pt>
                <c:pt idx="2">
                  <c:v>-0.13004047262434351</c:v>
                </c:pt>
                <c:pt idx="3">
                  <c:v>2.1072691931635956E-6</c:v>
                </c:pt>
                <c:pt idx="4">
                  <c:v>-0.10559421768109413</c:v>
                </c:pt>
                <c:pt idx="5">
                  <c:v>-0.48525329047162358</c:v>
                </c:pt>
                <c:pt idx="6">
                  <c:v>-5.8894804698777073E-2</c:v>
                </c:pt>
                <c:pt idx="7">
                  <c:v>8.8152795178808571E-2</c:v>
                </c:pt>
                <c:pt idx="8">
                  <c:v>9.1706617714404776E-2</c:v>
                </c:pt>
                <c:pt idx="9">
                  <c:v>0.26365956973396465</c:v>
                </c:pt>
                <c:pt idx="10">
                  <c:v>-0.86651006144454101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53-42E8-ACD6-F516074A3DF3}"/>
            </c:ext>
          </c:extLst>
        </c:ser>
        <c:ser>
          <c:idx val="22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7000"/>
                </a:schemeClr>
              </a:solidFill>
              <a:ln w="9525">
                <a:solidFill>
                  <a:schemeClr val="accent3">
                    <a:tint val="97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data'!$H$28:$R$28</c:f>
              <c:numCache>
                <c:formatCode>0.0000</c:formatCode>
                <c:ptCount val="11"/>
                <c:pt idx="0">
                  <c:v>-1.6501796752386884</c:v>
                </c:pt>
                <c:pt idx="1">
                  <c:v>-0.14203395181481349</c:v>
                </c:pt>
                <c:pt idx="2">
                  <c:v>0.25306515733518947</c:v>
                </c:pt>
                <c:pt idx="3">
                  <c:v>-0.15683091223449044</c:v>
                </c:pt>
                <c:pt idx="4">
                  <c:v>0.99549849708204152</c:v>
                </c:pt>
                <c:pt idx="5">
                  <c:v>-0.74425984949406321</c:v>
                </c:pt>
                <c:pt idx="6">
                  <c:v>-5.8473049415565879E-2</c:v>
                </c:pt>
                <c:pt idx="7">
                  <c:v>9.8489902317803134E-4</c:v>
                </c:pt>
                <c:pt idx="8">
                  <c:v>-0.27765193955494244</c:v>
                </c:pt>
                <c:pt idx="9">
                  <c:v>0.15269482111092691</c:v>
                </c:pt>
                <c:pt idx="10">
                  <c:v>-1.6271860032012277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53-42E8-ACD6-F516074A3DF3}"/>
            </c:ext>
          </c:extLst>
        </c:ser>
        <c:ser>
          <c:idx val="23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4000"/>
                </a:schemeClr>
              </a:solidFill>
              <a:ln w="9525">
                <a:solidFill>
                  <a:schemeClr val="accent3">
                    <a:tint val="94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data'!$H$29:$R$29</c:f>
              <c:numCache>
                <c:formatCode>0.0000</c:formatCode>
                <c:ptCount val="11"/>
                <c:pt idx="0">
                  <c:v>-0.63767884659911322</c:v>
                </c:pt>
                <c:pt idx="1">
                  <c:v>-2.7916929513056556E-2</c:v>
                </c:pt>
                <c:pt idx="2">
                  <c:v>6.4647610388658835E-2</c:v>
                </c:pt>
                <c:pt idx="3">
                  <c:v>-9.8213979200958021E-2</c:v>
                </c:pt>
                <c:pt idx="4">
                  <c:v>-0.35772886830624856</c:v>
                </c:pt>
                <c:pt idx="5">
                  <c:v>-0.66259780855628569</c:v>
                </c:pt>
                <c:pt idx="6">
                  <c:v>-5.9039547344886804E-2</c:v>
                </c:pt>
                <c:pt idx="7">
                  <c:v>-4.2090152026484466E-2</c:v>
                </c:pt>
                <c:pt idx="8">
                  <c:v>-1.0936441424135537E-2</c:v>
                </c:pt>
                <c:pt idx="9">
                  <c:v>0.2402600213170949</c:v>
                </c:pt>
                <c:pt idx="10">
                  <c:v>-1.5912949412654149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453-42E8-ACD6-F516074A3DF3}"/>
            </c:ext>
          </c:extLst>
        </c:ser>
        <c:ser>
          <c:idx val="24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1000"/>
                </a:schemeClr>
              </a:solidFill>
              <a:ln w="9525">
                <a:solidFill>
                  <a:schemeClr val="accent3">
                    <a:tint val="91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data'!$H$30:$R$30</c:f>
              <c:numCache>
                <c:formatCode>0.0000</c:formatCode>
                <c:ptCount val="11"/>
                <c:pt idx="0">
                  <c:v>0.85446925428248122</c:v>
                </c:pt>
                <c:pt idx="1">
                  <c:v>-0.30858055585598776</c:v>
                </c:pt>
                <c:pt idx="2">
                  <c:v>2.927946880777935E-2</c:v>
                </c:pt>
                <c:pt idx="3">
                  <c:v>0.12969074179846163</c:v>
                </c:pt>
                <c:pt idx="4">
                  <c:v>-0.87383006499527593</c:v>
                </c:pt>
                <c:pt idx="5">
                  <c:v>1.3680335192435251</c:v>
                </c:pt>
                <c:pt idx="6">
                  <c:v>-5.8722577197443157E-2</c:v>
                </c:pt>
                <c:pt idx="7">
                  <c:v>-0.1420757736141908</c:v>
                </c:pt>
                <c:pt idx="8">
                  <c:v>0.51501382159749431</c:v>
                </c:pt>
                <c:pt idx="9">
                  <c:v>-8.8210624121821679E-2</c:v>
                </c:pt>
                <c:pt idx="10">
                  <c:v>1.4250672099450223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53-42E8-ACD6-F516074A3DF3}"/>
            </c:ext>
          </c:extLst>
        </c:ser>
        <c:ser>
          <c:idx val="25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8000"/>
                </a:schemeClr>
              </a:solidFill>
              <a:ln w="9525">
                <a:solidFill>
                  <a:schemeClr val="accent3">
                    <a:tint val="88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data'!$H$31:$R$31</c:f>
              <c:numCache>
                <c:formatCode>0.0000</c:formatCode>
                <c:ptCount val="11"/>
                <c:pt idx="0">
                  <c:v>0.95174493528830695</c:v>
                </c:pt>
                <c:pt idx="1">
                  <c:v>-0.25963828246591336</c:v>
                </c:pt>
                <c:pt idx="2">
                  <c:v>0.18462012966762409</c:v>
                </c:pt>
                <c:pt idx="3">
                  <c:v>0.12423896095123585</c:v>
                </c:pt>
                <c:pt idx="4">
                  <c:v>-0.61134940300728469</c:v>
                </c:pt>
                <c:pt idx="5">
                  <c:v>1.3015500544348682</c:v>
                </c:pt>
                <c:pt idx="6">
                  <c:v>-5.8836521258400026E-2</c:v>
                </c:pt>
                <c:pt idx="7">
                  <c:v>0.17160970001407111</c:v>
                </c:pt>
                <c:pt idx="8">
                  <c:v>0.66847581733227357</c:v>
                </c:pt>
                <c:pt idx="9">
                  <c:v>-0.12120928608334269</c:v>
                </c:pt>
                <c:pt idx="10">
                  <c:v>2.3512061048734387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53-42E8-ACD6-F516074A3DF3}"/>
            </c:ext>
          </c:extLst>
        </c:ser>
        <c:ser>
          <c:idx val="26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5000"/>
                </a:schemeClr>
              </a:solidFill>
              <a:ln w="9525">
                <a:solidFill>
                  <a:schemeClr val="accent3">
                    <a:tint val="8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data'!$H$32:$R$32</c:f>
              <c:numCache>
                <c:formatCode>0.0000</c:formatCode>
                <c:ptCount val="11"/>
                <c:pt idx="0">
                  <c:v>2.1816326872199667</c:v>
                </c:pt>
                <c:pt idx="1">
                  <c:v>-0.1863132402958696</c:v>
                </c:pt>
                <c:pt idx="2">
                  <c:v>0.18297044681672842</c:v>
                </c:pt>
                <c:pt idx="3">
                  <c:v>0.1212871881749385</c:v>
                </c:pt>
                <c:pt idx="4">
                  <c:v>-0.81845305385877221</c:v>
                </c:pt>
                <c:pt idx="5">
                  <c:v>1.361488752044036</c:v>
                </c:pt>
                <c:pt idx="6">
                  <c:v>-5.8961223037202297E-2</c:v>
                </c:pt>
                <c:pt idx="7">
                  <c:v>-1.4195781088138062E-3</c:v>
                </c:pt>
                <c:pt idx="8">
                  <c:v>0.24340842770865309</c:v>
                </c:pt>
                <c:pt idx="9">
                  <c:v>-0.58323127747235137</c:v>
                </c:pt>
                <c:pt idx="10">
                  <c:v>2.4424091291913137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53-42E8-ACD6-F516074A3DF3}"/>
            </c:ext>
          </c:extLst>
        </c:ser>
        <c:ser>
          <c:idx val="27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1000"/>
                </a:schemeClr>
              </a:solidFill>
              <a:ln w="9525">
                <a:solidFill>
                  <a:schemeClr val="accent3">
                    <a:tint val="81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data'!$H$33:$R$33</c:f>
              <c:numCache>
                <c:formatCode>0.0000</c:formatCode>
                <c:ptCount val="11"/>
                <c:pt idx="0">
                  <c:v>-0.12233924522878452</c:v>
                </c:pt>
                <c:pt idx="1">
                  <c:v>-0.33184779554605681</c:v>
                </c:pt>
                <c:pt idx="2">
                  <c:v>5.5955113684407309E-2</c:v>
                </c:pt>
                <c:pt idx="3">
                  <c:v>0.10405034445914393</c:v>
                </c:pt>
                <c:pt idx="4">
                  <c:v>-0.63866808826540933</c:v>
                </c:pt>
                <c:pt idx="5">
                  <c:v>1.3769018149963874</c:v>
                </c:pt>
                <c:pt idx="6">
                  <c:v>-5.8601008126580416E-2</c:v>
                </c:pt>
                <c:pt idx="7">
                  <c:v>-8.2077211335033276E-2</c:v>
                </c:pt>
                <c:pt idx="8">
                  <c:v>-0.32224037345885759</c:v>
                </c:pt>
                <c:pt idx="9">
                  <c:v>4.7786643321794164E-2</c:v>
                </c:pt>
                <c:pt idx="10">
                  <c:v>2.8920194501010851E-2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53-42E8-ACD6-F516074A3DF3}"/>
            </c:ext>
          </c:extLst>
        </c:ser>
        <c:ser>
          <c:idx val="28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8000"/>
                </a:schemeClr>
              </a:solidFill>
              <a:ln w="9525">
                <a:solidFill>
                  <a:schemeClr val="accent3">
                    <a:tint val="78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data'!$H$34:$R$34</c:f>
              <c:numCache>
                <c:formatCode>0.0000</c:formatCode>
                <c:ptCount val="11"/>
                <c:pt idx="0">
                  <c:v>-0.26689955604756344</c:v>
                </c:pt>
                <c:pt idx="1">
                  <c:v>-0.23675650287252095</c:v>
                </c:pt>
                <c:pt idx="2">
                  <c:v>6.6679541268898218E-2</c:v>
                </c:pt>
                <c:pt idx="3">
                  <c:v>7.5780110738196016E-2</c:v>
                </c:pt>
                <c:pt idx="4">
                  <c:v>-0.6817852414304677</c:v>
                </c:pt>
                <c:pt idx="5">
                  <c:v>0.80687010383755142</c:v>
                </c:pt>
                <c:pt idx="6">
                  <c:v>-5.8920233990892537E-2</c:v>
                </c:pt>
                <c:pt idx="7">
                  <c:v>0.12466387799471318</c:v>
                </c:pt>
                <c:pt idx="8">
                  <c:v>-0.23548644647576086</c:v>
                </c:pt>
                <c:pt idx="9">
                  <c:v>0.21868585535530766</c:v>
                </c:pt>
                <c:pt idx="10">
                  <c:v>-0.18716849162253885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53-42E8-ACD6-F516074A3DF3}"/>
            </c:ext>
          </c:extLst>
        </c:ser>
        <c:ser>
          <c:idx val="29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5000"/>
                </a:schemeClr>
              </a:solidFill>
              <a:ln w="9525">
                <a:solidFill>
                  <a:schemeClr val="accent3">
                    <a:tint val="7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data'!$H$35:$R$35</c:f>
              <c:numCache>
                <c:formatCode>0.0000</c:formatCode>
                <c:ptCount val="11"/>
                <c:pt idx="0">
                  <c:v>0.31701437899584411</c:v>
                </c:pt>
                <c:pt idx="1">
                  <c:v>-3.4263358859063689E-2</c:v>
                </c:pt>
                <c:pt idx="2">
                  <c:v>-0.10946973676892896</c:v>
                </c:pt>
                <c:pt idx="3">
                  <c:v>-0.1410634488812805</c:v>
                </c:pt>
                <c:pt idx="4">
                  <c:v>-0.48652110722910535</c:v>
                </c:pt>
                <c:pt idx="5">
                  <c:v>-0.25543971603280119</c:v>
                </c:pt>
                <c:pt idx="6">
                  <c:v>-5.8819547926182519E-2</c:v>
                </c:pt>
                <c:pt idx="7">
                  <c:v>-8.1526914814105678E-2</c:v>
                </c:pt>
                <c:pt idx="8">
                  <c:v>-0.41577985009661861</c:v>
                </c:pt>
                <c:pt idx="9">
                  <c:v>-4.2563155057838475E-2</c:v>
                </c:pt>
                <c:pt idx="10">
                  <c:v>-1.3084324566700807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453-42E8-ACD6-F516074A3DF3}"/>
            </c:ext>
          </c:extLst>
        </c:ser>
        <c:ser>
          <c:idx val="30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2000"/>
                </a:schemeClr>
              </a:solidFill>
              <a:ln w="9525">
                <a:solidFill>
                  <a:schemeClr val="accent3">
                    <a:tint val="72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data'!$H$36:$R$36</c:f>
              <c:numCache>
                <c:formatCode>0.0000</c:formatCode>
                <c:ptCount val="11"/>
                <c:pt idx="0">
                  <c:v>1.7744669991080555</c:v>
                </c:pt>
                <c:pt idx="1">
                  <c:v>0.34957155839048276</c:v>
                </c:pt>
                <c:pt idx="2">
                  <c:v>1.5053958046686546E-2</c:v>
                </c:pt>
                <c:pt idx="3">
                  <c:v>-1.7900984704168139E-2</c:v>
                </c:pt>
                <c:pt idx="4">
                  <c:v>-0.98899407856239463</c:v>
                </c:pt>
                <c:pt idx="5">
                  <c:v>-0.11407764324640284</c:v>
                </c:pt>
                <c:pt idx="6">
                  <c:v>-5.9044309385879561E-2</c:v>
                </c:pt>
                <c:pt idx="7">
                  <c:v>-2.1472266960554015E-2</c:v>
                </c:pt>
                <c:pt idx="8">
                  <c:v>-0.14632728192781783</c:v>
                </c:pt>
                <c:pt idx="9">
                  <c:v>-0.18439628403332631</c:v>
                </c:pt>
                <c:pt idx="10">
                  <c:v>0.60687966672468119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453-42E8-ACD6-F516074A3DF3}"/>
            </c:ext>
          </c:extLst>
        </c:ser>
        <c:ser>
          <c:idx val="31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9000"/>
                </a:schemeClr>
              </a:solidFill>
              <a:ln w="9525">
                <a:solidFill>
                  <a:schemeClr val="accent3">
                    <a:tint val="69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data'!$H$37:$R$37</c:f>
              <c:numCache>
                <c:formatCode>0.0000</c:formatCode>
                <c:ptCount val="11"/>
                <c:pt idx="0">
                  <c:v>-0.33781649277878911</c:v>
                </c:pt>
                <c:pt idx="1">
                  <c:v>0.15926699275166778</c:v>
                </c:pt>
                <c:pt idx="2">
                  <c:v>7.8473863260739116E-2</c:v>
                </c:pt>
                <c:pt idx="3">
                  <c:v>3.968199941701246E-3</c:v>
                </c:pt>
                <c:pt idx="4">
                  <c:v>-0.21136570748620861</c:v>
                </c:pt>
                <c:pt idx="5">
                  <c:v>-0.47346314733512196</c:v>
                </c:pt>
                <c:pt idx="6">
                  <c:v>0.32645896485178683</c:v>
                </c:pt>
                <c:pt idx="7">
                  <c:v>6.0851953080672892E-2</c:v>
                </c:pt>
                <c:pt idx="8">
                  <c:v>-7.1431130657297753E-2</c:v>
                </c:pt>
                <c:pt idx="9">
                  <c:v>1.0099325638768031E-2</c:v>
                </c:pt>
                <c:pt idx="10">
                  <c:v>-0.45495717873208152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53-42E8-ACD6-F516074A3DF3}"/>
            </c:ext>
          </c:extLst>
        </c:ser>
        <c:ser>
          <c:idx val="32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data'!$H$38:$R$38</c:f>
              <c:numCache>
                <c:formatCode>0.0000</c:formatCode>
                <c:ptCount val="11"/>
                <c:pt idx="0">
                  <c:v>-0.36486866370650711</c:v>
                </c:pt>
                <c:pt idx="1">
                  <c:v>2.4635882985939377E-2</c:v>
                </c:pt>
                <c:pt idx="2">
                  <c:v>5.1046647590353086E-2</c:v>
                </c:pt>
                <c:pt idx="3">
                  <c:v>-1.8166065886275524E-2</c:v>
                </c:pt>
                <c:pt idx="4">
                  <c:v>-0.33634865093174671</c:v>
                </c:pt>
                <c:pt idx="5">
                  <c:v>-0.31331104516062253</c:v>
                </c:pt>
                <c:pt idx="6">
                  <c:v>-5.8825163822227619E-2</c:v>
                </c:pt>
                <c:pt idx="7">
                  <c:v>-2.6625830517655977E-2</c:v>
                </c:pt>
                <c:pt idx="8">
                  <c:v>0.40922160909365857</c:v>
                </c:pt>
                <c:pt idx="9">
                  <c:v>-5.7525641521898319E-2</c:v>
                </c:pt>
                <c:pt idx="10">
                  <c:v>-0.69076692187698263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453-42E8-ACD6-F516074A3DF3}"/>
            </c:ext>
          </c:extLst>
        </c:ser>
        <c:ser>
          <c:idx val="33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data'!$H$39:$R$39</c:f>
              <c:numCache>
                <c:formatCode>0.0000</c:formatCode>
                <c:ptCount val="11"/>
                <c:pt idx="0">
                  <c:v>-0.50780900995905986</c:v>
                </c:pt>
                <c:pt idx="1">
                  <c:v>0.11841849279619714</c:v>
                </c:pt>
                <c:pt idx="2">
                  <c:v>-6.8355199097110006E-2</c:v>
                </c:pt>
                <c:pt idx="3">
                  <c:v>-9.3646006555851924E-2</c:v>
                </c:pt>
                <c:pt idx="4">
                  <c:v>-0.71418546812844241</c:v>
                </c:pt>
                <c:pt idx="5">
                  <c:v>-0.39924918482326888</c:v>
                </c:pt>
                <c:pt idx="6">
                  <c:v>-5.9044309385891058E-2</c:v>
                </c:pt>
                <c:pt idx="7">
                  <c:v>-2.1472266960549186E-2</c:v>
                </c:pt>
                <c:pt idx="8">
                  <c:v>-0.18646312380144375</c:v>
                </c:pt>
                <c:pt idx="9">
                  <c:v>-4.1477167896094125E-2</c:v>
                </c:pt>
                <c:pt idx="10">
                  <c:v>-1.973283243811514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453-42E8-ACD6-F516074A3DF3}"/>
            </c:ext>
          </c:extLst>
        </c:ser>
        <c:ser>
          <c:idx val="34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9000"/>
                </a:schemeClr>
              </a:solidFill>
              <a:ln w="9525">
                <a:solidFill>
                  <a:schemeClr val="accent3">
                    <a:tint val="59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data'!$H$40:$R$40</c:f>
              <c:numCache>
                <c:formatCode>0.0000</c:formatCode>
                <c:ptCount val="11"/>
                <c:pt idx="0">
                  <c:v>-1.153583527767525</c:v>
                </c:pt>
                <c:pt idx="1">
                  <c:v>-1.5961731879789245E-2</c:v>
                </c:pt>
                <c:pt idx="2">
                  <c:v>-6.6658636539210003E-2</c:v>
                </c:pt>
                <c:pt idx="3">
                  <c:v>1.4369634853175831E-2</c:v>
                </c:pt>
                <c:pt idx="4">
                  <c:v>9.3778730441033159E-2</c:v>
                </c:pt>
                <c:pt idx="5">
                  <c:v>-0.39760185904302486</c:v>
                </c:pt>
                <c:pt idx="6">
                  <c:v>-5.9012378200251819E-2</c:v>
                </c:pt>
                <c:pt idx="7">
                  <c:v>-3.7047936281769445E-2</c:v>
                </c:pt>
                <c:pt idx="8">
                  <c:v>-0.26233871613918774</c:v>
                </c:pt>
                <c:pt idx="9">
                  <c:v>0.22310737654722357</c:v>
                </c:pt>
                <c:pt idx="10">
                  <c:v>-1.6609490440093255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453-42E8-ACD6-F516074A3DF3}"/>
            </c:ext>
          </c:extLst>
        </c:ser>
        <c:ser>
          <c:idx val="35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6000"/>
                </a:schemeClr>
              </a:solidFill>
              <a:ln w="9525">
                <a:solidFill>
                  <a:schemeClr val="accent3">
                    <a:tint val="56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data'!$H$41:$R$41</c:f>
              <c:numCache>
                <c:formatCode>0.0000</c:formatCode>
                <c:ptCount val="11"/>
                <c:pt idx="0">
                  <c:v>-0.47014584612006061</c:v>
                </c:pt>
                <c:pt idx="1">
                  <c:v>2.7729087614259726E-2</c:v>
                </c:pt>
                <c:pt idx="2">
                  <c:v>-5.0976930033763308E-2</c:v>
                </c:pt>
                <c:pt idx="3">
                  <c:v>-0.11854224044538422</c:v>
                </c:pt>
                <c:pt idx="4">
                  <c:v>-0.29177303011650163</c:v>
                </c:pt>
                <c:pt idx="5">
                  <c:v>-0.43688765413610331</c:v>
                </c:pt>
                <c:pt idx="6">
                  <c:v>-5.8770210708946433E-2</c:v>
                </c:pt>
                <c:pt idx="7">
                  <c:v>-9.1773289839492206E-2</c:v>
                </c:pt>
                <c:pt idx="8">
                  <c:v>-0.40054752001403954</c:v>
                </c:pt>
                <c:pt idx="9">
                  <c:v>-8.1825436861343359E-2</c:v>
                </c:pt>
                <c:pt idx="10">
                  <c:v>-1.973513070661375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453-42E8-ACD6-F516074A3DF3}"/>
            </c:ext>
          </c:extLst>
        </c:ser>
        <c:ser>
          <c:idx val="36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3000"/>
                </a:schemeClr>
              </a:solidFill>
              <a:ln w="9525">
                <a:solidFill>
                  <a:schemeClr val="accent3">
                    <a:tint val="53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data'!$H$42:$R$42</c:f>
              <c:numCache>
                <c:formatCode>0.0000</c:formatCode>
                <c:ptCount val="11"/>
                <c:pt idx="0">
                  <c:v>-0.61437825052824435</c:v>
                </c:pt>
                <c:pt idx="1">
                  <c:v>0.18002948975953453</c:v>
                </c:pt>
                <c:pt idx="2">
                  <c:v>0.12627815884519458</c:v>
                </c:pt>
                <c:pt idx="3">
                  <c:v>4.1885510584387053E-2</c:v>
                </c:pt>
                <c:pt idx="4">
                  <c:v>0.33851681394780547</c:v>
                </c:pt>
                <c:pt idx="5">
                  <c:v>-9.937210627913616E-2</c:v>
                </c:pt>
                <c:pt idx="6">
                  <c:v>-5.8373529894368954E-2</c:v>
                </c:pt>
                <c:pt idx="7">
                  <c:v>0.36963473437247146</c:v>
                </c:pt>
                <c:pt idx="8">
                  <c:v>-0.18815478877952971</c:v>
                </c:pt>
                <c:pt idx="9">
                  <c:v>0.34269335329295314</c:v>
                </c:pt>
                <c:pt idx="10">
                  <c:v>0.43875938532106706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453-42E8-ACD6-F516074A3DF3}"/>
            </c:ext>
          </c:extLst>
        </c:ser>
        <c:ser>
          <c:idx val="37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0000"/>
                </a:schemeClr>
              </a:solidFill>
              <a:ln w="9525">
                <a:solidFill>
                  <a:schemeClr val="accent3">
                    <a:tint val="50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data'!$H$43:$R$43</c:f>
              <c:numCache>
                <c:formatCode>0.0000</c:formatCode>
                <c:ptCount val="11"/>
                <c:pt idx="0">
                  <c:v>-2.3895340765598001</c:v>
                </c:pt>
                <c:pt idx="1">
                  <c:v>-0.27681953673845383</c:v>
                </c:pt>
                <c:pt idx="2">
                  <c:v>2.3156838371821843E-2</c:v>
                </c:pt>
                <c:pt idx="3">
                  <c:v>-0.20389629390530553</c:v>
                </c:pt>
                <c:pt idx="4">
                  <c:v>1.7282755015078921</c:v>
                </c:pt>
                <c:pt idx="5">
                  <c:v>-0.97556344685940499</c:v>
                </c:pt>
                <c:pt idx="6">
                  <c:v>-5.9004384346600415E-2</c:v>
                </c:pt>
                <c:pt idx="7">
                  <c:v>-8.5754917186261187E-2</c:v>
                </c:pt>
                <c:pt idx="8">
                  <c:v>-4.454441578241175E-2</c:v>
                </c:pt>
                <c:pt idx="9">
                  <c:v>0.53888693154085798</c:v>
                </c:pt>
                <c:pt idx="10">
                  <c:v>-1.744797799957666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453-42E8-ACD6-F516074A3DF3}"/>
            </c:ext>
          </c:extLst>
        </c:ser>
        <c:ser>
          <c:idx val="38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data'!$H$44:$R$44</c:f>
              <c:numCache>
                <c:formatCode>0.0000</c:formatCode>
                <c:ptCount val="11"/>
                <c:pt idx="0">
                  <c:v>-1.3048502860180222</c:v>
                </c:pt>
                <c:pt idx="1">
                  <c:v>-0.28356578559383266</c:v>
                </c:pt>
                <c:pt idx="2">
                  <c:v>8.7791466309163624E-2</c:v>
                </c:pt>
                <c:pt idx="3">
                  <c:v>-8.2746436380022187E-2</c:v>
                </c:pt>
                <c:pt idx="4">
                  <c:v>0.76154364886091708</c:v>
                </c:pt>
                <c:pt idx="5">
                  <c:v>-0.58041110945012508</c:v>
                </c:pt>
                <c:pt idx="6">
                  <c:v>0.34156891947750584</c:v>
                </c:pt>
                <c:pt idx="7">
                  <c:v>-1.5343264514000289E-2</c:v>
                </c:pt>
                <c:pt idx="8">
                  <c:v>-0.39309502541606878</c:v>
                </c:pt>
                <c:pt idx="9">
                  <c:v>0.19222741736274318</c:v>
                </c:pt>
                <c:pt idx="10">
                  <c:v>-1.2768804553617417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453-42E8-ACD6-F516074A3DF3}"/>
            </c:ext>
          </c:extLst>
        </c:ser>
        <c:ser>
          <c:idx val="39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data'!$H$45:$R$45</c:f>
              <c:numCache>
                <c:formatCode>0.0000</c:formatCode>
                <c:ptCount val="11"/>
                <c:pt idx="0">
                  <c:v>-0.8850960637803964</c:v>
                </c:pt>
                <c:pt idx="1">
                  <c:v>-4.7592457805611041E-2</c:v>
                </c:pt>
                <c:pt idx="2">
                  <c:v>-0.26671509781787583</c:v>
                </c:pt>
                <c:pt idx="3">
                  <c:v>-2.7247439738594666E-2</c:v>
                </c:pt>
                <c:pt idx="4">
                  <c:v>-0.38549210368015918</c:v>
                </c:pt>
                <c:pt idx="5">
                  <c:v>-0.74798562067772512</c:v>
                </c:pt>
                <c:pt idx="6">
                  <c:v>-5.9044309385890108E-2</c:v>
                </c:pt>
                <c:pt idx="7">
                  <c:v>-2.1472266960567362E-2</c:v>
                </c:pt>
                <c:pt idx="8">
                  <c:v>-2.4058608710891827E-2</c:v>
                </c:pt>
                <c:pt idx="9">
                  <c:v>-6.1258069183089514E-2</c:v>
                </c:pt>
                <c:pt idx="10">
                  <c:v>-2.525962037740801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453-42E8-ACD6-F516074A3DF3}"/>
            </c:ext>
          </c:extLst>
        </c:ser>
        <c:ser>
          <c:idx val="40"/>
          <c:order val="4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data'!$H$46:$R$46</c:f>
              <c:numCache>
                <c:formatCode>0.0000</c:formatCode>
                <c:ptCount val="11"/>
                <c:pt idx="0">
                  <c:v>-0.85551447943193293</c:v>
                </c:pt>
                <c:pt idx="1">
                  <c:v>-0.11308647349953804</c:v>
                </c:pt>
                <c:pt idx="2">
                  <c:v>0.47318157061463056</c:v>
                </c:pt>
                <c:pt idx="3">
                  <c:v>-0.12291312397766198</c:v>
                </c:pt>
                <c:pt idx="4">
                  <c:v>-0.56782881784476658</c:v>
                </c:pt>
                <c:pt idx="5">
                  <c:v>-0.24305688860714342</c:v>
                </c:pt>
                <c:pt idx="6">
                  <c:v>-5.898494247672393E-2</c:v>
                </c:pt>
                <c:pt idx="7">
                  <c:v>-1.006326974797171E-2</c:v>
                </c:pt>
                <c:pt idx="8">
                  <c:v>-0.38468777031626772</c:v>
                </c:pt>
                <c:pt idx="9">
                  <c:v>0.12431060476545719</c:v>
                </c:pt>
                <c:pt idx="10">
                  <c:v>-1.7586435905219184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453-42E8-ACD6-F516074A3DF3}"/>
            </c:ext>
          </c:extLst>
        </c:ser>
        <c:ser>
          <c:idx val="41"/>
          <c:order val="4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data'!$H$47:$R$47</c:f>
              <c:numCache>
                <c:formatCode>0.0000</c:formatCode>
                <c:ptCount val="11"/>
                <c:pt idx="0">
                  <c:v>-1.2987892827346121</c:v>
                </c:pt>
                <c:pt idx="1">
                  <c:v>3.1609448055546552E-2</c:v>
                </c:pt>
                <c:pt idx="2">
                  <c:v>-6.828411600642724E-2</c:v>
                </c:pt>
                <c:pt idx="3">
                  <c:v>-0.17532194726024056</c:v>
                </c:pt>
                <c:pt idx="4">
                  <c:v>0.17713531957467449</c:v>
                </c:pt>
                <c:pt idx="5">
                  <c:v>-0.85723963629691902</c:v>
                </c:pt>
                <c:pt idx="6">
                  <c:v>-5.9044309385919196E-2</c:v>
                </c:pt>
                <c:pt idx="7">
                  <c:v>-4.5465358297372874E-2</c:v>
                </c:pt>
                <c:pt idx="8">
                  <c:v>4.9373249343681321E-2</c:v>
                </c:pt>
                <c:pt idx="9">
                  <c:v>-0.26068729184462391</c:v>
                </c:pt>
                <c:pt idx="10">
                  <c:v>-2.5067139248522121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453-42E8-ACD6-F516074A3DF3}"/>
            </c:ext>
          </c:extLst>
        </c:ser>
        <c:ser>
          <c:idx val="42"/>
          <c:order val="42"/>
          <c:spPr>
            <a:ln w="25400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tx1"/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data'!$H$50:$R$50</c:f>
              <c:numCache>
                <c:formatCode>0.0000</c:formatCode>
                <c:ptCount val="11"/>
                <c:pt idx="0">
                  <c:v>-0.13610762719316738</c:v>
                </c:pt>
                <c:pt idx="1">
                  <c:v>6.5850868469018234E-2</c:v>
                </c:pt>
                <c:pt idx="2">
                  <c:v>3.7048594573534654E-2</c:v>
                </c:pt>
                <c:pt idx="3">
                  <c:v>4.7772116840374648E-2</c:v>
                </c:pt>
                <c:pt idx="4">
                  <c:v>0.21499991869664845</c:v>
                </c:pt>
                <c:pt idx="5">
                  <c:v>-0.13335758302464917</c:v>
                </c:pt>
                <c:pt idx="6">
                  <c:v>-5.9036351629195898E-2</c:v>
                </c:pt>
                <c:pt idx="7">
                  <c:v>-6.389429459464295E-2</c:v>
                </c:pt>
                <c:pt idx="8">
                  <c:v>0.92189123792702676</c:v>
                </c:pt>
                <c:pt idx="9">
                  <c:v>-8.6428924212308966E-2</c:v>
                </c:pt>
                <c:pt idx="10">
                  <c:v>0.80873795585263841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453-42E8-ACD6-F516074A3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165952"/>
        <c:axId val="837161360"/>
      </c:lineChart>
      <c:catAx>
        <c:axId val="8371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161360"/>
        <c:crosses val="autoZero"/>
        <c:auto val="1"/>
        <c:lblAlgn val="ctr"/>
        <c:lblOffset val="100"/>
        <c:noMultiLvlLbl val="0"/>
      </c:catAx>
      <c:valAx>
        <c:axId val="83716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16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54823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>
                <a:solidFill>
                  <a:srgbClr val="548235"/>
                </a:solidFill>
              </a:rPr>
              <a:t>Change in % DfT</a:t>
            </a:r>
          </a:p>
        </c:rich>
      </c:tx>
      <c:layout>
        <c:manualLayout>
          <c:xMode val="edge"/>
          <c:yMode val="edge"/>
          <c:x val="0.33099524951154646"/>
          <c:y val="4.771453352541704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548235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26802172984191E-2"/>
          <c:y val="0.11533691391998439"/>
          <c:w val="0.89932281912462175"/>
          <c:h val="0.7716341389145063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3000"/>
                </a:schemeClr>
              </a:solidFill>
              <a:ln w="9525">
                <a:solidFill>
                  <a:schemeClr val="accent3">
                    <a:shade val="3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data'!$C$57:$R$57</c:f>
              <c:numCache>
                <c:formatCode>#,##0.000%\ ;[Red]\-#,##0.000%\ ;\-\ </c:formatCode>
                <c:ptCount val="16"/>
                <c:pt idx="0">
                  <c:v>3.7412606893265643E-3</c:v>
                </c:pt>
                <c:pt idx="1">
                  <c:v>-1.0630652334178148E-3</c:v>
                </c:pt>
                <c:pt idx="2">
                  <c:v>2.212756426761775E-3</c:v>
                </c:pt>
                <c:pt idx="3">
                  <c:v>-1.1389328823101508E-3</c:v>
                </c:pt>
                <c:pt idx="4">
                  <c:v>-5.1234826266788325E-4</c:v>
                </c:pt>
                <c:pt idx="5">
                  <c:v>4.7819554139334475E-3</c:v>
                </c:pt>
                <c:pt idx="6">
                  <c:v>2.0958069244834121E-3</c:v>
                </c:pt>
                <c:pt idx="7">
                  <c:v>9.9075189935926566E-4</c:v>
                </c:pt>
                <c:pt idx="8">
                  <c:v>1.0562343660387441E-3</c:v>
                </c:pt>
                <c:pt idx="9">
                  <c:v>-6.2581811468553905E-3</c:v>
                </c:pt>
                <c:pt idx="10">
                  <c:v>5.3437410157928245E-3</c:v>
                </c:pt>
                <c:pt idx="11">
                  <c:v>-1.4092740909059653E-3</c:v>
                </c:pt>
                <c:pt idx="12">
                  <c:v>2.2232670973254542E-4</c:v>
                </c:pt>
                <c:pt idx="13">
                  <c:v>3.0020559390095958E-3</c:v>
                </c:pt>
                <c:pt idx="14">
                  <c:v>-4.7277603394224599E-4</c:v>
                </c:pt>
                <c:pt idx="15">
                  <c:v>1.2592311734338724E-2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3-4DFA-9A44-DED40329F64A}"/>
            </c:ext>
          </c:extLst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data'!$C$58:$R$58</c:f>
              <c:numCache>
                <c:formatCode>#,##0.000%\ ;[Red]\-#,##0.000%\ ;\-\ </c:formatCode>
                <c:ptCount val="16"/>
                <c:pt idx="0">
                  <c:v>3.8460431665652273E-3</c:v>
                </c:pt>
                <c:pt idx="1">
                  <c:v>-2.2912503761118863E-4</c:v>
                </c:pt>
                <c:pt idx="2">
                  <c:v>-4.7772800549072958E-3</c:v>
                </c:pt>
                <c:pt idx="3">
                  <c:v>-5.6660059864666046E-4</c:v>
                </c:pt>
                <c:pt idx="4">
                  <c:v>-1.6802819567174332E-4</c:v>
                </c:pt>
                <c:pt idx="5">
                  <c:v>1.5710321198176835E-3</c:v>
                </c:pt>
                <c:pt idx="6">
                  <c:v>-1.9579893767185386E-3</c:v>
                </c:pt>
                <c:pt idx="7">
                  <c:v>-1.3821535021889542E-3</c:v>
                </c:pt>
                <c:pt idx="8">
                  <c:v>-2.3602605567285551E-4</c:v>
                </c:pt>
                <c:pt idx="9">
                  <c:v>2.8471321357104173E-4</c:v>
                </c:pt>
                <c:pt idx="10">
                  <c:v>2.6697863934672661E-3</c:v>
                </c:pt>
                <c:pt idx="11">
                  <c:v>-1.666202512152104E-3</c:v>
                </c:pt>
                <c:pt idx="12">
                  <c:v>4.9241478980110998E-5</c:v>
                </c:pt>
                <c:pt idx="13">
                  <c:v>9.4772855754809981E-4</c:v>
                </c:pt>
                <c:pt idx="14">
                  <c:v>1.1109459622491435E-3</c:v>
                </c:pt>
                <c:pt idx="15">
                  <c:v>-5.0391444137076746E-4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3-4DFA-9A44-DED40329F64A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data'!$C$59:$R$59</c:f>
              <c:numCache>
                <c:formatCode>#,##0.000%\ ;[Red]\-#,##0.000%\ ;\-\ </c:formatCode>
                <c:ptCount val="16"/>
                <c:pt idx="0">
                  <c:v>3.8207389719353557E-3</c:v>
                </c:pt>
                <c:pt idx="1">
                  <c:v>-1.6788119903532461E-4</c:v>
                </c:pt>
                <c:pt idx="2">
                  <c:v>-2.9883941071227049E-3</c:v>
                </c:pt>
                <c:pt idx="3">
                  <c:v>-2.4927061080703972E-4</c:v>
                </c:pt>
                <c:pt idx="4">
                  <c:v>-5.9401388557511758E-4</c:v>
                </c:pt>
                <c:pt idx="5">
                  <c:v>1.3386766253684623E-3</c:v>
                </c:pt>
                <c:pt idx="6">
                  <c:v>-6.7916617825591885E-4</c:v>
                </c:pt>
                <c:pt idx="7">
                  <c:v>-3.8171165777689531E-4</c:v>
                </c:pt>
                <c:pt idx="8">
                  <c:v>-4.9177533178856869E-4</c:v>
                </c:pt>
                <c:pt idx="9">
                  <c:v>-2.2074014577095902E-3</c:v>
                </c:pt>
                <c:pt idx="10">
                  <c:v>1.3680549165775435E-3</c:v>
                </c:pt>
                <c:pt idx="11">
                  <c:v>6.0680123579559542E-4</c:v>
                </c:pt>
                <c:pt idx="12">
                  <c:v>6.575473050995928E-4</c:v>
                </c:pt>
                <c:pt idx="13">
                  <c:v>-9.4060226755583454E-3</c:v>
                </c:pt>
                <c:pt idx="14">
                  <c:v>1.0032488116278326E-3</c:v>
                </c:pt>
                <c:pt idx="15">
                  <c:v>-8.3705692372251228E-3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3-4DFA-9A44-DED40329F64A}"/>
            </c:ext>
          </c:extLst>
        </c:ser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data'!$C$60:$R$60</c:f>
              <c:numCache>
                <c:formatCode>#,##0.000%\ ;[Red]\-#,##0.000%\ ;\-\ </c:formatCode>
                <c:ptCount val="16"/>
                <c:pt idx="0">
                  <c:v>3.7412544036989903E-3</c:v>
                </c:pt>
                <c:pt idx="1">
                  <c:v>-3.2566204590245285E-4</c:v>
                </c:pt>
                <c:pt idx="2">
                  <c:v>-3.0939570661203675E-3</c:v>
                </c:pt>
                <c:pt idx="3">
                  <c:v>-4.6832542732455629E-4</c:v>
                </c:pt>
                <c:pt idx="4">
                  <c:v>-6.0175848836974133E-4</c:v>
                </c:pt>
                <c:pt idx="5">
                  <c:v>4.7612187549772589E-4</c:v>
                </c:pt>
                <c:pt idx="6">
                  <c:v>1.5701636174222378E-3</c:v>
                </c:pt>
                <c:pt idx="7">
                  <c:v>1.7530662521709761E-3</c:v>
                </c:pt>
                <c:pt idx="8">
                  <c:v>-3.2742572440302986E-4</c:v>
                </c:pt>
                <c:pt idx="9">
                  <c:v>-3.7710919425997247E-3</c:v>
                </c:pt>
                <c:pt idx="10">
                  <c:v>-1.9270471889336616E-3</c:v>
                </c:pt>
                <c:pt idx="11">
                  <c:v>5.8936845377000058E-4</c:v>
                </c:pt>
                <c:pt idx="12">
                  <c:v>3.3627512863299014E-4</c:v>
                </c:pt>
                <c:pt idx="13">
                  <c:v>-1.0913197076251047E-3</c:v>
                </c:pt>
                <c:pt idx="14">
                  <c:v>-2.9681346457047786E-3</c:v>
                </c:pt>
                <c:pt idx="15">
                  <c:v>-6.1084725057904965E-3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E3-4DFA-9A44-DED40329F64A}"/>
            </c:ext>
          </c:extLst>
        </c:ser>
        <c:ser>
          <c:idx val="4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data'!$C$61:$R$61</c:f>
              <c:numCache>
                <c:formatCode>#,##0.000%\ ;[Red]\-#,##0.000%\ ;\-\ </c:formatCode>
                <c:ptCount val="16"/>
                <c:pt idx="0">
                  <c:v>3.8967494047759121E-3</c:v>
                </c:pt>
                <c:pt idx="1">
                  <c:v>-1.7439519432338457E-5</c:v>
                </c:pt>
                <c:pt idx="2">
                  <c:v>1.6257200942297878E-3</c:v>
                </c:pt>
                <c:pt idx="3">
                  <c:v>-4.6772582623333392E-4</c:v>
                </c:pt>
                <c:pt idx="4">
                  <c:v>-2.3967971321381398E-4</c:v>
                </c:pt>
                <c:pt idx="5">
                  <c:v>3.4549298035257969E-3</c:v>
                </c:pt>
                <c:pt idx="6">
                  <c:v>-1.7249932325131834E-3</c:v>
                </c:pt>
                <c:pt idx="7">
                  <c:v>-4.3173082882685954E-4</c:v>
                </c:pt>
                <c:pt idx="8">
                  <c:v>-6.9107806257928672E-4</c:v>
                </c:pt>
                <c:pt idx="9">
                  <c:v>-1.6409364664942139E-3</c:v>
                </c:pt>
                <c:pt idx="10">
                  <c:v>2.520908049676418E-3</c:v>
                </c:pt>
                <c:pt idx="11">
                  <c:v>6.1920602362364185E-4</c:v>
                </c:pt>
                <c:pt idx="12">
                  <c:v>-1.399775113259949E-4</c:v>
                </c:pt>
                <c:pt idx="13">
                  <c:v>8.6403792523737089E-4</c:v>
                </c:pt>
                <c:pt idx="14">
                  <c:v>-2.6703023607481668E-3</c:v>
                </c:pt>
                <c:pt idx="15">
                  <c:v>4.957687779701736E-3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E3-4DFA-9A44-DED40329F64A}"/>
            </c:ext>
          </c:extLst>
        </c:ser>
        <c:ser>
          <c:idx val="5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9000"/>
                </a:schemeClr>
              </a:solidFill>
              <a:ln w="9525">
                <a:solidFill>
                  <a:schemeClr val="accent3">
                    <a:shade val="4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data'!$C$62:$R$62</c:f>
              <c:numCache>
                <c:formatCode>#,##0.000%\ ;[Red]\-#,##0.000%\ ;\-\ </c:formatCode>
                <c:ptCount val="16"/>
                <c:pt idx="0">
                  <c:v>3.7839385830440442E-3</c:v>
                </c:pt>
                <c:pt idx="1">
                  <c:v>7.4748066015262182E-5</c:v>
                </c:pt>
                <c:pt idx="2">
                  <c:v>2.195574154729707E-3</c:v>
                </c:pt>
                <c:pt idx="3">
                  <c:v>-2.6438059586597618E-4</c:v>
                </c:pt>
                <c:pt idx="4">
                  <c:v>1.7978969579734994E-4</c:v>
                </c:pt>
                <c:pt idx="5">
                  <c:v>-6.8577119481936233E-3</c:v>
                </c:pt>
                <c:pt idx="6">
                  <c:v>-2.1774748191205617E-5</c:v>
                </c:pt>
                <c:pt idx="7">
                  <c:v>2.0813070378373766E-3</c:v>
                </c:pt>
                <c:pt idx="8">
                  <c:v>-7.0114561828171773E-4</c:v>
                </c:pt>
                <c:pt idx="9">
                  <c:v>-1.2600387785599576E-3</c:v>
                </c:pt>
                <c:pt idx="10">
                  <c:v>-2.3163219237780641E-3</c:v>
                </c:pt>
                <c:pt idx="11">
                  <c:v>5.9039759305190564E-4</c:v>
                </c:pt>
                <c:pt idx="12">
                  <c:v>3.6882433515295077E-4</c:v>
                </c:pt>
                <c:pt idx="13">
                  <c:v>5.1051018089076639E-3</c:v>
                </c:pt>
                <c:pt idx="14">
                  <c:v>-2.1074339507598516E-4</c:v>
                </c:pt>
                <c:pt idx="15">
                  <c:v>2.7475642665897304E-3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E3-4DFA-9A44-DED40329F64A}"/>
            </c:ext>
          </c:extLst>
        </c:ser>
        <c:ser>
          <c:idx val="6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2000"/>
                </a:schemeClr>
              </a:solidFill>
              <a:ln w="9525">
                <a:solidFill>
                  <a:schemeClr val="accent3">
                    <a:shade val="5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data'!$C$63:$R$63</c:f>
              <c:numCache>
                <c:formatCode>#,##0.000%\ ;[Red]\-#,##0.000%\ ;\-\ </c:formatCode>
                <c:ptCount val="16"/>
                <c:pt idx="0">
                  <c:v>3.9205312481600529E-3</c:v>
                </c:pt>
                <c:pt idx="1">
                  <c:v>-1.6504896916758049E-4</c:v>
                </c:pt>
                <c:pt idx="2">
                  <c:v>1.6246321916875139E-3</c:v>
                </c:pt>
                <c:pt idx="3">
                  <c:v>-6.48143147203184E-4</c:v>
                </c:pt>
                <c:pt idx="4">
                  <c:v>-4.7647284059104678E-4</c:v>
                </c:pt>
                <c:pt idx="5">
                  <c:v>2.0387903368186411E-3</c:v>
                </c:pt>
                <c:pt idx="6">
                  <c:v>-3.9113750605497266E-3</c:v>
                </c:pt>
                <c:pt idx="7">
                  <c:v>-2.4731241356024114E-4</c:v>
                </c:pt>
                <c:pt idx="8">
                  <c:v>-1.5213927501944724E-4</c:v>
                </c:pt>
                <c:pt idx="9">
                  <c:v>-5.0350889733461468E-3</c:v>
                </c:pt>
                <c:pt idx="10">
                  <c:v>4.0013626099142385E-3</c:v>
                </c:pt>
                <c:pt idx="11">
                  <c:v>-5.0853364258651723E-4</c:v>
                </c:pt>
                <c:pt idx="12">
                  <c:v>1.0134267869188474E-3</c:v>
                </c:pt>
                <c:pt idx="13">
                  <c:v>5.9676419621323973E-4</c:v>
                </c:pt>
                <c:pt idx="14">
                  <c:v>-1.0332063638152089E-3</c:v>
                </c:pt>
                <c:pt idx="15">
                  <c:v>1.0181866838734344E-3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E3-4DFA-9A44-DED40329F64A}"/>
            </c:ext>
          </c:extLst>
        </c:ser>
        <c:ser>
          <c:idx val="7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5000"/>
                </a:schemeClr>
              </a:solidFill>
              <a:ln w="9525">
                <a:solidFill>
                  <a:schemeClr val="accent3">
                    <a:shade val="5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data'!$C$64:$R$64</c:f>
              <c:numCache>
                <c:formatCode>#,##0.000%\ ;[Red]\-#,##0.000%\ ;\-\ </c:formatCode>
                <c:ptCount val="16"/>
                <c:pt idx="0">
                  <c:v>3.6276620693517225E-3</c:v>
                </c:pt>
                <c:pt idx="1">
                  <c:v>-7.0966694415697251E-4</c:v>
                </c:pt>
                <c:pt idx="2">
                  <c:v>-1.3018575043829417E-3</c:v>
                </c:pt>
                <c:pt idx="3">
                  <c:v>-2.2005578564932016E-4</c:v>
                </c:pt>
                <c:pt idx="4">
                  <c:v>-9.8273714330687767E-5</c:v>
                </c:pt>
                <c:pt idx="5">
                  <c:v>-1.0982846621722553E-2</c:v>
                </c:pt>
                <c:pt idx="6">
                  <c:v>-1.2918322204811261E-3</c:v>
                </c:pt>
                <c:pt idx="7">
                  <c:v>4.1368132767155563E-3</c:v>
                </c:pt>
                <c:pt idx="8">
                  <c:v>-9.7012358256431952E-4</c:v>
                </c:pt>
                <c:pt idx="9">
                  <c:v>-2.6332366530239515E-3</c:v>
                </c:pt>
                <c:pt idx="10">
                  <c:v>-6.3451836126343641E-3</c:v>
                </c:pt>
                <c:pt idx="11">
                  <c:v>5.6380190887272974E-4</c:v>
                </c:pt>
                <c:pt idx="12">
                  <c:v>-2.1435475333442255E-4</c:v>
                </c:pt>
                <c:pt idx="13">
                  <c:v>-1.2409838795390815E-3</c:v>
                </c:pt>
                <c:pt idx="14">
                  <c:v>-1.4768986213502533E-3</c:v>
                </c:pt>
                <c:pt idx="15">
                  <c:v>-1.9157036638229985E-2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E3-4DFA-9A44-DED40329F64A}"/>
            </c:ext>
          </c:extLst>
        </c:ser>
        <c:ser>
          <c:idx val="8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data'!$C$65:$R$65</c:f>
              <c:numCache>
                <c:formatCode>#,##0.000%\ ;[Red]\-#,##0.000%\ ;\-\ </c:formatCode>
                <c:ptCount val="16"/>
                <c:pt idx="0">
                  <c:v>3.7487249057981398E-3</c:v>
                </c:pt>
                <c:pt idx="1">
                  <c:v>8.7449300710340516E-4</c:v>
                </c:pt>
                <c:pt idx="2">
                  <c:v>-5.5370890914177018E-3</c:v>
                </c:pt>
                <c:pt idx="3">
                  <c:v>6.3981715345384771E-5</c:v>
                </c:pt>
                <c:pt idx="4">
                  <c:v>1.0883687568608025E-4</c:v>
                </c:pt>
                <c:pt idx="5">
                  <c:v>-4.1767229962240693E-3</c:v>
                </c:pt>
                <c:pt idx="6">
                  <c:v>2.6226009067691347E-3</c:v>
                </c:pt>
                <c:pt idx="7">
                  <c:v>9.9929474281312825E-4</c:v>
                </c:pt>
                <c:pt idx="8">
                  <c:v>-8.8745143474744381E-4</c:v>
                </c:pt>
                <c:pt idx="9">
                  <c:v>-2.9452028914020989E-3</c:v>
                </c:pt>
                <c:pt idx="10">
                  <c:v>-1.5617292555828444E-3</c:v>
                </c:pt>
                <c:pt idx="11">
                  <c:v>5.8491593344356385E-4</c:v>
                </c:pt>
                <c:pt idx="12">
                  <c:v>1.7827480735932433E-4</c:v>
                </c:pt>
                <c:pt idx="13">
                  <c:v>-7.6481870120737039E-4</c:v>
                </c:pt>
                <c:pt idx="14">
                  <c:v>2.3789796611898284E-3</c:v>
                </c:pt>
                <c:pt idx="15">
                  <c:v>-4.312911815073539E-3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E3-4DFA-9A44-DED40329F64A}"/>
            </c:ext>
          </c:extLst>
        </c:ser>
        <c:ser>
          <c:idx val="9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data'!$C$66:$R$66</c:f>
              <c:numCache>
                <c:formatCode>#,##0.000%\ ;[Red]\-#,##0.000%\ ;\-\ </c:formatCode>
                <c:ptCount val="16"/>
                <c:pt idx="0">
                  <c:v>3.7413400614196846E-3</c:v>
                </c:pt>
                <c:pt idx="1">
                  <c:v>-1.9236083286944261E-3</c:v>
                </c:pt>
                <c:pt idx="2">
                  <c:v>2.8906468890448345E-3</c:v>
                </c:pt>
                <c:pt idx="3">
                  <c:v>-6.66317549137041E-4</c:v>
                </c:pt>
                <c:pt idx="4">
                  <c:v>6.3217285020389369E-4</c:v>
                </c:pt>
                <c:pt idx="5">
                  <c:v>-1.1951434722151655E-2</c:v>
                </c:pt>
                <c:pt idx="6">
                  <c:v>1.4987991192677574E-3</c:v>
                </c:pt>
                <c:pt idx="7">
                  <c:v>1.2214037307425318E-3</c:v>
                </c:pt>
                <c:pt idx="8">
                  <c:v>2.3281898043692184E-4</c:v>
                </c:pt>
                <c:pt idx="9">
                  <c:v>-3.5637315380987467E-3</c:v>
                </c:pt>
                <c:pt idx="10">
                  <c:v>7.2678311002860596E-4</c:v>
                </c:pt>
                <c:pt idx="11">
                  <c:v>5.7996392093950799E-4</c:v>
                </c:pt>
                <c:pt idx="12">
                  <c:v>2.2352318242934155E-3</c:v>
                </c:pt>
                <c:pt idx="13">
                  <c:v>-2.6815552645048646E-3</c:v>
                </c:pt>
                <c:pt idx="14">
                  <c:v>4.7550332233785575E-3</c:v>
                </c:pt>
                <c:pt idx="15">
                  <c:v>-2.2724536928310224E-3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E3-4DFA-9A44-DED40329F64A}"/>
            </c:ext>
          </c:extLst>
        </c:ser>
        <c:ser>
          <c:idx val="10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5000"/>
                </a:schemeClr>
              </a:solidFill>
              <a:ln w="9525">
                <a:solidFill>
                  <a:schemeClr val="accent3">
                    <a:shade val="6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data'!$C$67:$R$67</c:f>
              <c:numCache>
                <c:formatCode>#,##0.000%\ ;[Red]\-#,##0.000%\ ;\-\ </c:formatCode>
                <c:ptCount val="16"/>
                <c:pt idx="0">
                  <c:v>3.8214570884769206E-3</c:v>
                </c:pt>
                <c:pt idx="1">
                  <c:v>-3.4969469759826843E-4</c:v>
                </c:pt>
                <c:pt idx="2">
                  <c:v>-4.7518242514741349E-3</c:v>
                </c:pt>
                <c:pt idx="3">
                  <c:v>-4.9677460255481698E-4</c:v>
                </c:pt>
                <c:pt idx="4">
                  <c:v>1.2169021794179447E-3</c:v>
                </c:pt>
                <c:pt idx="5">
                  <c:v>4.5471981367224412E-3</c:v>
                </c:pt>
                <c:pt idx="6">
                  <c:v>-3.0662326685557684E-3</c:v>
                </c:pt>
                <c:pt idx="7">
                  <c:v>-9.8904016993506261E-4</c:v>
                </c:pt>
                <c:pt idx="8">
                  <c:v>3.155597652146902E-4</c:v>
                </c:pt>
                <c:pt idx="9">
                  <c:v>-1.3696454157554605E-3</c:v>
                </c:pt>
                <c:pt idx="10">
                  <c:v>4.5267721402835193E-3</c:v>
                </c:pt>
                <c:pt idx="11">
                  <c:v>6.0823210709615161E-4</c:v>
                </c:pt>
                <c:pt idx="12">
                  <c:v>-5.3569630480840846E-3</c:v>
                </c:pt>
                <c:pt idx="13">
                  <c:v>-4.9154108187920986E-3</c:v>
                </c:pt>
                <c:pt idx="14">
                  <c:v>-6.8308814222417524E-4</c:v>
                </c:pt>
                <c:pt idx="15">
                  <c:v>-6.9425523977622028E-3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E3-4DFA-9A44-DED40329F64A}"/>
            </c:ext>
          </c:extLst>
        </c:ser>
        <c:ser>
          <c:idx val="11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8000"/>
                </a:schemeClr>
              </a:solidFill>
              <a:ln w="9525">
                <a:solidFill>
                  <a:schemeClr val="accent3">
                    <a:shade val="6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data'!$C$68:$R$68</c:f>
              <c:numCache>
                <c:formatCode>#,##0.000%\ ;[Red]\-#,##0.000%\ ;\-\ </c:formatCode>
                <c:ptCount val="16"/>
                <c:pt idx="0">
                  <c:v>3.8338488012523708E-3</c:v>
                </c:pt>
                <c:pt idx="1">
                  <c:v>-9.2202227029969386E-4</c:v>
                </c:pt>
                <c:pt idx="2">
                  <c:v>-2.74990441205758E-3</c:v>
                </c:pt>
                <c:pt idx="3">
                  <c:v>-1.175687225353883E-3</c:v>
                </c:pt>
                <c:pt idx="4">
                  <c:v>-1.1867025670213582E-3</c:v>
                </c:pt>
                <c:pt idx="5">
                  <c:v>1.3823503997618669E-2</c:v>
                </c:pt>
                <c:pt idx="6">
                  <c:v>1.1727888356916072E-3</c:v>
                </c:pt>
                <c:pt idx="7">
                  <c:v>1.1911109305000611E-3</c:v>
                </c:pt>
                <c:pt idx="8">
                  <c:v>1.3555781407312839E-3</c:v>
                </c:pt>
                <c:pt idx="9">
                  <c:v>-3.8904183508527979E-3</c:v>
                </c:pt>
                <c:pt idx="10">
                  <c:v>6.8015941817138881E-3</c:v>
                </c:pt>
                <c:pt idx="11">
                  <c:v>-6.3487287440386897E-3</c:v>
                </c:pt>
                <c:pt idx="12">
                  <c:v>2.7463781961769573E-3</c:v>
                </c:pt>
                <c:pt idx="13">
                  <c:v>2.4770859381804122E-3</c:v>
                </c:pt>
                <c:pt idx="14">
                  <c:v>-1.0566788116641579E-3</c:v>
                </c:pt>
                <c:pt idx="15">
                  <c:v>1.6071746640577089E-2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E3-4DFA-9A44-DED40329F64A}"/>
            </c:ext>
          </c:extLst>
        </c:ser>
        <c:ser>
          <c:idx val="12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1000"/>
                </a:schemeClr>
              </a:solidFill>
              <a:ln w="9525">
                <a:solidFill>
                  <a:schemeClr val="accent3">
                    <a:shade val="7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data'!$C$69:$R$69</c:f>
              <c:numCache>
                <c:formatCode>#,##0.000%\ ;[Red]\-#,##0.000%\ ;\-\ </c:formatCode>
                <c:ptCount val="16"/>
                <c:pt idx="0">
                  <c:v>3.7413414742719642E-3</c:v>
                </c:pt>
                <c:pt idx="1">
                  <c:v>-1.9791020447472718E-3</c:v>
                </c:pt>
                <c:pt idx="2">
                  <c:v>1.0754399303380957E-2</c:v>
                </c:pt>
                <c:pt idx="3">
                  <c:v>-7.1246829577953363E-4</c:v>
                </c:pt>
                <c:pt idx="4">
                  <c:v>6.2684055351813761E-4</c:v>
                </c:pt>
                <c:pt idx="5">
                  <c:v>6.9503775564050407E-4</c:v>
                </c:pt>
                <c:pt idx="6">
                  <c:v>5.1671252441054527E-4</c:v>
                </c:pt>
                <c:pt idx="7">
                  <c:v>-3.8188708638775548E-3</c:v>
                </c:pt>
                <c:pt idx="8">
                  <c:v>3.039004343514673E-4</c:v>
                </c:pt>
                <c:pt idx="9">
                  <c:v>-2.9760200640875922E-3</c:v>
                </c:pt>
                <c:pt idx="10">
                  <c:v>-8.1091271828537259E-5</c:v>
                </c:pt>
                <c:pt idx="11">
                  <c:v>5.9656721489309561E-4</c:v>
                </c:pt>
                <c:pt idx="12">
                  <c:v>1.8847829309454056E-4</c:v>
                </c:pt>
                <c:pt idx="13">
                  <c:v>-3.0055770722201558E-3</c:v>
                </c:pt>
                <c:pt idx="14">
                  <c:v>-6.0501183110006629E-4</c:v>
                </c:pt>
                <c:pt idx="15">
                  <c:v>4.2451361099204998E-3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E3-4DFA-9A44-DED40329F64A}"/>
            </c:ext>
          </c:extLst>
        </c:ser>
        <c:ser>
          <c:idx val="13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4000"/>
                </a:schemeClr>
              </a:solidFill>
              <a:ln w="9525">
                <a:solidFill>
                  <a:schemeClr val="accent3">
                    <a:shade val="7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data'!$C$70:$R$70</c:f>
              <c:numCache>
                <c:formatCode>#,##0.000%\ ;[Red]\-#,##0.000%\ ;\-\ </c:formatCode>
                <c:ptCount val="16"/>
                <c:pt idx="0">
                  <c:v>3.8986556257143423E-3</c:v>
                </c:pt>
                <c:pt idx="1">
                  <c:v>-9.9384140300040613E-4</c:v>
                </c:pt>
                <c:pt idx="2">
                  <c:v>-5.2347582926470793E-4</c:v>
                </c:pt>
                <c:pt idx="3">
                  <c:v>-1.4091399999072163E-3</c:v>
                </c:pt>
                <c:pt idx="4">
                  <c:v>-3.6412030368326853E-4</c:v>
                </c:pt>
                <c:pt idx="5">
                  <c:v>1.1433901677401437E-2</c:v>
                </c:pt>
                <c:pt idx="6">
                  <c:v>2.5166221959849189E-4</c:v>
                </c:pt>
                <c:pt idx="7">
                  <c:v>-1.7231069773759877E-4</c:v>
                </c:pt>
                <c:pt idx="8">
                  <c:v>2.8869143938090591E-3</c:v>
                </c:pt>
                <c:pt idx="9">
                  <c:v>-7.4870512949256618E-3</c:v>
                </c:pt>
                <c:pt idx="10">
                  <c:v>7.036361130232649E-3</c:v>
                </c:pt>
                <c:pt idx="11">
                  <c:v>-5.7172630141368863E-3</c:v>
                </c:pt>
                <c:pt idx="12">
                  <c:v>2.2472279843133158E-4</c:v>
                </c:pt>
                <c:pt idx="13">
                  <c:v>-2.3491941831019769E-3</c:v>
                </c:pt>
                <c:pt idx="14">
                  <c:v>-1.9805525635765431E-3</c:v>
                </c:pt>
                <c:pt idx="15">
                  <c:v>4.735268555853045E-3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E3-4DFA-9A44-DED40329F64A}"/>
            </c:ext>
          </c:extLst>
        </c:ser>
        <c:ser>
          <c:idx val="14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7000"/>
                </a:schemeClr>
              </a:solidFill>
              <a:ln w="9525">
                <a:solidFill>
                  <a:schemeClr val="accent3">
                    <a:shade val="7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data'!$C$71:$R$71</c:f>
              <c:numCache>
                <c:formatCode>#,##0.000%\ ;[Red]\-#,##0.000%\ ;\-\ </c:formatCode>
                <c:ptCount val="16"/>
                <c:pt idx="0">
                  <c:v>3.7556455024980728E-3</c:v>
                </c:pt>
                <c:pt idx="1">
                  <c:v>-7.9340082885037688E-4</c:v>
                </c:pt>
                <c:pt idx="2">
                  <c:v>-1.1302667520245446E-3</c:v>
                </c:pt>
                <c:pt idx="3">
                  <c:v>-9.1151774269282448E-4</c:v>
                </c:pt>
                <c:pt idx="4">
                  <c:v>-5.6216153001598101E-4</c:v>
                </c:pt>
                <c:pt idx="5">
                  <c:v>-8.867465557131915E-4</c:v>
                </c:pt>
                <c:pt idx="6">
                  <c:v>-1.0500763639982313E-3</c:v>
                </c:pt>
                <c:pt idx="7">
                  <c:v>-2.5474749298646238E-3</c:v>
                </c:pt>
                <c:pt idx="8">
                  <c:v>8.3596222083404115E-4</c:v>
                </c:pt>
                <c:pt idx="9">
                  <c:v>-3.1466191455675752E-3</c:v>
                </c:pt>
                <c:pt idx="10">
                  <c:v>1.3945488404950579E-3</c:v>
                </c:pt>
                <c:pt idx="11">
                  <c:v>5.8853626087040922E-4</c:v>
                </c:pt>
                <c:pt idx="12">
                  <c:v>-1.4924914483094298E-4</c:v>
                </c:pt>
                <c:pt idx="13">
                  <c:v>3.7311276797813431E-4</c:v>
                </c:pt>
                <c:pt idx="14">
                  <c:v>1.141170867099639E-3</c:v>
                </c:pt>
                <c:pt idx="15">
                  <c:v>-3.0885365337829374E-3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E3-4DFA-9A44-DED40329F64A}"/>
            </c:ext>
          </c:extLst>
        </c:ser>
        <c:ser>
          <c:idx val="15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0000"/>
                </a:schemeClr>
              </a:solidFill>
              <a:ln w="9525">
                <a:solidFill>
                  <a:schemeClr val="accent3">
                    <a:shade val="8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data'!$C$72:$R$72</c:f>
              <c:numCache>
                <c:formatCode>#,##0.000%\ ;[Red]\-#,##0.000%\ ;\-\ </c:formatCode>
                <c:ptCount val="16"/>
                <c:pt idx="0">
                  <c:v>3.7412989321463641E-3</c:v>
                </c:pt>
                <c:pt idx="1">
                  <c:v>-9.9274806355342804E-4</c:v>
                </c:pt>
                <c:pt idx="2">
                  <c:v>-3.3721526497871857E-3</c:v>
                </c:pt>
                <c:pt idx="3">
                  <c:v>-2.2748015278939437E-4</c:v>
                </c:pt>
                <c:pt idx="4">
                  <c:v>1.9209817059017142E-3</c:v>
                </c:pt>
                <c:pt idx="5">
                  <c:v>4.8571743038425819E-3</c:v>
                </c:pt>
                <c:pt idx="6">
                  <c:v>-3.5168316754325968E-3</c:v>
                </c:pt>
                <c:pt idx="7">
                  <c:v>-7.129407656449871E-4</c:v>
                </c:pt>
                <c:pt idx="8">
                  <c:v>-9.2961793826340511E-5</c:v>
                </c:pt>
                <c:pt idx="9">
                  <c:v>-5.3401490204164626E-3</c:v>
                </c:pt>
                <c:pt idx="10">
                  <c:v>2.4272392970686729E-3</c:v>
                </c:pt>
                <c:pt idx="11">
                  <c:v>5.9326443948337637E-4</c:v>
                </c:pt>
                <c:pt idx="12">
                  <c:v>2.4681407947635403E-4</c:v>
                </c:pt>
                <c:pt idx="13">
                  <c:v>-4.8828344864072504E-3</c:v>
                </c:pt>
                <c:pt idx="14">
                  <c:v>-2.2643070669160492E-3</c:v>
                </c:pt>
                <c:pt idx="15">
                  <c:v>-7.6156329168546311E-3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E3-4DFA-9A44-DED40329F64A}"/>
            </c:ext>
          </c:extLst>
        </c:ser>
        <c:ser>
          <c:idx val="16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4000"/>
                </a:schemeClr>
              </a:solidFill>
              <a:ln w="9525">
                <a:solidFill>
                  <a:schemeClr val="accent3">
                    <a:shade val="8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data'!$C$73:$R$73</c:f>
              <c:numCache>
                <c:formatCode>#,##0.000%\ ;[Red]\-#,##0.000%\ ;\-\ </c:formatCode>
                <c:ptCount val="16"/>
                <c:pt idx="0">
                  <c:v>3.7824309921461463E-3</c:v>
                </c:pt>
                <c:pt idx="1">
                  <c:v>-7.0508256536716551E-4</c:v>
                </c:pt>
                <c:pt idx="2">
                  <c:v>4.496482164417559E-3</c:v>
                </c:pt>
                <c:pt idx="3">
                  <c:v>-1.0261749330231495E-3</c:v>
                </c:pt>
                <c:pt idx="4">
                  <c:v>-1.1519784436264668E-3</c:v>
                </c:pt>
                <c:pt idx="5">
                  <c:v>1.0786903257555824E-2</c:v>
                </c:pt>
                <c:pt idx="6">
                  <c:v>-2.4759058449863591E-3</c:v>
                </c:pt>
                <c:pt idx="7">
                  <c:v>2.2839020008169619E-3</c:v>
                </c:pt>
                <c:pt idx="8">
                  <c:v>1.7481511360875057E-3</c:v>
                </c:pt>
                <c:pt idx="9">
                  <c:v>-3.6978632605237927E-3</c:v>
                </c:pt>
                <c:pt idx="10">
                  <c:v>7.3662517691939211E-3</c:v>
                </c:pt>
                <c:pt idx="11">
                  <c:v>6.0928040547492124E-4</c:v>
                </c:pt>
                <c:pt idx="12">
                  <c:v>2.2175146256975253E-4</c:v>
                </c:pt>
                <c:pt idx="13">
                  <c:v>1.386210532921206E-3</c:v>
                </c:pt>
                <c:pt idx="14">
                  <c:v>-1.0678572968751965E-3</c:v>
                </c:pt>
                <c:pt idx="15">
                  <c:v>2.2556501376781668E-2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E3-4DFA-9A44-DED40329F64A}"/>
            </c:ext>
          </c:extLst>
        </c:ser>
        <c:ser>
          <c:idx val="17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7000"/>
                </a:schemeClr>
              </a:solidFill>
              <a:ln w="9525">
                <a:solidFill>
                  <a:schemeClr val="accent3">
                    <a:shade val="8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data'!$C$74:$R$74</c:f>
              <c:numCache>
                <c:formatCode>#,##0.000%\ ;[Red]\-#,##0.000%\ ;\-\ </c:formatCode>
                <c:ptCount val="16"/>
                <c:pt idx="0">
                  <c:v>3.8613027598388694E-3</c:v>
                </c:pt>
                <c:pt idx="1">
                  <c:v>-8.5699681101147895E-4</c:v>
                </c:pt>
                <c:pt idx="2">
                  <c:v>-3.5241316338499029E-3</c:v>
                </c:pt>
                <c:pt idx="3">
                  <c:v>-1.2415949004920268E-3</c:v>
                </c:pt>
                <c:pt idx="4">
                  <c:v>6.9073637608463301E-4</c:v>
                </c:pt>
                <c:pt idx="5">
                  <c:v>2.209549414516454E-3</c:v>
                </c:pt>
                <c:pt idx="6">
                  <c:v>-4.4053923702895847E-3</c:v>
                </c:pt>
                <c:pt idx="7">
                  <c:v>4.0890507447999269E-4</c:v>
                </c:pt>
                <c:pt idx="8">
                  <c:v>8.4718462297184161E-5</c:v>
                </c:pt>
                <c:pt idx="9">
                  <c:v>-6.2267853307109711E-3</c:v>
                </c:pt>
                <c:pt idx="10">
                  <c:v>5.0435829157093881E-3</c:v>
                </c:pt>
                <c:pt idx="11">
                  <c:v>6.0926318927689849E-4</c:v>
                </c:pt>
                <c:pt idx="12">
                  <c:v>5.0431439379750032E-4</c:v>
                </c:pt>
                <c:pt idx="13">
                  <c:v>-1.8256463608266049E-3</c:v>
                </c:pt>
                <c:pt idx="14">
                  <c:v>-3.0777598873741319E-3</c:v>
                </c:pt>
                <c:pt idx="15">
                  <c:v>-7.7459347085537811E-3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E3-4DFA-9A44-DED40329F64A}"/>
            </c:ext>
          </c:extLst>
        </c:ser>
        <c:ser>
          <c:idx val="18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0000"/>
                </a:schemeClr>
              </a:solidFill>
              <a:ln w="9525">
                <a:solidFill>
                  <a:schemeClr val="accent3">
                    <a:shade val="9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data'!$C$75:$R$75</c:f>
              <c:numCache>
                <c:formatCode>#,##0.000%\ ;[Red]\-#,##0.000%\ ;\-\ </c:formatCode>
                <c:ptCount val="16"/>
                <c:pt idx="0">
                  <c:v>3.7413141904727443E-3</c:v>
                </c:pt>
                <c:pt idx="1">
                  <c:v>-2.4627000011712141E-3</c:v>
                </c:pt>
                <c:pt idx="2">
                  <c:v>-1.9098214040582651E-3</c:v>
                </c:pt>
                <c:pt idx="3">
                  <c:v>-1.5307951579478507E-3</c:v>
                </c:pt>
                <c:pt idx="4">
                  <c:v>-3.3243397221438542E-4</c:v>
                </c:pt>
                <c:pt idx="5">
                  <c:v>-2.6438076148759482E-2</c:v>
                </c:pt>
                <c:pt idx="6">
                  <c:v>-2.7241589316662207E-3</c:v>
                </c:pt>
                <c:pt idx="7">
                  <c:v>2.4685621822323478E-3</c:v>
                </c:pt>
                <c:pt idx="8">
                  <c:v>1.9857747224083511E-4</c:v>
                </c:pt>
                <c:pt idx="9">
                  <c:v>2.9601543744075531E-3</c:v>
                </c:pt>
                <c:pt idx="10">
                  <c:v>-1.9039211707015946E-3</c:v>
                </c:pt>
                <c:pt idx="11">
                  <c:v>5.7053369798543141E-4</c:v>
                </c:pt>
                <c:pt idx="12">
                  <c:v>1.1424858804365279E-4</c:v>
                </c:pt>
                <c:pt idx="13">
                  <c:v>1.9839154448775265E-4</c:v>
                </c:pt>
                <c:pt idx="14">
                  <c:v>5.462481472380265E-3</c:v>
                </c:pt>
                <c:pt idx="15">
                  <c:v>-2.158764326426843E-2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E3-4DFA-9A44-DED40329F64A}"/>
            </c:ext>
          </c:extLst>
        </c:ser>
        <c:ser>
          <c:idx val="19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3000"/>
                </a:schemeClr>
              </a:solidFill>
              <a:ln w="9525">
                <a:solidFill>
                  <a:schemeClr val="accent3">
                    <a:shade val="9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data'!$C$76:$R$76</c:f>
              <c:numCache>
                <c:formatCode>#,##0.000%\ ;[Red]\-#,##0.000%\ ;\-\ </c:formatCode>
                <c:ptCount val="16"/>
                <c:pt idx="0">
                  <c:v>3.8011175302805622E-3</c:v>
                </c:pt>
                <c:pt idx="1">
                  <c:v>1.1927344089133207E-3</c:v>
                </c:pt>
                <c:pt idx="2">
                  <c:v>1.1444546275960255E-2</c:v>
                </c:pt>
                <c:pt idx="3">
                  <c:v>5.2241990245538439E-4</c:v>
                </c:pt>
                <c:pt idx="4">
                  <c:v>5.2580136720825621E-4</c:v>
                </c:pt>
                <c:pt idx="5">
                  <c:v>-7.2772697837124589E-3</c:v>
                </c:pt>
                <c:pt idx="6">
                  <c:v>3.1030437432950642E-3</c:v>
                </c:pt>
                <c:pt idx="7">
                  <c:v>-1.4197704585958704E-3</c:v>
                </c:pt>
                <c:pt idx="8">
                  <c:v>1.3364123427153096E-3</c:v>
                </c:pt>
                <c:pt idx="9">
                  <c:v>-3.4683257391294742E-3</c:v>
                </c:pt>
                <c:pt idx="10">
                  <c:v>-6.3522862867948504E-4</c:v>
                </c:pt>
                <c:pt idx="11">
                  <c:v>6.0230027567653721E-4</c:v>
                </c:pt>
                <c:pt idx="12">
                  <c:v>-3.3472803545162577E-3</c:v>
                </c:pt>
                <c:pt idx="13">
                  <c:v>1.2024071333793795E-3</c:v>
                </c:pt>
                <c:pt idx="14">
                  <c:v>2.5500892430856403E-3</c:v>
                </c:pt>
                <c:pt idx="15">
                  <c:v>1.0132997258336163E-2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E3-4DFA-9A44-DED40329F64A}"/>
            </c:ext>
          </c:extLst>
        </c:ser>
        <c:ser>
          <c:idx val="20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6000"/>
                </a:schemeClr>
              </a:solidFill>
              <a:ln w="9525">
                <a:solidFill>
                  <a:schemeClr val="accent3">
                    <a:shade val="9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data'!$C$77:$R$77</c:f>
              <c:numCache>
                <c:formatCode>#,##0.000%\ ;[Red]\-#,##0.000%\ ;\-\ </c:formatCode>
                <c:ptCount val="16"/>
                <c:pt idx="0">
                  <c:v>3.874932905610029E-3</c:v>
                </c:pt>
                <c:pt idx="1">
                  <c:v>-6.6905554307483683E-4</c:v>
                </c:pt>
                <c:pt idx="2">
                  <c:v>-3.7361609001806961E-4</c:v>
                </c:pt>
                <c:pt idx="3">
                  <c:v>-1.4010772536565685E-3</c:v>
                </c:pt>
                <c:pt idx="4">
                  <c:v>1.6787642769044986E-4</c:v>
                </c:pt>
                <c:pt idx="5">
                  <c:v>-9.8995256748501959E-4</c:v>
                </c:pt>
                <c:pt idx="6">
                  <c:v>-2.3703636026568553E-3</c:v>
                </c:pt>
                <c:pt idx="7">
                  <c:v>2.0941701072541008E-3</c:v>
                </c:pt>
                <c:pt idx="8">
                  <c:v>4.89243335566103E-4</c:v>
                </c:pt>
                <c:pt idx="9">
                  <c:v>3.3245621043962448E-3</c:v>
                </c:pt>
                <c:pt idx="10">
                  <c:v>2.9929575214644455E-3</c:v>
                </c:pt>
                <c:pt idx="11">
                  <c:v>6.1519463005499375E-4</c:v>
                </c:pt>
                <c:pt idx="12">
                  <c:v>2.2640214667246639E-4</c:v>
                </c:pt>
                <c:pt idx="13">
                  <c:v>3.5108307622047086E-3</c:v>
                </c:pt>
                <c:pt idx="14">
                  <c:v>-2.9309558085008902E-3</c:v>
                </c:pt>
                <c:pt idx="15">
                  <c:v>8.5611490755213016E-3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E3-4DFA-9A44-DED40329F64A}"/>
            </c:ext>
          </c:extLst>
        </c:ser>
        <c:ser>
          <c:idx val="21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data'!$C$78:$R$78</c:f>
              <c:numCache>
                <c:formatCode>#,##0.000%\ ;[Red]\-#,##0.000%\ ;\-\ </c:formatCode>
                <c:ptCount val="16"/>
                <c:pt idx="0">
                  <c:v>3.8485160199723811E-3</c:v>
                </c:pt>
                <c:pt idx="1">
                  <c:v>-8.5742598271565384E-4</c:v>
                </c:pt>
                <c:pt idx="2">
                  <c:v>1.9057009241427725E-3</c:v>
                </c:pt>
                <c:pt idx="3">
                  <c:v>-1.033236470112886E-3</c:v>
                </c:pt>
                <c:pt idx="4">
                  <c:v>-6.3684287391829741E-4</c:v>
                </c:pt>
                <c:pt idx="5">
                  <c:v>5.1448755733383145E-3</c:v>
                </c:pt>
                <c:pt idx="6">
                  <c:v>4.6175534821579767E-4</c:v>
                </c:pt>
                <c:pt idx="7">
                  <c:v>1.3465350777615015E-3</c:v>
                </c:pt>
                <c:pt idx="8">
                  <c:v>-2.184853942210907E-8</c:v>
                </c:pt>
                <c:pt idx="9">
                  <c:v>1.0959744845540076E-3</c:v>
                </c:pt>
                <c:pt idx="10">
                  <c:v>5.0663746173991164E-3</c:v>
                </c:pt>
                <c:pt idx="11">
                  <c:v>6.1826297370215499E-4</c:v>
                </c:pt>
                <c:pt idx="12">
                  <c:v>-9.2513432130170159E-4</c:v>
                </c:pt>
                <c:pt idx="13">
                  <c:v>-9.6069478439475553E-4</c:v>
                </c:pt>
                <c:pt idx="14">
                  <c:v>-2.8280158470084249E-3</c:v>
                </c:pt>
                <c:pt idx="15">
                  <c:v>1.2246622891094905E-2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E3-4DFA-9A44-DED40329F64A}"/>
            </c:ext>
          </c:extLst>
        </c:ser>
        <c:ser>
          <c:idx val="22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7000"/>
                </a:schemeClr>
              </a:solidFill>
              <a:ln w="9525">
                <a:solidFill>
                  <a:schemeClr val="accent3">
                    <a:tint val="9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data'!$C$79:$R$79</c:f>
              <c:numCache>
                <c:formatCode>#,##0.000%\ ;[Red]\-#,##0.000%\ ;\-\ </c:formatCode>
                <c:ptCount val="16"/>
                <c:pt idx="0">
                  <c:v>3.747780205959117E-3</c:v>
                </c:pt>
                <c:pt idx="1">
                  <c:v>-2.9754917339985809E-4</c:v>
                </c:pt>
                <c:pt idx="2">
                  <c:v>3.7476481826559382E-3</c:v>
                </c:pt>
                <c:pt idx="3">
                  <c:v>-7.1253829449879902E-4</c:v>
                </c:pt>
                <c:pt idx="4">
                  <c:v>2.0344347747998093E-3</c:v>
                </c:pt>
                <c:pt idx="5">
                  <c:v>1.5885118202033865E-2</c:v>
                </c:pt>
                <c:pt idx="6">
                  <c:v>1.4584197171598756E-3</c:v>
                </c:pt>
                <c:pt idx="7">
                  <c:v>-2.5956203092374341E-3</c:v>
                </c:pt>
                <c:pt idx="8">
                  <c:v>1.607024439901128E-3</c:v>
                </c:pt>
                <c:pt idx="9">
                  <c:v>-1.011605608337951E-2</c:v>
                </c:pt>
                <c:pt idx="10">
                  <c:v>7.544072282850145E-3</c:v>
                </c:pt>
                <c:pt idx="11">
                  <c:v>5.9744984195964079E-4</c:v>
                </c:pt>
                <c:pt idx="12">
                  <c:v>-1.0069002331913879E-5</c:v>
                </c:pt>
                <c:pt idx="13">
                  <c:v>2.8463999732875056E-3</c:v>
                </c:pt>
                <c:pt idx="14">
                  <c:v>-5.0545666085111129E-4</c:v>
                </c:pt>
                <c:pt idx="15">
                  <c:v>2.5231058096908399E-2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E3-4DFA-9A44-DED40329F64A}"/>
            </c:ext>
          </c:extLst>
        </c:ser>
        <c:ser>
          <c:idx val="23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4000"/>
                </a:schemeClr>
              </a:solidFill>
              <a:ln w="9525">
                <a:solidFill>
                  <a:schemeClr val="accent3">
                    <a:tint val="9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data'!$C$80:$R$80</c:f>
              <c:numCache>
                <c:formatCode>#,##0.000%\ ;[Red]\-#,##0.000%\ ;\-\ </c:formatCode>
                <c:ptCount val="16"/>
                <c:pt idx="0">
                  <c:v>3.7405682865665479E-3</c:v>
                </c:pt>
                <c:pt idx="1">
                  <c:v>-2.933494922070512E-3</c:v>
                </c:pt>
                <c:pt idx="2">
                  <c:v>-2.3153314986168461E-4</c:v>
                </c:pt>
                <c:pt idx="3">
                  <c:v>-8.4784959183292763E-4</c:v>
                </c:pt>
                <c:pt idx="4">
                  <c:v>-7.4572334067202206E-4</c:v>
                </c:pt>
                <c:pt idx="5">
                  <c:v>6.2588834725756382E-3</c:v>
                </c:pt>
                <c:pt idx="6">
                  <c:v>2.7793154609878634E-4</c:v>
                </c:pt>
                <c:pt idx="7">
                  <c:v>-6.4337581867435212E-4</c:v>
                </c:pt>
                <c:pt idx="8">
                  <c:v>9.7775486288043112E-4</c:v>
                </c:pt>
                <c:pt idx="9">
                  <c:v>3.57746361362965E-3</c:v>
                </c:pt>
                <c:pt idx="10">
                  <c:v>6.6939780597736753E-3</c:v>
                </c:pt>
                <c:pt idx="11">
                  <c:v>6.0076547482412757E-4</c:v>
                </c:pt>
                <c:pt idx="12">
                  <c:v>4.2872844032282309E-4</c:v>
                </c:pt>
                <c:pt idx="13">
                  <c:v>1.1145730683614907E-4</c:v>
                </c:pt>
                <c:pt idx="14">
                  <c:v>-2.1322688114744359E-3</c:v>
                </c:pt>
                <c:pt idx="15">
                  <c:v>1.5133285428921894E-2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E3-4DFA-9A44-DED40329F64A}"/>
            </c:ext>
          </c:extLst>
        </c:ser>
        <c:ser>
          <c:idx val="24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1000"/>
                </a:schemeClr>
              </a:solidFill>
              <a:ln w="9525">
                <a:solidFill>
                  <a:schemeClr val="accent3">
                    <a:tint val="9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data'!$C$81:$R$81</c:f>
              <c:numCache>
                <c:formatCode>#,##0.000%\ ;[Red]\-#,##0.000%\ ;\-\ </c:formatCode>
                <c:ptCount val="16"/>
                <c:pt idx="0">
                  <c:v>3.8186899523660056E-3</c:v>
                </c:pt>
                <c:pt idx="1">
                  <c:v>1.3315187384081995E-3</c:v>
                </c:pt>
                <c:pt idx="2">
                  <c:v>1.2427217956234582E-3</c:v>
                </c:pt>
                <c:pt idx="3">
                  <c:v>6.6864432403135332E-4</c:v>
                </c:pt>
                <c:pt idx="4">
                  <c:v>-9.1879371685799072E-4</c:v>
                </c:pt>
                <c:pt idx="5">
                  <c:v>-9.1243685469257763E-3</c:v>
                </c:pt>
                <c:pt idx="6">
                  <c:v>3.1668427314963665E-3</c:v>
                </c:pt>
                <c:pt idx="7">
                  <c:v>-3.0132987481579221E-4</c:v>
                </c:pt>
                <c:pt idx="8">
                  <c:v>-1.3325771267145292E-3</c:v>
                </c:pt>
                <c:pt idx="9">
                  <c:v>9.0464976765085581E-3</c:v>
                </c:pt>
                <c:pt idx="10">
                  <c:v>-1.409271917567545E-2</c:v>
                </c:pt>
                <c:pt idx="11">
                  <c:v>5.9698822045128885E-4</c:v>
                </c:pt>
                <c:pt idx="12">
                  <c:v>1.4472886688368103E-3</c:v>
                </c:pt>
                <c:pt idx="13">
                  <c:v>-5.2267722337970834E-3</c:v>
                </c:pt>
                <c:pt idx="14">
                  <c:v>1.3921591375698483E-3</c:v>
                </c:pt>
                <c:pt idx="15">
                  <c:v>-8.2852094294947332E-3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E3-4DFA-9A44-DED40329F64A}"/>
            </c:ext>
          </c:extLst>
        </c:ser>
        <c:ser>
          <c:idx val="25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8000"/>
                </a:schemeClr>
              </a:solidFill>
              <a:ln w="9525">
                <a:solidFill>
                  <a:schemeClr val="accent3">
                    <a:tint val="8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data'!$C$82:$R$82</c:f>
              <c:numCache>
                <c:formatCode>#,##0.000%\ ;[Red]\-#,##0.000%\ ;\-\ </c:formatCode>
                <c:ptCount val="16"/>
                <c:pt idx="0">
                  <c:v>3.7412904548885795E-3</c:v>
                </c:pt>
                <c:pt idx="1">
                  <c:v>-1.959416919317114E-4</c:v>
                </c:pt>
                <c:pt idx="2">
                  <c:v>-2.5513446873988155E-3</c:v>
                </c:pt>
                <c:pt idx="3">
                  <c:v>-3.5607531578008E-4</c:v>
                </c:pt>
                <c:pt idx="4">
                  <c:v>-5.4928577915247523E-4</c:v>
                </c:pt>
                <c:pt idx="5">
                  <c:v>-1.0093690586377879E-2</c:v>
                </c:pt>
                <c:pt idx="6">
                  <c:v>2.6112625051357696E-3</c:v>
                </c:pt>
                <c:pt idx="7">
                  <c:v>-1.8581941004521818E-3</c:v>
                </c:pt>
                <c:pt idx="8">
                  <c:v>-1.2465489701479759E-3</c:v>
                </c:pt>
                <c:pt idx="9">
                  <c:v>6.1644076699880479E-3</c:v>
                </c:pt>
                <c:pt idx="10">
                  <c:v>-1.3032801773853908E-2</c:v>
                </c:pt>
                <c:pt idx="11">
                  <c:v>5.8178018755306038E-4</c:v>
                </c:pt>
                <c:pt idx="12">
                  <c:v>-1.6949680552307278E-3</c:v>
                </c:pt>
                <c:pt idx="13">
                  <c:v>-6.5471093022528848E-3</c:v>
                </c:pt>
                <c:pt idx="14">
                  <c:v>2.1409801677166884E-3</c:v>
                </c:pt>
                <c:pt idx="15">
                  <c:v>-2.2886239277296494E-2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E3-4DFA-9A44-DED40329F64A}"/>
            </c:ext>
          </c:extLst>
        </c:ser>
        <c:ser>
          <c:idx val="26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5000"/>
                </a:schemeClr>
              </a:solidFill>
              <a:ln w="9525">
                <a:solidFill>
                  <a:schemeClr val="accent3">
                    <a:tint val="8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data'!$C$83:$R$83</c:f>
              <c:numCache>
                <c:formatCode>#,##0.000%\ ;[Red]\-#,##0.000%\ ;\-\ </c:formatCode>
                <c:ptCount val="16"/>
                <c:pt idx="0">
                  <c:v>3.7406852048431638E-3</c:v>
                </c:pt>
                <c:pt idx="1">
                  <c:v>-5.2366450515995977E-3</c:v>
                </c:pt>
                <c:pt idx="2">
                  <c:v>-2.0399708851904785E-3</c:v>
                </c:pt>
                <c:pt idx="3">
                  <c:v>-6.1654241497954843E-5</c:v>
                </c:pt>
                <c:pt idx="4">
                  <c:v>-8.9251520263955442E-4</c:v>
                </c:pt>
                <c:pt idx="5">
                  <c:v>-2.3421949363115702E-2</c:v>
                </c:pt>
                <c:pt idx="6">
                  <c:v>1.8148602357819232E-3</c:v>
                </c:pt>
                <c:pt idx="7">
                  <c:v>-1.7823579897392472E-3</c:v>
                </c:pt>
                <c:pt idx="8">
                  <c:v>-1.1778952428538325E-3</c:v>
                </c:pt>
                <c:pt idx="9">
                  <c:v>8.0043292428400026E-3</c:v>
                </c:pt>
                <c:pt idx="10">
                  <c:v>-1.3243270559333165E-2</c:v>
                </c:pt>
                <c:pt idx="11">
                  <c:v>5.6609093367099295E-4</c:v>
                </c:pt>
                <c:pt idx="12">
                  <c:v>1.3637654342701921E-5</c:v>
                </c:pt>
                <c:pt idx="13">
                  <c:v>-2.3327718453888258E-3</c:v>
                </c:pt>
                <c:pt idx="14">
                  <c:v>7.8275217156088539E-3</c:v>
                </c:pt>
                <c:pt idx="15">
                  <c:v>-2.8221905394270719E-2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E3-4DFA-9A44-DED40329F64A}"/>
            </c:ext>
          </c:extLst>
        </c:ser>
        <c:ser>
          <c:idx val="27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1000"/>
                </a:schemeClr>
              </a:solidFill>
              <a:ln w="9525">
                <a:solidFill>
                  <a:schemeClr val="accent3">
                    <a:tint val="8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data'!$C$84:$R$84</c:f>
              <c:numCache>
                <c:formatCode>#,##0.000%\ ;[Red]\-#,##0.000%\ ;\-\ </c:formatCode>
                <c:ptCount val="16"/>
                <c:pt idx="0">
                  <c:v>3.9633046076135159E-3</c:v>
                </c:pt>
                <c:pt idx="1">
                  <c:v>2.6590627612315121E-3</c:v>
                </c:pt>
                <c:pt idx="2">
                  <c:v>-3.2277682385672968E-3</c:v>
                </c:pt>
                <c:pt idx="3">
                  <c:v>4.1654451950701166E-4</c:v>
                </c:pt>
                <c:pt idx="4">
                  <c:v>-2.1207913192622385E-4</c:v>
                </c:pt>
                <c:pt idx="5">
                  <c:v>1.3368069044163988E-3</c:v>
                </c:pt>
                <c:pt idx="6">
                  <c:v>3.5491800145557306E-3</c:v>
                </c:pt>
                <c:pt idx="7">
                  <c:v>-6.0010960006762204E-4</c:v>
                </c:pt>
                <c:pt idx="8">
                  <c:v>-1.1141318356207019E-3</c:v>
                </c:pt>
                <c:pt idx="9">
                  <c:v>6.8755336539043643E-3</c:v>
                </c:pt>
                <c:pt idx="10">
                  <c:v>-1.4713954763436954E-2</c:v>
                </c:pt>
                <c:pt idx="11">
                  <c:v>6.1800014394974845E-4</c:v>
                </c:pt>
                <c:pt idx="12">
                  <c:v>8.6679212967899488E-4</c:v>
                </c:pt>
                <c:pt idx="13">
                  <c:v>3.4168475351172845E-3</c:v>
                </c:pt>
                <c:pt idx="14">
                  <c:v>-5.4229184766629857E-4</c:v>
                </c:pt>
                <c:pt idx="15">
                  <c:v>3.2917368526894641E-3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E3-4DFA-9A44-DED40329F64A}"/>
            </c:ext>
          </c:extLst>
        </c:ser>
        <c:ser>
          <c:idx val="28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8000"/>
                </a:schemeClr>
              </a:solidFill>
              <a:ln w="9525">
                <a:solidFill>
                  <a:schemeClr val="accent3">
                    <a:tint val="7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data'!$C$85:$R$85</c:f>
              <c:numCache>
                <c:formatCode>#,##0.000%\ ;[Red]\-#,##0.000%\ ;\-\ </c:formatCode>
                <c:ptCount val="16"/>
                <c:pt idx="0">
                  <c:v>3.8697755354040186E-3</c:v>
                </c:pt>
                <c:pt idx="1">
                  <c:v>5.1311501795048287E-5</c:v>
                </c:pt>
                <c:pt idx="2">
                  <c:v>-3.9984725102182317E-4</c:v>
                </c:pt>
                <c:pt idx="3">
                  <c:v>-1.9925461983705262E-4</c:v>
                </c:pt>
                <c:pt idx="4">
                  <c:v>-3.5302783387258785E-5</c:v>
                </c:pt>
                <c:pt idx="5">
                  <c:v>3.1222757989410876E-3</c:v>
                </c:pt>
                <c:pt idx="6">
                  <c:v>2.4727924407643709E-3</c:v>
                </c:pt>
                <c:pt idx="7">
                  <c:v>-6.9761924429423416E-4</c:v>
                </c:pt>
                <c:pt idx="8">
                  <c:v>-7.9170003079287454E-4</c:v>
                </c:pt>
                <c:pt idx="9">
                  <c:v>7.166389250727212E-3</c:v>
                </c:pt>
                <c:pt idx="10">
                  <c:v>-8.4705653566170547E-3</c:v>
                </c:pt>
                <c:pt idx="11">
                  <c:v>6.1391478960937107E-4</c:v>
                </c:pt>
                <c:pt idx="12">
                  <c:v>-1.2980714665269399E-3</c:v>
                </c:pt>
                <c:pt idx="13">
                  <c:v>2.4547435721788968E-3</c:v>
                </c:pt>
                <c:pt idx="14">
                  <c:v>-2.6263269020090352E-3</c:v>
                </c:pt>
                <c:pt idx="15">
                  <c:v>5.2325152349337323E-3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E3-4DFA-9A44-DED40329F64A}"/>
            </c:ext>
          </c:extLst>
        </c:ser>
        <c:ser>
          <c:idx val="29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5000"/>
                </a:schemeClr>
              </a:solidFill>
              <a:ln w="9525">
                <a:solidFill>
                  <a:schemeClr val="accent3">
                    <a:tint val="7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data'!$C$86:$R$86</c:f>
              <c:numCache>
                <c:formatCode>#,##0.000%\ ;[Red]\-#,##0.000%\ ;\-\ </c:formatCode>
                <c:ptCount val="16"/>
                <c:pt idx="0">
                  <c:v>3.6392022626819953E-3</c:v>
                </c:pt>
                <c:pt idx="1">
                  <c:v>-3.0720702470189432E-3</c:v>
                </c:pt>
                <c:pt idx="2">
                  <c:v>-2.8940728597361964E-3</c:v>
                </c:pt>
                <c:pt idx="3">
                  <c:v>-3.8038118696581691E-4</c:v>
                </c:pt>
                <c:pt idx="4">
                  <c:v>1.7640165245713657E-3</c:v>
                </c:pt>
                <c:pt idx="5">
                  <c:v>-3.4298688944905953E-3</c:v>
                </c:pt>
                <c:pt idx="6">
                  <c:v>3.2641178603254328E-4</c:v>
                </c:pt>
                <c:pt idx="7">
                  <c:v>1.0443457123197053E-3</c:v>
                </c:pt>
                <c:pt idx="8">
                  <c:v>1.3490760097644161E-3</c:v>
                </c:pt>
                <c:pt idx="9">
                  <c:v>4.6818353977602367E-3</c:v>
                </c:pt>
                <c:pt idx="10">
                  <c:v>2.4762379224487763E-3</c:v>
                </c:pt>
                <c:pt idx="11">
                  <c:v>5.7197915023665669E-4</c:v>
                </c:pt>
                <c:pt idx="12">
                  <c:v>7.9389941034113676E-4</c:v>
                </c:pt>
                <c:pt idx="13">
                  <c:v>4.0689293394557957E-3</c:v>
                </c:pt>
                <c:pt idx="14">
                  <c:v>1.0011845853169499E-3</c:v>
                </c:pt>
                <c:pt idx="15">
                  <c:v>1.1940724912718026E-2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EE3-4DFA-9A44-DED40329F64A}"/>
            </c:ext>
          </c:extLst>
        </c:ser>
        <c:ser>
          <c:idx val="30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2000"/>
                </a:schemeClr>
              </a:solidFill>
              <a:ln w="9525">
                <a:solidFill>
                  <a:schemeClr val="accent3">
                    <a:tint val="7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data'!$C$87:$R$87</c:f>
              <c:numCache>
                <c:formatCode>#,##0.000%\ ;[Red]\-#,##0.000%\ ;\-\ </c:formatCode>
                <c:ptCount val="16"/>
                <c:pt idx="0">
                  <c:v>3.7903430356422962E-3</c:v>
                </c:pt>
                <c:pt idx="1">
                  <c:v>-5.1775843684054301E-4</c:v>
                </c:pt>
                <c:pt idx="2">
                  <c:v>-3.6062158267551325E-3</c:v>
                </c:pt>
                <c:pt idx="3">
                  <c:v>-1.3584938185404738E-3</c:v>
                </c:pt>
                <c:pt idx="4">
                  <c:v>-5.985779926596102E-4</c:v>
                </c:pt>
                <c:pt idx="5">
                  <c:v>-1.9555026609308523E-2</c:v>
                </c:pt>
                <c:pt idx="6">
                  <c:v>-3.4071572542431205E-3</c:v>
                </c:pt>
                <c:pt idx="7">
                  <c:v>-1.4619995991682622E-4</c:v>
                </c:pt>
                <c:pt idx="8">
                  <c:v>1.7385437768135947E-4</c:v>
                </c:pt>
                <c:pt idx="9">
                  <c:v>9.7011378228659684E-3</c:v>
                </c:pt>
                <c:pt idx="10">
                  <c:v>1.1312681428952143E-3</c:v>
                </c:pt>
                <c:pt idx="11">
                  <c:v>5.8652999396469063E-4</c:v>
                </c:pt>
                <c:pt idx="12">
                  <c:v>2.1347046952502335E-4</c:v>
                </c:pt>
                <c:pt idx="13">
                  <c:v>1.4571713806672548E-3</c:v>
                </c:pt>
                <c:pt idx="14">
                  <c:v>3.747252050326777E-3</c:v>
                </c:pt>
                <c:pt idx="15">
                  <c:v>-8.3884026246956456E-3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EE3-4DFA-9A44-DED40329F64A}"/>
            </c:ext>
          </c:extLst>
        </c:ser>
        <c:ser>
          <c:idx val="31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9000"/>
                </a:schemeClr>
              </a:solidFill>
              <a:ln w="9525">
                <a:solidFill>
                  <a:schemeClr val="accent3">
                    <a:tint val="6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data'!$C$88:$R$88</c:f>
              <c:numCache>
                <c:formatCode>#,##0.000%\ ;[Red]\-#,##0.000%\ ;\-\ </c:formatCode>
                <c:ptCount val="16"/>
                <c:pt idx="0">
                  <c:v>3.7923560197308248E-3</c:v>
                </c:pt>
                <c:pt idx="1">
                  <c:v>1.285181155650239E-4</c:v>
                </c:pt>
                <c:pt idx="2">
                  <c:v>-4.0013883937275452E-3</c:v>
                </c:pt>
                <c:pt idx="3">
                  <c:v>-3.7139342169800749E-4</c:v>
                </c:pt>
                <c:pt idx="4">
                  <c:v>1.0805371914979212E-3</c:v>
                </c:pt>
                <c:pt idx="5">
                  <c:v>3.4768029312224336E-3</c:v>
                </c:pt>
                <c:pt idx="6">
                  <c:v>-1.6165950309374733E-3</c:v>
                </c:pt>
                <c:pt idx="7">
                  <c:v>-7.9463994913342439E-4</c:v>
                </c:pt>
                <c:pt idx="8">
                  <c:v>-4.0149670763156564E-5</c:v>
                </c:pt>
                <c:pt idx="9">
                  <c:v>2.1429964830879111E-3</c:v>
                </c:pt>
                <c:pt idx="10">
                  <c:v>4.8333350900824357E-3</c:v>
                </c:pt>
                <c:pt idx="11">
                  <c:v>-3.3375463362277369E-3</c:v>
                </c:pt>
                <c:pt idx="12">
                  <c:v>-6.1971052264175874E-4</c:v>
                </c:pt>
                <c:pt idx="13">
                  <c:v>7.2752483267990442E-4</c:v>
                </c:pt>
                <c:pt idx="14">
                  <c:v>-1.3621597824076126E-4</c:v>
                </c:pt>
                <c:pt idx="15">
                  <c:v>5.2644313604965909E-3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E3-4DFA-9A44-DED40329F64A}"/>
            </c:ext>
          </c:extLst>
        </c:ser>
        <c:ser>
          <c:idx val="32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data'!$C$89:$R$89</c:f>
              <c:numCache>
                <c:formatCode>#,##0.000%\ ;[Red]\-#,##0.000%\ ;\-\ </c:formatCode>
                <c:ptCount val="16"/>
                <c:pt idx="0">
                  <c:v>3.8102282716399039E-3</c:v>
                </c:pt>
                <c:pt idx="1">
                  <c:v>-7.0380091866906191E-4</c:v>
                </c:pt>
                <c:pt idx="2">
                  <c:v>-3.4611528476480302E-3</c:v>
                </c:pt>
                <c:pt idx="3">
                  <c:v>-1.0636562609247502E-3</c:v>
                </c:pt>
                <c:pt idx="4">
                  <c:v>3.6321821201901194E-4</c:v>
                </c:pt>
                <c:pt idx="5">
                  <c:v>3.7522909906892998E-3</c:v>
                </c:pt>
                <c:pt idx="6">
                  <c:v>-2.5069467946048363E-4</c:v>
                </c:pt>
                <c:pt idx="7">
                  <c:v>-5.1905898733584088E-4</c:v>
                </c:pt>
                <c:pt idx="8">
                  <c:v>1.8465798723243942E-4</c:v>
                </c:pt>
                <c:pt idx="9">
                  <c:v>3.4310978296292483E-3</c:v>
                </c:pt>
                <c:pt idx="10">
                  <c:v>3.2169100681420648E-3</c:v>
                </c:pt>
                <c:pt idx="11">
                  <c:v>6.0624027352118581E-4</c:v>
                </c:pt>
                <c:pt idx="12">
                  <c:v>2.7463574523212131E-4</c:v>
                </c:pt>
                <c:pt idx="13">
                  <c:v>-4.2048318384522165E-3</c:v>
                </c:pt>
                <c:pt idx="14">
                  <c:v>5.8557607819675894E-4</c:v>
                </c:pt>
                <c:pt idx="15">
                  <c:v>6.0216599238116508E-3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EE3-4DFA-9A44-DED40329F64A}"/>
            </c:ext>
          </c:extLst>
        </c:ser>
        <c:ser>
          <c:idx val="33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data'!$C$90:$R$90</c:f>
              <c:numCache>
                <c:formatCode>#,##0.000%\ ;[Red]\-#,##0.000%\ ;\-\ </c:formatCode>
                <c:ptCount val="16"/>
                <c:pt idx="0">
                  <c:v>3.9883523156640788E-3</c:v>
                </c:pt>
                <c:pt idx="1">
                  <c:v>-1.7384513608864616E-4</c:v>
                </c:pt>
                <c:pt idx="2">
                  <c:v>-3.4939463929741787E-3</c:v>
                </c:pt>
                <c:pt idx="3">
                  <c:v>-6.515646825286936E-4</c:v>
                </c:pt>
                <c:pt idx="4">
                  <c:v>-7.9198792182655353E-4</c:v>
                </c:pt>
                <c:pt idx="5">
                  <c:v>5.9182972063016592E-3</c:v>
                </c:pt>
                <c:pt idx="6">
                  <c:v>-1.2485399389043916E-3</c:v>
                </c:pt>
                <c:pt idx="7">
                  <c:v>7.2034442507962204E-4</c:v>
                </c:pt>
                <c:pt idx="8">
                  <c:v>9.8844194151248566E-4</c:v>
                </c:pt>
                <c:pt idx="9">
                  <c:v>7.5987697478576699E-3</c:v>
                </c:pt>
                <c:pt idx="10">
                  <c:v>4.2950798601200102E-3</c:v>
                </c:pt>
                <c:pt idx="11">
                  <c:v>6.3809661398850359E-4</c:v>
                </c:pt>
                <c:pt idx="12">
                  <c:v>2.3223896703949976E-4</c:v>
                </c:pt>
                <c:pt idx="13">
                  <c:v>2.0209335597753952E-3</c:v>
                </c:pt>
                <c:pt idx="14">
                  <c:v>2.7394951233983278E-4</c:v>
                </c:pt>
                <c:pt idx="15">
                  <c:v>2.0314620077356293E-2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EE3-4DFA-9A44-DED40329F64A}"/>
            </c:ext>
          </c:extLst>
        </c:ser>
        <c:ser>
          <c:idx val="34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9000"/>
                </a:schemeClr>
              </a:solidFill>
              <a:ln w="9525">
                <a:solidFill>
                  <a:schemeClr val="accent3">
                    <a:tint val="5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data'!$C$91:$R$91</c:f>
              <c:numCache>
                <c:formatCode>#,##0.000%\ ;[Red]\-#,##0.000%\ ;\-\ </c:formatCode>
                <c:ptCount val="16"/>
                <c:pt idx="0">
                  <c:v>3.9405951429902775E-3</c:v>
                </c:pt>
                <c:pt idx="1">
                  <c:v>-6.5345308525777135E-4</c:v>
                </c:pt>
                <c:pt idx="2">
                  <c:v>-4.1437792609291257E-3</c:v>
                </c:pt>
                <c:pt idx="3">
                  <c:v>-1.0573690343336217E-3</c:v>
                </c:pt>
                <c:pt idx="4">
                  <c:v>7.4394327616045253E-4</c:v>
                </c:pt>
                <c:pt idx="5">
                  <c:v>1.2159128562557742E-2</c:v>
                </c:pt>
                <c:pt idx="6">
                  <c:v>1.6901687379577979E-4</c:v>
                </c:pt>
                <c:pt idx="7">
                  <c:v>7.0642093281336749E-4</c:v>
                </c:pt>
                <c:pt idx="8">
                  <c:v>-1.5236276939756266E-4</c:v>
                </c:pt>
                <c:pt idx="9">
                  <c:v>-9.9327641373814224E-4</c:v>
                </c:pt>
                <c:pt idx="10">
                  <c:v>4.2240556247532535E-3</c:v>
                </c:pt>
                <c:pt idx="11">
                  <c:v>6.2979756830450206E-4</c:v>
                </c:pt>
                <c:pt idx="12">
                  <c:v>3.9576612763436714E-4</c:v>
                </c:pt>
                <c:pt idx="13">
                  <c:v>2.8108515279083868E-3</c:v>
                </c:pt>
                <c:pt idx="14">
                  <c:v>-2.1786768744984641E-3</c:v>
                </c:pt>
                <c:pt idx="15">
                  <c:v>1.6600658198763441E-2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EE3-4DFA-9A44-DED40329F64A}"/>
            </c:ext>
          </c:extLst>
        </c:ser>
        <c:ser>
          <c:idx val="35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6000"/>
                </a:schemeClr>
              </a:solidFill>
              <a:ln w="9525">
                <a:solidFill>
                  <a:schemeClr val="accent3">
                    <a:tint val="5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data'!$C$92:$R$92</c:f>
              <c:numCache>
                <c:formatCode>#,##0.000%\ ;[Red]\-#,##0.000%\ ;\-\ </c:formatCode>
                <c:ptCount val="16"/>
                <c:pt idx="0">
                  <c:v>3.7252359991826189E-3</c:v>
                </c:pt>
                <c:pt idx="1">
                  <c:v>-3.5537113650717655E-3</c:v>
                </c:pt>
                <c:pt idx="2">
                  <c:v>4.935785414929339E-3</c:v>
                </c:pt>
                <c:pt idx="3">
                  <c:v>-1.192151598642055E-3</c:v>
                </c:pt>
                <c:pt idx="4">
                  <c:v>-9.5591392078031578E-4</c:v>
                </c:pt>
                <c:pt idx="5">
                  <c:v>4.9455518356009698E-3</c:v>
                </c:pt>
                <c:pt idx="6">
                  <c:v>-2.7408747234991537E-4</c:v>
                </c:pt>
                <c:pt idx="7">
                  <c:v>5.0399561329461662E-4</c:v>
                </c:pt>
                <c:pt idx="8">
                  <c:v>1.1739561485470951E-3</c:v>
                </c:pt>
                <c:pt idx="9">
                  <c:v>2.9012376825447994E-3</c:v>
                </c:pt>
                <c:pt idx="10">
                  <c:v>4.3756342493057598E-3</c:v>
                </c:pt>
                <c:pt idx="11">
                  <c:v>5.9151178995264786E-4</c:v>
                </c:pt>
                <c:pt idx="12">
                  <c:v>9.2506572048911551E-4</c:v>
                </c:pt>
                <c:pt idx="13">
                  <c:v>4.0573392130445196E-3</c:v>
                </c:pt>
                <c:pt idx="14">
                  <c:v>9.0621546764801941E-4</c:v>
                </c:pt>
                <c:pt idx="15">
                  <c:v>2.3065664777695449E-2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EE3-4DFA-9A44-DED40329F64A}"/>
            </c:ext>
          </c:extLst>
        </c:ser>
        <c:ser>
          <c:idx val="36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3000"/>
                </a:schemeClr>
              </a:solidFill>
              <a:ln w="9525">
                <a:solidFill>
                  <a:schemeClr val="accent3">
                    <a:tint val="5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data'!$C$93:$R$93</c:f>
              <c:numCache>
                <c:formatCode>#,##0.000%\ ;[Red]\-#,##0.000%\ ;\-\ </c:formatCode>
                <c:ptCount val="16"/>
                <c:pt idx="0">
                  <c:v>3.6870648992913813E-3</c:v>
                </c:pt>
                <c:pt idx="1">
                  <c:v>-2.4779691932460546E-3</c:v>
                </c:pt>
                <c:pt idx="2">
                  <c:v>5.8328350989386157E-3</c:v>
                </c:pt>
                <c:pt idx="3">
                  <c:v>-1.7776935091518009E-4</c:v>
                </c:pt>
                <c:pt idx="4">
                  <c:v>-5.8104716518536659E-4</c:v>
                </c:pt>
                <c:pt idx="5">
                  <c:v>6.2442567014504569E-3</c:v>
                </c:pt>
                <c:pt idx="6">
                  <c:v>-1.8127716077018796E-3</c:v>
                </c:pt>
                <c:pt idx="7">
                  <c:v>-1.2676087615675069E-3</c:v>
                </c:pt>
                <c:pt idx="8">
                  <c:v>-4.1974412093570557E-4</c:v>
                </c:pt>
                <c:pt idx="9">
                  <c:v>-3.3794002109526211E-3</c:v>
                </c:pt>
                <c:pt idx="10">
                  <c:v>9.8964423634695375E-4</c:v>
                </c:pt>
                <c:pt idx="11">
                  <c:v>5.8226240712455635E-4</c:v>
                </c:pt>
                <c:pt idx="12">
                  <c:v>-3.6755258631501198E-3</c:v>
                </c:pt>
                <c:pt idx="13">
                  <c:v>1.8675418518490083E-3</c:v>
                </c:pt>
                <c:pt idx="14">
                  <c:v>-3.4613829363864257E-3</c:v>
                </c:pt>
                <c:pt idx="15">
                  <c:v>1.9503859849601124E-3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EE3-4DFA-9A44-DED40329F64A}"/>
            </c:ext>
          </c:extLst>
        </c:ser>
        <c:ser>
          <c:idx val="37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1000"/>
                </a:schemeClr>
              </a:solidFill>
              <a:ln w="9525">
                <a:solidFill>
                  <a:schemeClr val="accent3">
                    <a:shade val="9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data'!$C$94:$R$94</c:f>
              <c:numCache>
                <c:formatCode>#,##0.000%\ ;[Red]\-#,##0.000%\ ;\-\ </c:formatCode>
                <c:ptCount val="16"/>
                <c:pt idx="0">
                  <c:v>3.7504053452519504E-3</c:v>
                </c:pt>
                <c:pt idx="1">
                  <c:v>-4.2469944260297154E-3</c:v>
                </c:pt>
                <c:pt idx="2">
                  <c:v>1.1096981467780376E-2</c:v>
                </c:pt>
                <c:pt idx="3">
                  <c:v>-1.215873972159498E-3</c:v>
                </c:pt>
                <c:pt idx="4">
                  <c:v>-6.7625424124773126E-4</c:v>
                </c:pt>
                <c:pt idx="5">
                  <c:v>2.243937163483678E-2</c:v>
                </c:pt>
                <c:pt idx="6">
                  <c:v>2.8817470223547748E-3</c:v>
                </c:pt>
                <c:pt idx="7">
                  <c:v>-2.4168307262750766E-4</c:v>
                </c:pt>
                <c:pt idx="8">
                  <c:v>2.1319036851228379E-3</c:v>
                </c:pt>
                <c:pt idx="9">
                  <c:v>-1.7797366695412986E-2</c:v>
                </c:pt>
                <c:pt idx="10">
                  <c:v>9.9703951814125169E-3</c:v>
                </c:pt>
                <c:pt idx="11">
                  <c:v>6.0928421548922529E-4</c:v>
                </c:pt>
                <c:pt idx="12">
                  <c:v>8.8679796217361329E-4</c:v>
                </c:pt>
                <c:pt idx="13">
                  <c:v>4.612392904910223E-4</c:v>
                </c:pt>
                <c:pt idx="14">
                  <c:v>-3.3852707343309252E-3</c:v>
                </c:pt>
                <c:pt idx="15">
                  <c:v>2.6664682663104733E-2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EE3-4DFA-9A44-DED40329F64A}"/>
            </c:ext>
          </c:extLst>
        </c:ser>
        <c:ser>
          <c:idx val="38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data'!$C$95:$R$95</c:f>
              <c:numCache>
                <c:formatCode>#,##0.000%\ ;[Red]\-#,##0.000%\ ;\-\ </c:formatCode>
                <c:ptCount val="16"/>
                <c:pt idx="0">
                  <c:v>3.8780310604189516E-3</c:v>
                </c:pt>
                <c:pt idx="1">
                  <c:v>-1.8944605479287446E-4</c:v>
                </c:pt>
                <c:pt idx="2">
                  <c:v>1.0029391402731624E-2</c:v>
                </c:pt>
                <c:pt idx="3">
                  <c:v>-5.6952163664059086E-4</c:v>
                </c:pt>
                <c:pt idx="4">
                  <c:v>-1.6682435875514656E-4</c:v>
                </c:pt>
                <c:pt idx="5">
                  <c:v>1.3502266875998092E-2</c:v>
                </c:pt>
                <c:pt idx="6">
                  <c:v>3.0228779336642919E-3</c:v>
                </c:pt>
                <c:pt idx="7">
                  <c:v>-9.3771334457093403E-4</c:v>
                </c:pt>
                <c:pt idx="8">
                  <c:v>8.8378193970117813E-4</c:v>
                </c:pt>
                <c:pt idx="9">
                  <c:v>-8.0788038353687419E-3</c:v>
                </c:pt>
                <c:pt idx="10">
                  <c:v>6.1461039731858236E-3</c:v>
                </c:pt>
                <c:pt idx="11">
                  <c:v>-3.6255673965426283E-3</c:v>
                </c:pt>
                <c:pt idx="12">
                  <c:v>1.6233032394752378E-4</c:v>
                </c:pt>
                <c:pt idx="13">
                  <c:v>4.1759224837865094E-3</c:v>
                </c:pt>
                <c:pt idx="14">
                  <c:v>-1.676088851718216E-3</c:v>
                </c:pt>
                <c:pt idx="15">
                  <c:v>2.6556740515044863E-2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EE3-4DFA-9A44-DED40329F64A}"/>
            </c:ext>
          </c:extLst>
        </c:ser>
        <c:ser>
          <c:idx val="39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data'!$C$96:$R$96</c:f>
              <c:numCache>
                <c:formatCode>#,##0.000%\ ;[Red]\-#,##0.000%\ ;\-\ </c:formatCode>
                <c:ptCount val="16"/>
                <c:pt idx="0">
                  <c:v>3.7793465940427762E-3</c:v>
                </c:pt>
                <c:pt idx="1">
                  <c:v>-1.9704520891250521E-3</c:v>
                </c:pt>
                <c:pt idx="2">
                  <c:v>4.780966929464503E-3</c:v>
                </c:pt>
                <c:pt idx="3">
                  <c:v>-2.1343080608127174E-4</c:v>
                </c:pt>
                <c:pt idx="4">
                  <c:v>-8.8988932661360209E-4</c:v>
                </c:pt>
                <c:pt idx="5">
                  <c:v>8.5838400643014623E-3</c:v>
                </c:pt>
                <c:pt idx="6">
                  <c:v>4.7940739498497642E-4</c:v>
                </c:pt>
                <c:pt idx="7">
                  <c:v>2.6949955831758743E-3</c:v>
                </c:pt>
                <c:pt idx="8">
                  <c:v>2.7611722225295843E-4</c:v>
                </c:pt>
                <c:pt idx="9">
                  <c:v>3.9224222305711542E-3</c:v>
                </c:pt>
                <c:pt idx="10">
                  <c:v>7.6968777043930903E-3</c:v>
                </c:pt>
                <c:pt idx="11">
                  <c:v>6.1246792166280706E-4</c:v>
                </c:pt>
                <c:pt idx="12">
                  <c:v>2.2291131922136387E-4</c:v>
                </c:pt>
                <c:pt idx="13">
                  <c:v>2.4987460805547812E-4</c:v>
                </c:pt>
                <c:pt idx="14">
                  <c:v>1.5820946477154152E-3</c:v>
                </c:pt>
                <c:pt idx="15">
                  <c:v>3.1807549998021933E-2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EE3-4DFA-9A44-DED40329F64A}"/>
            </c:ext>
          </c:extLst>
        </c:ser>
        <c:ser>
          <c:idx val="40"/>
          <c:order val="4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data'!$C$97:$R$97</c:f>
              <c:numCache>
                <c:formatCode>#,##0.000%\ ;[Red]\-#,##0.000%\ ;\-\ </c:formatCode>
                <c:ptCount val="16"/>
                <c:pt idx="0">
                  <c:v>3.741339135832078E-3</c:v>
                </c:pt>
                <c:pt idx="1">
                  <c:v>-5.7807475880689019E-4</c:v>
                </c:pt>
                <c:pt idx="2">
                  <c:v>4.5334159455248102E-3</c:v>
                </c:pt>
                <c:pt idx="3">
                  <c:v>-9.1524573652534968E-4</c:v>
                </c:pt>
                <c:pt idx="4">
                  <c:v>-4.3204502738558581E-4</c:v>
                </c:pt>
                <c:pt idx="5">
                  <c:v>9.1544165182595449E-3</c:v>
                </c:pt>
                <c:pt idx="6">
                  <c:v>1.1398000008102649E-3</c:v>
                </c:pt>
                <c:pt idx="7">
                  <c:v>-4.7522385018536895E-3</c:v>
                </c:pt>
                <c:pt idx="8">
                  <c:v>1.2301598593045249E-3</c:v>
                </c:pt>
                <c:pt idx="9">
                  <c:v>5.7220837070157682E-3</c:v>
                </c:pt>
                <c:pt idx="10">
                  <c:v>2.4691173565676294E-3</c:v>
                </c:pt>
                <c:pt idx="11">
                  <c:v>6.0100986791034039E-4</c:v>
                </c:pt>
                <c:pt idx="12">
                  <c:v>1.0260738951606285E-4</c:v>
                </c:pt>
                <c:pt idx="13">
                  <c:v>3.9378716799609581E-3</c:v>
                </c:pt>
                <c:pt idx="14">
                  <c:v>-1.5889743181463079E-3</c:v>
                </c:pt>
                <c:pt idx="15">
                  <c:v>2.4365243117984159E-2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EE3-4DFA-9A44-DED40329F64A}"/>
            </c:ext>
          </c:extLst>
        </c:ser>
        <c:ser>
          <c:idx val="41"/>
          <c:order val="4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data'!$C$98:$R$98</c:f>
              <c:numCache>
                <c:formatCode>#,##0.000%\ ;[Red]\-#,##0.000%\ ;\-\ </c:formatCode>
                <c:ptCount val="16"/>
                <c:pt idx="0">
                  <c:v>3.773353376295363E-3</c:v>
                </c:pt>
                <c:pt idx="1">
                  <c:v>4.300328367956574E-5</c:v>
                </c:pt>
                <c:pt idx="2">
                  <c:v>4.1498277211338142E-3</c:v>
                </c:pt>
                <c:pt idx="3">
                  <c:v>-8.4145098859744749E-4</c:v>
                </c:pt>
                <c:pt idx="4">
                  <c:v>2.0237403746776739E-3</c:v>
                </c:pt>
                <c:pt idx="5">
                  <c:v>1.2652610504483741E-2</c:v>
                </c:pt>
                <c:pt idx="6">
                  <c:v>-3.2138996420139065E-4</c:v>
                </c:pt>
                <c:pt idx="7">
                  <c:v>6.9453211562420236E-4</c:v>
                </c:pt>
                <c:pt idx="8">
                  <c:v>1.7875332463610505E-3</c:v>
                </c:pt>
                <c:pt idx="9">
                  <c:v>-1.8059895432580575E-3</c:v>
                </c:pt>
                <c:pt idx="10">
                  <c:v>8.7992105277903132E-3</c:v>
                </c:pt>
                <c:pt idx="11">
                  <c:v>6.1159876090988163E-4</c:v>
                </c:pt>
                <c:pt idx="12">
                  <c:v>4.7143452699893729E-4</c:v>
                </c:pt>
                <c:pt idx="13">
                  <c:v>-5.1193587853792799E-4</c:v>
                </c:pt>
                <c:pt idx="14">
                  <c:v>3.7906433350629598E-3</c:v>
                </c:pt>
                <c:pt idx="15">
                  <c:v>3.5316721398422679E-2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EE3-4DFA-9A44-DED40329F64A}"/>
            </c:ext>
          </c:extLst>
        </c:ser>
        <c:ser>
          <c:idx val="42"/>
          <c:order val="4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data'!$C$57:$R$57</c:f>
              <c:numCache>
                <c:formatCode>#,##0.000%\ ;[Red]\-#,##0.000%\ ;\-\ </c:formatCode>
                <c:ptCount val="16"/>
                <c:pt idx="0">
                  <c:v>3.7412606893265643E-3</c:v>
                </c:pt>
                <c:pt idx="1">
                  <c:v>-1.0630652334178148E-3</c:v>
                </c:pt>
                <c:pt idx="2">
                  <c:v>2.212756426761775E-3</c:v>
                </c:pt>
                <c:pt idx="3">
                  <c:v>-1.1389328823101508E-3</c:v>
                </c:pt>
                <c:pt idx="4">
                  <c:v>-5.1234826266788325E-4</c:v>
                </c:pt>
                <c:pt idx="5">
                  <c:v>4.7819554139334475E-3</c:v>
                </c:pt>
                <c:pt idx="6">
                  <c:v>2.0958069244834121E-3</c:v>
                </c:pt>
                <c:pt idx="7">
                  <c:v>9.9075189935926566E-4</c:v>
                </c:pt>
                <c:pt idx="8">
                  <c:v>1.0562343660387441E-3</c:v>
                </c:pt>
                <c:pt idx="9">
                  <c:v>-6.2581811468553905E-3</c:v>
                </c:pt>
                <c:pt idx="10">
                  <c:v>5.3437410157928245E-3</c:v>
                </c:pt>
                <c:pt idx="11">
                  <c:v>-1.4092740909059653E-3</c:v>
                </c:pt>
                <c:pt idx="12">
                  <c:v>2.2232670973254542E-4</c:v>
                </c:pt>
                <c:pt idx="13">
                  <c:v>3.0020559390095958E-3</c:v>
                </c:pt>
                <c:pt idx="14">
                  <c:v>-4.7277603394224599E-4</c:v>
                </c:pt>
                <c:pt idx="15">
                  <c:v>1.2592311734338724E-2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EE3-4DFA-9A44-DED40329F64A}"/>
            </c:ext>
          </c:extLst>
        </c:ser>
        <c:ser>
          <c:idx val="43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data'!$C$58:$R$58</c:f>
              <c:numCache>
                <c:formatCode>#,##0.000%\ ;[Red]\-#,##0.000%\ ;\-\ </c:formatCode>
                <c:ptCount val="16"/>
                <c:pt idx="0">
                  <c:v>3.8460431665652273E-3</c:v>
                </c:pt>
                <c:pt idx="1">
                  <c:v>-2.2912503761118863E-4</c:v>
                </c:pt>
                <c:pt idx="2">
                  <c:v>-4.7772800549072958E-3</c:v>
                </c:pt>
                <c:pt idx="3">
                  <c:v>-5.6660059864666046E-4</c:v>
                </c:pt>
                <c:pt idx="4">
                  <c:v>-1.6802819567174332E-4</c:v>
                </c:pt>
                <c:pt idx="5">
                  <c:v>1.5710321198176835E-3</c:v>
                </c:pt>
                <c:pt idx="6">
                  <c:v>-1.9579893767185386E-3</c:v>
                </c:pt>
                <c:pt idx="7">
                  <c:v>-1.3821535021889542E-3</c:v>
                </c:pt>
                <c:pt idx="8">
                  <c:v>-2.3602605567285551E-4</c:v>
                </c:pt>
                <c:pt idx="9">
                  <c:v>2.8471321357104173E-4</c:v>
                </c:pt>
                <c:pt idx="10">
                  <c:v>2.6697863934672661E-3</c:v>
                </c:pt>
                <c:pt idx="11">
                  <c:v>-1.666202512152104E-3</c:v>
                </c:pt>
                <c:pt idx="12">
                  <c:v>4.9241478980110998E-5</c:v>
                </c:pt>
                <c:pt idx="13">
                  <c:v>9.4772855754809981E-4</c:v>
                </c:pt>
                <c:pt idx="14">
                  <c:v>1.1109459622491435E-3</c:v>
                </c:pt>
                <c:pt idx="15">
                  <c:v>-5.0391444137076746E-4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EE3-4DFA-9A44-DED40329F64A}"/>
            </c:ext>
          </c:extLst>
        </c:ser>
        <c:ser>
          <c:idx val="44"/>
          <c:order val="4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7000"/>
                </a:schemeClr>
              </a:solidFill>
              <a:ln w="9525">
                <a:solidFill>
                  <a:schemeClr val="accent3">
                    <a:tint val="9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data'!$C$59:$R$59</c:f>
              <c:numCache>
                <c:formatCode>#,##0.000%\ ;[Red]\-#,##0.000%\ ;\-\ </c:formatCode>
                <c:ptCount val="16"/>
                <c:pt idx="0">
                  <c:v>3.8207389719353557E-3</c:v>
                </c:pt>
                <c:pt idx="1">
                  <c:v>-1.6788119903532461E-4</c:v>
                </c:pt>
                <c:pt idx="2">
                  <c:v>-2.9883941071227049E-3</c:v>
                </c:pt>
                <c:pt idx="3">
                  <c:v>-2.4927061080703972E-4</c:v>
                </c:pt>
                <c:pt idx="4">
                  <c:v>-5.9401388557511758E-4</c:v>
                </c:pt>
                <c:pt idx="5">
                  <c:v>1.3386766253684623E-3</c:v>
                </c:pt>
                <c:pt idx="6">
                  <c:v>-6.7916617825591885E-4</c:v>
                </c:pt>
                <c:pt idx="7">
                  <c:v>-3.8171165777689531E-4</c:v>
                </c:pt>
                <c:pt idx="8">
                  <c:v>-4.9177533178856869E-4</c:v>
                </c:pt>
                <c:pt idx="9">
                  <c:v>-2.2074014577095902E-3</c:v>
                </c:pt>
                <c:pt idx="10">
                  <c:v>1.3680549165775435E-3</c:v>
                </c:pt>
                <c:pt idx="11">
                  <c:v>6.0680123579559542E-4</c:v>
                </c:pt>
                <c:pt idx="12">
                  <c:v>6.575473050995928E-4</c:v>
                </c:pt>
                <c:pt idx="13">
                  <c:v>-9.4060226755583454E-3</c:v>
                </c:pt>
                <c:pt idx="14">
                  <c:v>1.0032488116278326E-3</c:v>
                </c:pt>
                <c:pt idx="15">
                  <c:v>-8.3705692372251228E-3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EE3-4DFA-9A44-DED40329F64A}"/>
            </c:ext>
          </c:extLst>
        </c:ser>
        <c:ser>
          <c:idx val="45"/>
          <c:order val="4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data'!$C$60:$R$60</c:f>
              <c:numCache>
                <c:formatCode>#,##0.000%\ ;[Red]\-#,##0.000%\ ;\-\ </c:formatCode>
                <c:ptCount val="16"/>
                <c:pt idx="0">
                  <c:v>3.7412544036989903E-3</c:v>
                </c:pt>
                <c:pt idx="1">
                  <c:v>-3.2566204590245285E-4</c:v>
                </c:pt>
                <c:pt idx="2">
                  <c:v>-3.0939570661203675E-3</c:v>
                </c:pt>
                <c:pt idx="3">
                  <c:v>-4.6832542732455629E-4</c:v>
                </c:pt>
                <c:pt idx="4">
                  <c:v>-6.0175848836974133E-4</c:v>
                </c:pt>
                <c:pt idx="5">
                  <c:v>4.7612187549772589E-4</c:v>
                </c:pt>
                <c:pt idx="6">
                  <c:v>1.5701636174222378E-3</c:v>
                </c:pt>
                <c:pt idx="7">
                  <c:v>1.7530662521709761E-3</c:v>
                </c:pt>
                <c:pt idx="8">
                  <c:v>-3.2742572440302986E-4</c:v>
                </c:pt>
                <c:pt idx="9">
                  <c:v>-3.7710919425997247E-3</c:v>
                </c:pt>
                <c:pt idx="10">
                  <c:v>-1.9270471889336616E-3</c:v>
                </c:pt>
                <c:pt idx="11">
                  <c:v>5.8936845377000058E-4</c:v>
                </c:pt>
                <c:pt idx="12">
                  <c:v>3.3627512863299014E-4</c:v>
                </c:pt>
                <c:pt idx="13">
                  <c:v>-1.0913197076251047E-3</c:v>
                </c:pt>
                <c:pt idx="14">
                  <c:v>-2.9681346457047786E-3</c:v>
                </c:pt>
                <c:pt idx="15">
                  <c:v>-6.1084725057904965E-3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EE3-4DFA-9A44-DED40329F64A}"/>
            </c:ext>
          </c:extLst>
        </c:ser>
        <c:ser>
          <c:idx val="46"/>
          <c:order val="4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4000"/>
                </a:schemeClr>
              </a:solidFill>
              <a:ln w="9525">
                <a:solidFill>
                  <a:schemeClr val="accent3">
                    <a:tint val="9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data'!$C$61:$R$61</c:f>
              <c:numCache>
                <c:formatCode>#,##0.000%\ ;[Red]\-#,##0.000%\ ;\-\ </c:formatCode>
                <c:ptCount val="16"/>
                <c:pt idx="0">
                  <c:v>3.8967494047759121E-3</c:v>
                </c:pt>
                <c:pt idx="1">
                  <c:v>-1.7439519432338457E-5</c:v>
                </c:pt>
                <c:pt idx="2">
                  <c:v>1.6257200942297878E-3</c:v>
                </c:pt>
                <c:pt idx="3">
                  <c:v>-4.6772582623333392E-4</c:v>
                </c:pt>
                <c:pt idx="4">
                  <c:v>-2.3967971321381398E-4</c:v>
                </c:pt>
                <c:pt idx="5">
                  <c:v>3.4549298035257969E-3</c:v>
                </c:pt>
                <c:pt idx="6">
                  <c:v>-1.7249932325131834E-3</c:v>
                </c:pt>
                <c:pt idx="7">
                  <c:v>-4.3173082882685954E-4</c:v>
                </c:pt>
                <c:pt idx="8">
                  <c:v>-6.9107806257928672E-4</c:v>
                </c:pt>
                <c:pt idx="9">
                  <c:v>-1.6409364664942139E-3</c:v>
                </c:pt>
                <c:pt idx="10">
                  <c:v>2.520908049676418E-3</c:v>
                </c:pt>
                <c:pt idx="11">
                  <c:v>6.1920602362364185E-4</c:v>
                </c:pt>
                <c:pt idx="12">
                  <c:v>-1.399775113259949E-4</c:v>
                </c:pt>
                <c:pt idx="13">
                  <c:v>8.6403792523737089E-4</c:v>
                </c:pt>
                <c:pt idx="14">
                  <c:v>-2.6703023607481668E-3</c:v>
                </c:pt>
                <c:pt idx="15">
                  <c:v>4.957687779701736E-3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EE3-4DFA-9A44-DED40329F64A}"/>
            </c:ext>
          </c:extLst>
        </c:ser>
        <c:ser>
          <c:idx val="47"/>
          <c:order val="4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2000"/>
                </a:schemeClr>
              </a:solidFill>
              <a:ln w="9525">
                <a:solidFill>
                  <a:schemeClr val="accent3">
                    <a:tint val="9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data'!$C$62:$R$62</c:f>
              <c:numCache>
                <c:formatCode>#,##0.000%\ ;[Red]\-#,##0.000%\ ;\-\ </c:formatCode>
                <c:ptCount val="16"/>
                <c:pt idx="0">
                  <c:v>3.7839385830440442E-3</c:v>
                </c:pt>
                <c:pt idx="1">
                  <c:v>7.4748066015262182E-5</c:v>
                </c:pt>
                <c:pt idx="2">
                  <c:v>2.195574154729707E-3</c:v>
                </c:pt>
                <c:pt idx="3">
                  <c:v>-2.6438059586597618E-4</c:v>
                </c:pt>
                <c:pt idx="4">
                  <c:v>1.7978969579734994E-4</c:v>
                </c:pt>
                <c:pt idx="5">
                  <c:v>-6.8577119481936233E-3</c:v>
                </c:pt>
                <c:pt idx="6">
                  <c:v>-2.1774748191205617E-5</c:v>
                </c:pt>
                <c:pt idx="7">
                  <c:v>2.0813070378373766E-3</c:v>
                </c:pt>
                <c:pt idx="8">
                  <c:v>-7.0114561828171773E-4</c:v>
                </c:pt>
                <c:pt idx="9">
                  <c:v>-1.2600387785599576E-3</c:v>
                </c:pt>
                <c:pt idx="10">
                  <c:v>-2.3163219237780641E-3</c:v>
                </c:pt>
                <c:pt idx="11">
                  <c:v>5.9039759305190564E-4</c:v>
                </c:pt>
                <c:pt idx="12">
                  <c:v>3.6882433515295077E-4</c:v>
                </c:pt>
                <c:pt idx="13">
                  <c:v>5.1051018089076639E-3</c:v>
                </c:pt>
                <c:pt idx="14">
                  <c:v>-2.1074339507598516E-4</c:v>
                </c:pt>
                <c:pt idx="15">
                  <c:v>2.7475642665897304E-3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EE3-4DFA-9A44-DED40329F64A}"/>
            </c:ext>
          </c:extLst>
        </c:ser>
        <c:ser>
          <c:idx val="48"/>
          <c:order val="4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1000"/>
                </a:schemeClr>
              </a:solidFill>
              <a:ln w="9525">
                <a:solidFill>
                  <a:schemeClr val="accent3">
                    <a:tint val="9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data'!$C$63:$R$63</c:f>
              <c:numCache>
                <c:formatCode>#,##0.000%\ ;[Red]\-#,##0.000%\ ;\-\ </c:formatCode>
                <c:ptCount val="16"/>
                <c:pt idx="0">
                  <c:v>3.9205312481600529E-3</c:v>
                </c:pt>
                <c:pt idx="1">
                  <c:v>-1.6504896916758049E-4</c:v>
                </c:pt>
                <c:pt idx="2">
                  <c:v>1.6246321916875139E-3</c:v>
                </c:pt>
                <c:pt idx="3">
                  <c:v>-6.48143147203184E-4</c:v>
                </c:pt>
                <c:pt idx="4">
                  <c:v>-4.7647284059104678E-4</c:v>
                </c:pt>
                <c:pt idx="5">
                  <c:v>2.0387903368186411E-3</c:v>
                </c:pt>
                <c:pt idx="6">
                  <c:v>-3.9113750605497266E-3</c:v>
                </c:pt>
                <c:pt idx="7">
                  <c:v>-2.4731241356024114E-4</c:v>
                </c:pt>
                <c:pt idx="8">
                  <c:v>-1.5213927501944724E-4</c:v>
                </c:pt>
                <c:pt idx="9">
                  <c:v>-5.0350889733461468E-3</c:v>
                </c:pt>
                <c:pt idx="10">
                  <c:v>4.0013626099142385E-3</c:v>
                </c:pt>
                <c:pt idx="11">
                  <c:v>-5.0853364258651723E-4</c:v>
                </c:pt>
                <c:pt idx="12">
                  <c:v>1.0134267869188474E-3</c:v>
                </c:pt>
                <c:pt idx="13">
                  <c:v>5.9676419621323973E-4</c:v>
                </c:pt>
                <c:pt idx="14">
                  <c:v>-1.0332063638152089E-3</c:v>
                </c:pt>
                <c:pt idx="15">
                  <c:v>1.0181866838734344E-3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8EE3-4DFA-9A44-DED40329F64A}"/>
            </c:ext>
          </c:extLst>
        </c:ser>
        <c:ser>
          <c:idx val="49"/>
          <c:order val="4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9000"/>
                </a:schemeClr>
              </a:solidFill>
              <a:ln w="9525">
                <a:solidFill>
                  <a:schemeClr val="accent3">
                    <a:tint val="8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data'!$C$64:$R$64</c:f>
              <c:numCache>
                <c:formatCode>#,##0.000%\ ;[Red]\-#,##0.000%\ ;\-\ </c:formatCode>
                <c:ptCount val="16"/>
                <c:pt idx="0">
                  <c:v>3.6276620693517225E-3</c:v>
                </c:pt>
                <c:pt idx="1">
                  <c:v>-7.0966694415697251E-4</c:v>
                </c:pt>
                <c:pt idx="2">
                  <c:v>-1.3018575043829417E-3</c:v>
                </c:pt>
                <c:pt idx="3">
                  <c:v>-2.2005578564932016E-4</c:v>
                </c:pt>
                <c:pt idx="4">
                  <c:v>-9.8273714330687767E-5</c:v>
                </c:pt>
                <c:pt idx="5">
                  <c:v>-1.0982846621722553E-2</c:v>
                </c:pt>
                <c:pt idx="6">
                  <c:v>-1.2918322204811261E-3</c:v>
                </c:pt>
                <c:pt idx="7">
                  <c:v>4.1368132767155563E-3</c:v>
                </c:pt>
                <c:pt idx="8">
                  <c:v>-9.7012358256431952E-4</c:v>
                </c:pt>
                <c:pt idx="9">
                  <c:v>-2.6332366530239515E-3</c:v>
                </c:pt>
                <c:pt idx="10">
                  <c:v>-6.3451836126343641E-3</c:v>
                </c:pt>
                <c:pt idx="11">
                  <c:v>5.6380190887272974E-4</c:v>
                </c:pt>
                <c:pt idx="12">
                  <c:v>-2.1435475333442255E-4</c:v>
                </c:pt>
                <c:pt idx="13">
                  <c:v>-1.2409838795390815E-3</c:v>
                </c:pt>
                <c:pt idx="14">
                  <c:v>-1.4768986213502533E-3</c:v>
                </c:pt>
                <c:pt idx="15">
                  <c:v>-1.9157036638229985E-2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8EE3-4DFA-9A44-DED40329F64A}"/>
            </c:ext>
          </c:extLst>
        </c:ser>
        <c:ser>
          <c:idx val="50"/>
          <c:order val="5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7000"/>
                </a:schemeClr>
              </a:solidFill>
              <a:ln w="9525">
                <a:solidFill>
                  <a:schemeClr val="accent3">
                    <a:tint val="8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data'!$C$65:$R$65</c:f>
              <c:numCache>
                <c:formatCode>#,##0.000%\ ;[Red]\-#,##0.000%\ ;\-\ </c:formatCode>
                <c:ptCount val="16"/>
                <c:pt idx="0">
                  <c:v>3.7487249057981398E-3</c:v>
                </c:pt>
                <c:pt idx="1">
                  <c:v>8.7449300710340516E-4</c:v>
                </c:pt>
                <c:pt idx="2">
                  <c:v>-5.5370890914177018E-3</c:v>
                </c:pt>
                <c:pt idx="3">
                  <c:v>6.3981715345384771E-5</c:v>
                </c:pt>
                <c:pt idx="4">
                  <c:v>1.0883687568608025E-4</c:v>
                </c:pt>
                <c:pt idx="5">
                  <c:v>-4.1767229962240693E-3</c:v>
                </c:pt>
                <c:pt idx="6">
                  <c:v>2.6226009067691347E-3</c:v>
                </c:pt>
                <c:pt idx="7">
                  <c:v>9.9929474281312825E-4</c:v>
                </c:pt>
                <c:pt idx="8">
                  <c:v>-8.8745143474744381E-4</c:v>
                </c:pt>
                <c:pt idx="9">
                  <c:v>-2.9452028914020989E-3</c:v>
                </c:pt>
                <c:pt idx="10">
                  <c:v>-1.5617292555828444E-3</c:v>
                </c:pt>
                <c:pt idx="11">
                  <c:v>5.8491593344356385E-4</c:v>
                </c:pt>
                <c:pt idx="12">
                  <c:v>1.7827480735932433E-4</c:v>
                </c:pt>
                <c:pt idx="13">
                  <c:v>-7.6481870120737039E-4</c:v>
                </c:pt>
                <c:pt idx="14">
                  <c:v>2.3789796611898284E-3</c:v>
                </c:pt>
                <c:pt idx="15">
                  <c:v>-4.312911815073539E-3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8EE3-4DFA-9A44-DED40329F64A}"/>
            </c:ext>
          </c:extLst>
        </c:ser>
        <c:ser>
          <c:idx val="51"/>
          <c:order val="5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data'!$C$66:$R$66</c:f>
              <c:numCache>
                <c:formatCode>#,##0.000%\ ;[Red]\-#,##0.000%\ ;\-\ </c:formatCode>
                <c:ptCount val="16"/>
                <c:pt idx="0">
                  <c:v>3.7413400614196846E-3</c:v>
                </c:pt>
                <c:pt idx="1">
                  <c:v>-1.9236083286944261E-3</c:v>
                </c:pt>
                <c:pt idx="2">
                  <c:v>2.8906468890448345E-3</c:v>
                </c:pt>
                <c:pt idx="3">
                  <c:v>-6.66317549137041E-4</c:v>
                </c:pt>
                <c:pt idx="4">
                  <c:v>6.3217285020389369E-4</c:v>
                </c:pt>
                <c:pt idx="5">
                  <c:v>-1.1951434722151655E-2</c:v>
                </c:pt>
                <c:pt idx="6">
                  <c:v>1.4987991192677574E-3</c:v>
                </c:pt>
                <c:pt idx="7">
                  <c:v>1.2214037307425318E-3</c:v>
                </c:pt>
                <c:pt idx="8">
                  <c:v>2.3281898043692184E-4</c:v>
                </c:pt>
                <c:pt idx="9">
                  <c:v>-3.5637315380987467E-3</c:v>
                </c:pt>
                <c:pt idx="10">
                  <c:v>7.2678311002860596E-4</c:v>
                </c:pt>
                <c:pt idx="11">
                  <c:v>5.7996392093950799E-4</c:v>
                </c:pt>
                <c:pt idx="12">
                  <c:v>2.2352318242934155E-3</c:v>
                </c:pt>
                <c:pt idx="13">
                  <c:v>-2.6815552645048646E-3</c:v>
                </c:pt>
                <c:pt idx="14">
                  <c:v>4.7550332233785575E-3</c:v>
                </c:pt>
                <c:pt idx="15">
                  <c:v>-2.2724536928310224E-3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8EE3-4DFA-9A44-DED40329F64A}"/>
            </c:ext>
          </c:extLst>
        </c:ser>
        <c:ser>
          <c:idx val="52"/>
          <c:order val="5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4000"/>
                </a:schemeClr>
              </a:solidFill>
              <a:ln w="9525">
                <a:solidFill>
                  <a:schemeClr val="accent3">
                    <a:tint val="8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data'!$C$67:$R$67</c:f>
              <c:numCache>
                <c:formatCode>#,##0.000%\ ;[Red]\-#,##0.000%\ ;\-\ </c:formatCode>
                <c:ptCount val="16"/>
                <c:pt idx="0">
                  <c:v>3.8214570884769206E-3</c:v>
                </c:pt>
                <c:pt idx="1">
                  <c:v>-3.4969469759826843E-4</c:v>
                </c:pt>
                <c:pt idx="2">
                  <c:v>-4.7518242514741349E-3</c:v>
                </c:pt>
                <c:pt idx="3">
                  <c:v>-4.9677460255481698E-4</c:v>
                </c:pt>
                <c:pt idx="4">
                  <c:v>1.2169021794179447E-3</c:v>
                </c:pt>
                <c:pt idx="5">
                  <c:v>4.5471981367224412E-3</c:v>
                </c:pt>
                <c:pt idx="6">
                  <c:v>-3.0662326685557684E-3</c:v>
                </c:pt>
                <c:pt idx="7">
                  <c:v>-9.8904016993506261E-4</c:v>
                </c:pt>
                <c:pt idx="8">
                  <c:v>3.155597652146902E-4</c:v>
                </c:pt>
                <c:pt idx="9">
                  <c:v>-1.3696454157554605E-3</c:v>
                </c:pt>
                <c:pt idx="10">
                  <c:v>4.5267721402835193E-3</c:v>
                </c:pt>
                <c:pt idx="11">
                  <c:v>6.0823210709615161E-4</c:v>
                </c:pt>
                <c:pt idx="12">
                  <c:v>-5.3569630480840846E-3</c:v>
                </c:pt>
                <c:pt idx="13">
                  <c:v>-4.9154108187920986E-3</c:v>
                </c:pt>
                <c:pt idx="14">
                  <c:v>-6.8308814222417524E-4</c:v>
                </c:pt>
                <c:pt idx="15">
                  <c:v>-6.9425523977622028E-3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8EE3-4DFA-9A44-DED40329F64A}"/>
            </c:ext>
          </c:extLst>
        </c:ser>
        <c:ser>
          <c:idx val="53"/>
          <c:order val="5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data'!$C$68:$R$68</c:f>
              <c:numCache>
                <c:formatCode>#,##0.000%\ ;[Red]\-#,##0.000%\ ;\-\ </c:formatCode>
                <c:ptCount val="16"/>
                <c:pt idx="0">
                  <c:v>3.8338488012523708E-3</c:v>
                </c:pt>
                <c:pt idx="1">
                  <c:v>-9.2202227029969386E-4</c:v>
                </c:pt>
                <c:pt idx="2">
                  <c:v>-2.74990441205758E-3</c:v>
                </c:pt>
                <c:pt idx="3">
                  <c:v>-1.175687225353883E-3</c:v>
                </c:pt>
                <c:pt idx="4">
                  <c:v>-1.1867025670213582E-3</c:v>
                </c:pt>
                <c:pt idx="5">
                  <c:v>1.3823503997618669E-2</c:v>
                </c:pt>
                <c:pt idx="6">
                  <c:v>1.1727888356916072E-3</c:v>
                </c:pt>
                <c:pt idx="7">
                  <c:v>1.1911109305000611E-3</c:v>
                </c:pt>
                <c:pt idx="8">
                  <c:v>1.3555781407312839E-3</c:v>
                </c:pt>
                <c:pt idx="9">
                  <c:v>-3.8904183508527979E-3</c:v>
                </c:pt>
                <c:pt idx="10">
                  <c:v>6.8015941817138881E-3</c:v>
                </c:pt>
                <c:pt idx="11">
                  <c:v>-6.3487287440386897E-3</c:v>
                </c:pt>
                <c:pt idx="12">
                  <c:v>2.7463781961769573E-3</c:v>
                </c:pt>
                <c:pt idx="13">
                  <c:v>2.4770859381804122E-3</c:v>
                </c:pt>
                <c:pt idx="14">
                  <c:v>-1.0566788116641579E-3</c:v>
                </c:pt>
                <c:pt idx="15">
                  <c:v>1.6071746640577089E-2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8EE3-4DFA-9A44-DED40329F64A}"/>
            </c:ext>
          </c:extLst>
        </c:ser>
        <c:ser>
          <c:idx val="54"/>
          <c:order val="5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1000"/>
                </a:schemeClr>
              </a:solidFill>
              <a:ln w="9525">
                <a:solidFill>
                  <a:schemeClr val="accent3">
                    <a:tint val="8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data'!$C$69:$R$69</c:f>
              <c:numCache>
                <c:formatCode>#,##0.000%\ ;[Red]\-#,##0.000%\ ;\-\ </c:formatCode>
                <c:ptCount val="16"/>
                <c:pt idx="0">
                  <c:v>3.7413414742719642E-3</c:v>
                </c:pt>
                <c:pt idx="1">
                  <c:v>-1.9791020447472718E-3</c:v>
                </c:pt>
                <c:pt idx="2">
                  <c:v>1.0754399303380957E-2</c:v>
                </c:pt>
                <c:pt idx="3">
                  <c:v>-7.1246829577953363E-4</c:v>
                </c:pt>
                <c:pt idx="4">
                  <c:v>6.2684055351813761E-4</c:v>
                </c:pt>
                <c:pt idx="5">
                  <c:v>6.9503775564050407E-4</c:v>
                </c:pt>
                <c:pt idx="6">
                  <c:v>5.1671252441054527E-4</c:v>
                </c:pt>
                <c:pt idx="7">
                  <c:v>-3.8188708638775548E-3</c:v>
                </c:pt>
                <c:pt idx="8">
                  <c:v>3.039004343514673E-4</c:v>
                </c:pt>
                <c:pt idx="9">
                  <c:v>-2.9760200640875922E-3</c:v>
                </c:pt>
                <c:pt idx="10">
                  <c:v>-8.1091271828537259E-5</c:v>
                </c:pt>
                <c:pt idx="11">
                  <c:v>5.9656721489309561E-4</c:v>
                </c:pt>
                <c:pt idx="12">
                  <c:v>1.8847829309454056E-4</c:v>
                </c:pt>
                <c:pt idx="13">
                  <c:v>-3.0055770722201558E-3</c:v>
                </c:pt>
                <c:pt idx="14">
                  <c:v>-6.0501183110006629E-4</c:v>
                </c:pt>
                <c:pt idx="15">
                  <c:v>4.2451361099204998E-3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EE3-4DFA-9A44-DED40329F64A}"/>
            </c:ext>
          </c:extLst>
        </c:ser>
        <c:ser>
          <c:idx val="55"/>
          <c:order val="5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9000"/>
                </a:schemeClr>
              </a:solidFill>
              <a:ln w="9525">
                <a:solidFill>
                  <a:schemeClr val="accent3">
                    <a:tint val="7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data'!$C$70:$R$70</c:f>
              <c:numCache>
                <c:formatCode>#,##0.000%\ ;[Red]\-#,##0.000%\ ;\-\ </c:formatCode>
                <c:ptCount val="16"/>
                <c:pt idx="0">
                  <c:v>3.8986556257143423E-3</c:v>
                </c:pt>
                <c:pt idx="1">
                  <c:v>-9.9384140300040613E-4</c:v>
                </c:pt>
                <c:pt idx="2">
                  <c:v>-5.2347582926470793E-4</c:v>
                </c:pt>
                <c:pt idx="3">
                  <c:v>-1.4091399999072163E-3</c:v>
                </c:pt>
                <c:pt idx="4">
                  <c:v>-3.6412030368326853E-4</c:v>
                </c:pt>
                <c:pt idx="5">
                  <c:v>1.1433901677401437E-2</c:v>
                </c:pt>
                <c:pt idx="6">
                  <c:v>2.5166221959849189E-4</c:v>
                </c:pt>
                <c:pt idx="7">
                  <c:v>-1.7231069773759877E-4</c:v>
                </c:pt>
                <c:pt idx="8">
                  <c:v>2.8869143938090591E-3</c:v>
                </c:pt>
                <c:pt idx="9">
                  <c:v>-7.4870512949256618E-3</c:v>
                </c:pt>
                <c:pt idx="10">
                  <c:v>7.036361130232649E-3</c:v>
                </c:pt>
                <c:pt idx="11">
                  <c:v>-5.7172630141368863E-3</c:v>
                </c:pt>
                <c:pt idx="12">
                  <c:v>2.2472279843133158E-4</c:v>
                </c:pt>
                <c:pt idx="13">
                  <c:v>-2.3491941831019769E-3</c:v>
                </c:pt>
                <c:pt idx="14">
                  <c:v>-1.9805525635765431E-3</c:v>
                </c:pt>
                <c:pt idx="15">
                  <c:v>4.735268555853045E-3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8EE3-4DFA-9A44-DED40329F64A}"/>
            </c:ext>
          </c:extLst>
        </c:ser>
        <c:ser>
          <c:idx val="56"/>
          <c:order val="5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8000"/>
                </a:schemeClr>
              </a:solidFill>
              <a:ln w="9525">
                <a:solidFill>
                  <a:schemeClr val="accent3">
                    <a:tint val="7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data'!$C$71:$R$71</c:f>
              <c:numCache>
                <c:formatCode>#,##0.000%\ ;[Red]\-#,##0.000%\ ;\-\ </c:formatCode>
                <c:ptCount val="16"/>
                <c:pt idx="0">
                  <c:v>3.7556455024980728E-3</c:v>
                </c:pt>
                <c:pt idx="1">
                  <c:v>-7.9340082885037688E-4</c:v>
                </c:pt>
                <c:pt idx="2">
                  <c:v>-1.1302667520245446E-3</c:v>
                </c:pt>
                <c:pt idx="3">
                  <c:v>-9.1151774269282448E-4</c:v>
                </c:pt>
                <c:pt idx="4">
                  <c:v>-5.6216153001598101E-4</c:v>
                </c:pt>
                <c:pt idx="5">
                  <c:v>-8.867465557131915E-4</c:v>
                </c:pt>
                <c:pt idx="6">
                  <c:v>-1.0500763639982313E-3</c:v>
                </c:pt>
                <c:pt idx="7">
                  <c:v>-2.5474749298646238E-3</c:v>
                </c:pt>
                <c:pt idx="8">
                  <c:v>8.3596222083404115E-4</c:v>
                </c:pt>
                <c:pt idx="9">
                  <c:v>-3.1466191455675752E-3</c:v>
                </c:pt>
                <c:pt idx="10">
                  <c:v>1.3945488404950579E-3</c:v>
                </c:pt>
                <c:pt idx="11">
                  <c:v>5.8853626087040922E-4</c:v>
                </c:pt>
                <c:pt idx="12">
                  <c:v>-1.4924914483094298E-4</c:v>
                </c:pt>
                <c:pt idx="13">
                  <c:v>3.7311276797813431E-4</c:v>
                </c:pt>
                <c:pt idx="14">
                  <c:v>1.141170867099639E-3</c:v>
                </c:pt>
                <c:pt idx="15">
                  <c:v>-3.0885365337829374E-3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8EE3-4DFA-9A44-DED40329F64A}"/>
            </c:ext>
          </c:extLst>
        </c:ser>
        <c:ser>
          <c:idx val="57"/>
          <c:order val="5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6000"/>
                </a:schemeClr>
              </a:solidFill>
              <a:ln w="9525">
                <a:solidFill>
                  <a:schemeClr val="accent3">
                    <a:tint val="7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data'!$C$72:$R$72</c:f>
              <c:numCache>
                <c:formatCode>#,##0.000%\ ;[Red]\-#,##0.000%\ ;\-\ </c:formatCode>
                <c:ptCount val="16"/>
                <c:pt idx="0">
                  <c:v>3.7412989321463641E-3</c:v>
                </c:pt>
                <c:pt idx="1">
                  <c:v>-9.9274806355342804E-4</c:v>
                </c:pt>
                <c:pt idx="2">
                  <c:v>-3.3721526497871857E-3</c:v>
                </c:pt>
                <c:pt idx="3">
                  <c:v>-2.2748015278939437E-4</c:v>
                </c:pt>
                <c:pt idx="4">
                  <c:v>1.9209817059017142E-3</c:v>
                </c:pt>
                <c:pt idx="5">
                  <c:v>4.8571743038425819E-3</c:v>
                </c:pt>
                <c:pt idx="6">
                  <c:v>-3.5168316754325968E-3</c:v>
                </c:pt>
                <c:pt idx="7">
                  <c:v>-7.129407656449871E-4</c:v>
                </c:pt>
                <c:pt idx="8">
                  <c:v>-9.2961793826340511E-5</c:v>
                </c:pt>
                <c:pt idx="9">
                  <c:v>-5.3401490204164626E-3</c:v>
                </c:pt>
                <c:pt idx="10">
                  <c:v>2.4272392970686729E-3</c:v>
                </c:pt>
                <c:pt idx="11">
                  <c:v>5.9326443948337637E-4</c:v>
                </c:pt>
                <c:pt idx="12">
                  <c:v>2.4681407947635403E-4</c:v>
                </c:pt>
                <c:pt idx="13">
                  <c:v>-4.8828344864072504E-3</c:v>
                </c:pt>
                <c:pt idx="14">
                  <c:v>-2.2643070669160492E-3</c:v>
                </c:pt>
                <c:pt idx="15">
                  <c:v>-7.6156329168546311E-3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8EE3-4DFA-9A44-DED40329F64A}"/>
            </c:ext>
          </c:extLst>
        </c:ser>
        <c:ser>
          <c:idx val="58"/>
          <c:order val="5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data'!$C$73:$R$73</c:f>
              <c:numCache>
                <c:formatCode>#,##0.000%\ ;[Red]\-#,##0.000%\ ;\-\ </c:formatCode>
                <c:ptCount val="16"/>
                <c:pt idx="0">
                  <c:v>3.7824309921461463E-3</c:v>
                </c:pt>
                <c:pt idx="1">
                  <c:v>-7.0508256536716551E-4</c:v>
                </c:pt>
                <c:pt idx="2">
                  <c:v>4.496482164417559E-3</c:v>
                </c:pt>
                <c:pt idx="3">
                  <c:v>-1.0261749330231495E-3</c:v>
                </c:pt>
                <c:pt idx="4">
                  <c:v>-1.1519784436264668E-3</c:v>
                </c:pt>
                <c:pt idx="5">
                  <c:v>1.0786903257555824E-2</c:v>
                </c:pt>
                <c:pt idx="6">
                  <c:v>-2.4759058449863591E-3</c:v>
                </c:pt>
                <c:pt idx="7">
                  <c:v>2.2839020008169619E-3</c:v>
                </c:pt>
                <c:pt idx="8">
                  <c:v>1.7481511360875057E-3</c:v>
                </c:pt>
                <c:pt idx="9">
                  <c:v>-3.6978632605237927E-3</c:v>
                </c:pt>
                <c:pt idx="10">
                  <c:v>7.3662517691939211E-3</c:v>
                </c:pt>
                <c:pt idx="11">
                  <c:v>6.0928040547492124E-4</c:v>
                </c:pt>
                <c:pt idx="12">
                  <c:v>2.2175146256975253E-4</c:v>
                </c:pt>
                <c:pt idx="13">
                  <c:v>1.386210532921206E-3</c:v>
                </c:pt>
                <c:pt idx="14">
                  <c:v>-1.0678572968751965E-3</c:v>
                </c:pt>
                <c:pt idx="15">
                  <c:v>2.2556501376781668E-2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8EE3-4DFA-9A44-DED40329F64A}"/>
            </c:ext>
          </c:extLst>
        </c:ser>
        <c:ser>
          <c:idx val="59"/>
          <c:order val="5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3000"/>
                </a:schemeClr>
              </a:solidFill>
              <a:ln w="9525">
                <a:solidFill>
                  <a:schemeClr val="accent3">
                    <a:tint val="7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data'!$C$74:$R$74</c:f>
              <c:numCache>
                <c:formatCode>#,##0.000%\ ;[Red]\-#,##0.000%\ ;\-\ </c:formatCode>
                <c:ptCount val="16"/>
                <c:pt idx="0">
                  <c:v>3.8613027598388694E-3</c:v>
                </c:pt>
                <c:pt idx="1">
                  <c:v>-8.5699681101147895E-4</c:v>
                </c:pt>
                <c:pt idx="2">
                  <c:v>-3.5241316338499029E-3</c:v>
                </c:pt>
                <c:pt idx="3">
                  <c:v>-1.2415949004920268E-3</c:v>
                </c:pt>
                <c:pt idx="4">
                  <c:v>6.9073637608463301E-4</c:v>
                </c:pt>
                <c:pt idx="5">
                  <c:v>2.209549414516454E-3</c:v>
                </c:pt>
                <c:pt idx="6">
                  <c:v>-4.4053923702895847E-3</c:v>
                </c:pt>
                <c:pt idx="7">
                  <c:v>4.0890507447999269E-4</c:v>
                </c:pt>
                <c:pt idx="8">
                  <c:v>8.4718462297184161E-5</c:v>
                </c:pt>
                <c:pt idx="9">
                  <c:v>-6.2267853307109711E-3</c:v>
                </c:pt>
                <c:pt idx="10">
                  <c:v>5.0435829157093881E-3</c:v>
                </c:pt>
                <c:pt idx="11">
                  <c:v>6.0926318927689849E-4</c:v>
                </c:pt>
                <c:pt idx="12">
                  <c:v>5.0431439379750032E-4</c:v>
                </c:pt>
                <c:pt idx="13">
                  <c:v>-1.8256463608266049E-3</c:v>
                </c:pt>
                <c:pt idx="14">
                  <c:v>-3.0777598873741319E-3</c:v>
                </c:pt>
                <c:pt idx="15">
                  <c:v>-7.7459347085537811E-3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8EE3-4DFA-9A44-DED40329F64A}"/>
            </c:ext>
          </c:extLst>
        </c:ser>
        <c:ser>
          <c:idx val="60"/>
          <c:order val="6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data'!$C$75:$R$75</c:f>
              <c:numCache>
                <c:formatCode>#,##0.000%\ ;[Red]\-#,##0.000%\ ;\-\ </c:formatCode>
                <c:ptCount val="16"/>
                <c:pt idx="0">
                  <c:v>3.7413141904727443E-3</c:v>
                </c:pt>
                <c:pt idx="1">
                  <c:v>-2.4627000011712141E-3</c:v>
                </c:pt>
                <c:pt idx="2">
                  <c:v>-1.9098214040582651E-3</c:v>
                </c:pt>
                <c:pt idx="3">
                  <c:v>-1.5307951579478507E-3</c:v>
                </c:pt>
                <c:pt idx="4">
                  <c:v>-3.3243397221438542E-4</c:v>
                </c:pt>
                <c:pt idx="5">
                  <c:v>-2.6438076148759482E-2</c:v>
                </c:pt>
                <c:pt idx="6">
                  <c:v>-2.7241589316662207E-3</c:v>
                </c:pt>
                <c:pt idx="7">
                  <c:v>2.4685621822323478E-3</c:v>
                </c:pt>
                <c:pt idx="8">
                  <c:v>1.9857747224083511E-4</c:v>
                </c:pt>
                <c:pt idx="9">
                  <c:v>2.9601543744075531E-3</c:v>
                </c:pt>
                <c:pt idx="10">
                  <c:v>-1.9039211707015946E-3</c:v>
                </c:pt>
                <c:pt idx="11">
                  <c:v>5.7053369798543141E-4</c:v>
                </c:pt>
                <c:pt idx="12">
                  <c:v>1.1424858804365279E-4</c:v>
                </c:pt>
                <c:pt idx="13">
                  <c:v>1.9839154448775265E-4</c:v>
                </c:pt>
                <c:pt idx="14">
                  <c:v>5.462481472380265E-3</c:v>
                </c:pt>
                <c:pt idx="15">
                  <c:v>-2.158764326426843E-2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8EE3-4DFA-9A44-DED40329F64A}"/>
            </c:ext>
          </c:extLst>
        </c:ser>
        <c:ser>
          <c:idx val="61"/>
          <c:order val="6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0000"/>
                </a:schemeClr>
              </a:solidFill>
              <a:ln w="9525">
                <a:solidFill>
                  <a:schemeClr val="accent3">
                    <a:tint val="7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data'!$C$76:$R$76</c:f>
              <c:numCache>
                <c:formatCode>#,##0.000%\ ;[Red]\-#,##0.000%\ ;\-\ </c:formatCode>
                <c:ptCount val="16"/>
                <c:pt idx="0">
                  <c:v>3.8011175302805622E-3</c:v>
                </c:pt>
                <c:pt idx="1">
                  <c:v>1.1927344089133207E-3</c:v>
                </c:pt>
                <c:pt idx="2">
                  <c:v>1.1444546275960255E-2</c:v>
                </c:pt>
                <c:pt idx="3">
                  <c:v>5.2241990245538439E-4</c:v>
                </c:pt>
                <c:pt idx="4">
                  <c:v>5.2580136720825621E-4</c:v>
                </c:pt>
                <c:pt idx="5">
                  <c:v>-7.2772697837124589E-3</c:v>
                </c:pt>
                <c:pt idx="6">
                  <c:v>3.1030437432950642E-3</c:v>
                </c:pt>
                <c:pt idx="7">
                  <c:v>-1.4197704585958704E-3</c:v>
                </c:pt>
                <c:pt idx="8">
                  <c:v>1.3364123427153096E-3</c:v>
                </c:pt>
                <c:pt idx="9">
                  <c:v>-3.4683257391294742E-3</c:v>
                </c:pt>
                <c:pt idx="10">
                  <c:v>-6.3522862867948504E-4</c:v>
                </c:pt>
                <c:pt idx="11">
                  <c:v>6.0230027567653721E-4</c:v>
                </c:pt>
                <c:pt idx="12">
                  <c:v>-3.3472803545162577E-3</c:v>
                </c:pt>
                <c:pt idx="13">
                  <c:v>1.2024071333793795E-3</c:v>
                </c:pt>
                <c:pt idx="14">
                  <c:v>2.5500892430856403E-3</c:v>
                </c:pt>
                <c:pt idx="15">
                  <c:v>1.0132997258336163E-2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8EE3-4DFA-9A44-DED40329F64A}"/>
            </c:ext>
          </c:extLst>
        </c:ser>
        <c:ser>
          <c:idx val="62"/>
          <c:order val="6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data'!$C$77:$R$77</c:f>
              <c:numCache>
                <c:formatCode>#,##0.000%\ ;[Red]\-#,##0.000%\ ;\-\ </c:formatCode>
                <c:ptCount val="16"/>
                <c:pt idx="0">
                  <c:v>3.874932905610029E-3</c:v>
                </c:pt>
                <c:pt idx="1">
                  <c:v>-6.6905554307483683E-4</c:v>
                </c:pt>
                <c:pt idx="2">
                  <c:v>-3.7361609001806961E-4</c:v>
                </c:pt>
                <c:pt idx="3">
                  <c:v>-1.4010772536565685E-3</c:v>
                </c:pt>
                <c:pt idx="4">
                  <c:v>1.6787642769044986E-4</c:v>
                </c:pt>
                <c:pt idx="5">
                  <c:v>-9.8995256748501959E-4</c:v>
                </c:pt>
                <c:pt idx="6">
                  <c:v>-2.3703636026568553E-3</c:v>
                </c:pt>
                <c:pt idx="7">
                  <c:v>2.0941701072541008E-3</c:v>
                </c:pt>
                <c:pt idx="8">
                  <c:v>4.89243335566103E-4</c:v>
                </c:pt>
                <c:pt idx="9">
                  <c:v>3.3245621043962448E-3</c:v>
                </c:pt>
                <c:pt idx="10">
                  <c:v>2.9929575214644455E-3</c:v>
                </c:pt>
                <c:pt idx="11">
                  <c:v>6.1519463005499375E-4</c:v>
                </c:pt>
                <c:pt idx="12">
                  <c:v>2.2640214667246639E-4</c:v>
                </c:pt>
                <c:pt idx="13">
                  <c:v>3.5108307622047086E-3</c:v>
                </c:pt>
                <c:pt idx="14">
                  <c:v>-2.9309558085008902E-3</c:v>
                </c:pt>
                <c:pt idx="15">
                  <c:v>8.5611490755213016E-3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8EE3-4DFA-9A44-DED40329F64A}"/>
            </c:ext>
          </c:extLst>
        </c:ser>
        <c:ser>
          <c:idx val="63"/>
          <c:order val="6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6000"/>
                </a:schemeClr>
              </a:solidFill>
              <a:ln w="9525">
                <a:solidFill>
                  <a:schemeClr val="accent3">
                    <a:tint val="6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data'!$C$78:$R$78</c:f>
              <c:numCache>
                <c:formatCode>#,##0.000%\ ;[Red]\-#,##0.000%\ ;\-\ </c:formatCode>
                <c:ptCount val="16"/>
                <c:pt idx="0">
                  <c:v>3.8485160199723811E-3</c:v>
                </c:pt>
                <c:pt idx="1">
                  <c:v>-8.5742598271565384E-4</c:v>
                </c:pt>
                <c:pt idx="2">
                  <c:v>1.9057009241427725E-3</c:v>
                </c:pt>
                <c:pt idx="3">
                  <c:v>-1.033236470112886E-3</c:v>
                </c:pt>
                <c:pt idx="4">
                  <c:v>-6.3684287391829741E-4</c:v>
                </c:pt>
                <c:pt idx="5">
                  <c:v>5.1448755733383145E-3</c:v>
                </c:pt>
                <c:pt idx="6">
                  <c:v>4.6175534821579767E-4</c:v>
                </c:pt>
                <c:pt idx="7">
                  <c:v>1.3465350777615015E-3</c:v>
                </c:pt>
                <c:pt idx="8">
                  <c:v>-2.184853942210907E-8</c:v>
                </c:pt>
                <c:pt idx="9">
                  <c:v>1.0959744845540076E-3</c:v>
                </c:pt>
                <c:pt idx="10">
                  <c:v>5.0663746173991164E-3</c:v>
                </c:pt>
                <c:pt idx="11">
                  <c:v>6.1826297370215499E-4</c:v>
                </c:pt>
                <c:pt idx="12">
                  <c:v>-9.2513432130170159E-4</c:v>
                </c:pt>
                <c:pt idx="13">
                  <c:v>-9.6069478439475553E-4</c:v>
                </c:pt>
                <c:pt idx="14">
                  <c:v>-2.8280158470084249E-3</c:v>
                </c:pt>
                <c:pt idx="15">
                  <c:v>1.2246622891094905E-2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8EE3-4DFA-9A44-DED40329F64A}"/>
            </c:ext>
          </c:extLst>
        </c:ser>
        <c:ser>
          <c:idx val="64"/>
          <c:order val="6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data'!$C$79:$R$79</c:f>
              <c:numCache>
                <c:formatCode>#,##0.000%\ ;[Red]\-#,##0.000%\ ;\-\ </c:formatCode>
                <c:ptCount val="16"/>
                <c:pt idx="0">
                  <c:v>3.747780205959117E-3</c:v>
                </c:pt>
                <c:pt idx="1">
                  <c:v>-2.9754917339985809E-4</c:v>
                </c:pt>
                <c:pt idx="2">
                  <c:v>3.7476481826559382E-3</c:v>
                </c:pt>
                <c:pt idx="3">
                  <c:v>-7.1253829449879902E-4</c:v>
                </c:pt>
                <c:pt idx="4">
                  <c:v>2.0344347747998093E-3</c:v>
                </c:pt>
                <c:pt idx="5">
                  <c:v>1.5885118202033865E-2</c:v>
                </c:pt>
                <c:pt idx="6">
                  <c:v>1.4584197171598756E-3</c:v>
                </c:pt>
                <c:pt idx="7">
                  <c:v>-2.5956203092374341E-3</c:v>
                </c:pt>
                <c:pt idx="8">
                  <c:v>1.607024439901128E-3</c:v>
                </c:pt>
                <c:pt idx="9">
                  <c:v>-1.011605608337951E-2</c:v>
                </c:pt>
                <c:pt idx="10">
                  <c:v>7.544072282850145E-3</c:v>
                </c:pt>
                <c:pt idx="11">
                  <c:v>5.9744984195964079E-4</c:v>
                </c:pt>
                <c:pt idx="12">
                  <c:v>-1.0069002331913879E-5</c:v>
                </c:pt>
                <c:pt idx="13">
                  <c:v>2.8463999732875056E-3</c:v>
                </c:pt>
                <c:pt idx="14">
                  <c:v>-5.0545666085111129E-4</c:v>
                </c:pt>
                <c:pt idx="15">
                  <c:v>2.5231058096908399E-2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8EE3-4DFA-9A44-DED40329F64A}"/>
            </c:ext>
          </c:extLst>
        </c:ser>
        <c:ser>
          <c:idx val="65"/>
          <c:order val="6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3000"/>
                </a:schemeClr>
              </a:solidFill>
              <a:ln w="9525">
                <a:solidFill>
                  <a:schemeClr val="accent3">
                    <a:tint val="6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data'!$C$80:$R$80</c:f>
              <c:numCache>
                <c:formatCode>#,##0.000%\ ;[Red]\-#,##0.000%\ ;\-\ </c:formatCode>
                <c:ptCount val="16"/>
                <c:pt idx="0">
                  <c:v>3.7405682865665479E-3</c:v>
                </c:pt>
                <c:pt idx="1">
                  <c:v>-2.933494922070512E-3</c:v>
                </c:pt>
                <c:pt idx="2">
                  <c:v>-2.3153314986168461E-4</c:v>
                </c:pt>
                <c:pt idx="3">
                  <c:v>-8.4784959183292763E-4</c:v>
                </c:pt>
                <c:pt idx="4">
                  <c:v>-7.4572334067202206E-4</c:v>
                </c:pt>
                <c:pt idx="5">
                  <c:v>6.2588834725756382E-3</c:v>
                </c:pt>
                <c:pt idx="6">
                  <c:v>2.7793154609878634E-4</c:v>
                </c:pt>
                <c:pt idx="7">
                  <c:v>-6.4337581867435212E-4</c:v>
                </c:pt>
                <c:pt idx="8">
                  <c:v>9.7775486288043112E-4</c:v>
                </c:pt>
                <c:pt idx="9">
                  <c:v>3.57746361362965E-3</c:v>
                </c:pt>
                <c:pt idx="10">
                  <c:v>6.6939780597736753E-3</c:v>
                </c:pt>
                <c:pt idx="11">
                  <c:v>6.0076547482412757E-4</c:v>
                </c:pt>
                <c:pt idx="12">
                  <c:v>4.2872844032282309E-4</c:v>
                </c:pt>
                <c:pt idx="13">
                  <c:v>1.1145730683614907E-4</c:v>
                </c:pt>
                <c:pt idx="14">
                  <c:v>-2.1322688114744359E-3</c:v>
                </c:pt>
                <c:pt idx="15">
                  <c:v>1.5133285428921894E-2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8EE3-4DFA-9A44-DED40329F64A}"/>
            </c:ext>
          </c:extLst>
        </c:ser>
        <c:ser>
          <c:idx val="66"/>
          <c:order val="6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1000"/>
                </a:schemeClr>
              </a:solidFill>
              <a:ln w="9525">
                <a:solidFill>
                  <a:schemeClr val="accent3">
                    <a:tint val="6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data'!$C$81:$R$81</c:f>
              <c:numCache>
                <c:formatCode>#,##0.000%\ ;[Red]\-#,##0.000%\ ;\-\ </c:formatCode>
                <c:ptCount val="16"/>
                <c:pt idx="0">
                  <c:v>3.8186899523660056E-3</c:v>
                </c:pt>
                <c:pt idx="1">
                  <c:v>1.3315187384081995E-3</c:v>
                </c:pt>
                <c:pt idx="2">
                  <c:v>1.2427217956234582E-3</c:v>
                </c:pt>
                <c:pt idx="3">
                  <c:v>6.6864432403135332E-4</c:v>
                </c:pt>
                <c:pt idx="4">
                  <c:v>-9.1879371685799072E-4</c:v>
                </c:pt>
                <c:pt idx="5">
                  <c:v>-9.1243685469257763E-3</c:v>
                </c:pt>
                <c:pt idx="6">
                  <c:v>3.1668427314963665E-3</c:v>
                </c:pt>
                <c:pt idx="7">
                  <c:v>-3.0132987481579221E-4</c:v>
                </c:pt>
                <c:pt idx="8">
                  <c:v>-1.3325771267145292E-3</c:v>
                </c:pt>
                <c:pt idx="9">
                  <c:v>9.0464976765085581E-3</c:v>
                </c:pt>
                <c:pt idx="10">
                  <c:v>-1.409271917567545E-2</c:v>
                </c:pt>
                <c:pt idx="11">
                  <c:v>5.9698822045128885E-4</c:v>
                </c:pt>
                <c:pt idx="12">
                  <c:v>1.4472886688368103E-3</c:v>
                </c:pt>
                <c:pt idx="13">
                  <c:v>-5.2267722337970834E-3</c:v>
                </c:pt>
                <c:pt idx="14">
                  <c:v>1.3921591375698483E-3</c:v>
                </c:pt>
                <c:pt idx="15">
                  <c:v>-8.2852094294947332E-3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8EE3-4DFA-9A44-DED40329F64A}"/>
            </c:ext>
          </c:extLst>
        </c:ser>
        <c:ser>
          <c:idx val="67"/>
          <c:order val="6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0000"/>
                </a:schemeClr>
              </a:solidFill>
              <a:ln w="9525">
                <a:solidFill>
                  <a:schemeClr val="accent3">
                    <a:tint val="6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data'!$C$82:$R$82</c:f>
              <c:numCache>
                <c:formatCode>#,##0.000%\ ;[Red]\-#,##0.000%\ ;\-\ </c:formatCode>
                <c:ptCount val="16"/>
                <c:pt idx="0">
                  <c:v>3.7412904548885795E-3</c:v>
                </c:pt>
                <c:pt idx="1">
                  <c:v>-1.959416919317114E-4</c:v>
                </c:pt>
                <c:pt idx="2">
                  <c:v>-2.5513446873988155E-3</c:v>
                </c:pt>
                <c:pt idx="3">
                  <c:v>-3.5607531578008E-4</c:v>
                </c:pt>
                <c:pt idx="4">
                  <c:v>-5.4928577915247523E-4</c:v>
                </c:pt>
                <c:pt idx="5">
                  <c:v>-1.0093690586377879E-2</c:v>
                </c:pt>
                <c:pt idx="6">
                  <c:v>2.6112625051357696E-3</c:v>
                </c:pt>
                <c:pt idx="7">
                  <c:v>-1.8581941004521818E-3</c:v>
                </c:pt>
                <c:pt idx="8">
                  <c:v>-1.2465489701479759E-3</c:v>
                </c:pt>
                <c:pt idx="9">
                  <c:v>6.1644076699880479E-3</c:v>
                </c:pt>
                <c:pt idx="10">
                  <c:v>-1.3032801773853908E-2</c:v>
                </c:pt>
                <c:pt idx="11">
                  <c:v>5.8178018755306038E-4</c:v>
                </c:pt>
                <c:pt idx="12">
                  <c:v>-1.6949680552307278E-3</c:v>
                </c:pt>
                <c:pt idx="13">
                  <c:v>-6.5471093022528848E-3</c:v>
                </c:pt>
                <c:pt idx="14">
                  <c:v>2.1409801677166884E-3</c:v>
                </c:pt>
                <c:pt idx="15">
                  <c:v>-2.2886239277296494E-2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EE3-4DFA-9A44-DED40329F64A}"/>
            </c:ext>
          </c:extLst>
        </c:ser>
        <c:ser>
          <c:idx val="68"/>
          <c:order val="6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data'!$C$83:$R$83</c:f>
              <c:numCache>
                <c:formatCode>#,##0.000%\ ;[Red]\-#,##0.000%\ ;\-\ </c:formatCode>
                <c:ptCount val="16"/>
                <c:pt idx="0">
                  <c:v>3.7406852048431638E-3</c:v>
                </c:pt>
                <c:pt idx="1">
                  <c:v>-5.2366450515995977E-3</c:v>
                </c:pt>
                <c:pt idx="2">
                  <c:v>-2.0399708851904785E-3</c:v>
                </c:pt>
                <c:pt idx="3">
                  <c:v>-6.1654241497954843E-5</c:v>
                </c:pt>
                <c:pt idx="4">
                  <c:v>-8.9251520263955442E-4</c:v>
                </c:pt>
                <c:pt idx="5">
                  <c:v>-2.3421949363115702E-2</c:v>
                </c:pt>
                <c:pt idx="6">
                  <c:v>1.8148602357819232E-3</c:v>
                </c:pt>
                <c:pt idx="7">
                  <c:v>-1.7823579897392472E-3</c:v>
                </c:pt>
                <c:pt idx="8">
                  <c:v>-1.1778952428538325E-3</c:v>
                </c:pt>
                <c:pt idx="9">
                  <c:v>8.0043292428400026E-3</c:v>
                </c:pt>
                <c:pt idx="10">
                  <c:v>-1.3243270559333165E-2</c:v>
                </c:pt>
                <c:pt idx="11">
                  <c:v>5.6609093367099295E-4</c:v>
                </c:pt>
                <c:pt idx="12">
                  <c:v>1.3637654342701921E-5</c:v>
                </c:pt>
                <c:pt idx="13">
                  <c:v>-2.3327718453888258E-3</c:v>
                </c:pt>
                <c:pt idx="14">
                  <c:v>7.8275217156088539E-3</c:v>
                </c:pt>
                <c:pt idx="15">
                  <c:v>-2.8221905394270719E-2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8EE3-4DFA-9A44-DED40329F64A}"/>
            </c:ext>
          </c:extLst>
        </c:ser>
        <c:ser>
          <c:idx val="69"/>
          <c:order val="6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7000"/>
                </a:schemeClr>
              </a:solidFill>
              <a:ln w="9525">
                <a:solidFill>
                  <a:schemeClr val="accent3">
                    <a:tint val="5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data'!$C$84:$R$84</c:f>
              <c:numCache>
                <c:formatCode>#,##0.000%\ ;[Red]\-#,##0.000%\ ;\-\ </c:formatCode>
                <c:ptCount val="16"/>
                <c:pt idx="0">
                  <c:v>3.9633046076135159E-3</c:v>
                </c:pt>
                <c:pt idx="1">
                  <c:v>2.6590627612315121E-3</c:v>
                </c:pt>
                <c:pt idx="2">
                  <c:v>-3.2277682385672968E-3</c:v>
                </c:pt>
                <c:pt idx="3">
                  <c:v>4.1654451950701166E-4</c:v>
                </c:pt>
                <c:pt idx="4">
                  <c:v>-2.1207913192622385E-4</c:v>
                </c:pt>
                <c:pt idx="5">
                  <c:v>1.3368069044163988E-3</c:v>
                </c:pt>
                <c:pt idx="6">
                  <c:v>3.5491800145557306E-3</c:v>
                </c:pt>
                <c:pt idx="7">
                  <c:v>-6.0010960006762204E-4</c:v>
                </c:pt>
                <c:pt idx="8">
                  <c:v>-1.1141318356207019E-3</c:v>
                </c:pt>
                <c:pt idx="9">
                  <c:v>6.8755336539043643E-3</c:v>
                </c:pt>
                <c:pt idx="10">
                  <c:v>-1.4713954763436954E-2</c:v>
                </c:pt>
                <c:pt idx="11">
                  <c:v>6.1800014394974845E-4</c:v>
                </c:pt>
                <c:pt idx="12">
                  <c:v>8.6679212967899488E-4</c:v>
                </c:pt>
                <c:pt idx="13">
                  <c:v>3.4168475351172845E-3</c:v>
                </c:pt>
                <c:pt idx="14">
                  <c:v>-5.4229184766629857E-4</c:v>
                </c:pt>
                <c:pt idx="15">
                  <c:v>3.2917368526894641E-3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8EE3-4DFA-9A44-DED40329F64A}"/>
            </c:ext>
          </c:extLst>
        </c:ser>
        <c:ser>
          <c:idx val="70"/>
          <c:order val="7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data'!$C$85:$R$85</c:f>
              <c:numCache>
                <c:formatCode>#,##0.000%\ ;[Red]\-#,##0.000%\ ;\-\ </c:formatCode>
                <c:ptCount val="16"/>
                <c:pt idx="0">
                  <c:v>3.8697755354040186E-3</c:v>
                </c:pt>
                <c:pt idx="1">
                  <c:v>5.1311501795048287E-5</c:v>
                </c:pt>
                <c:pt idx="2">
                  <c:v>-3.9984725102182317E-4</c:v>
                </c:pt>
                <c:pt idx="3">
                  <c:v>-1.9925461983705262E-4</c:v>
                </c:pt>
                <c:pt idx="4">
                  <c:v>-3.5302783387258785E-5</c:v>
                </c:pt>
                <c:pt idx="5">
                  <c:v>3.1222757989410876E-3</c:v>
                </c:pt>
                <c:pt idx="6">
                  <c:v>2.4727924407643709E-3</c:v>
                </c:pt>
                <c:pt idx="7">
                  <c:v>-6.9761924429423416E-4</c:v>
                </c:pt>
                <c:pt idx="8">
                  <c:v>-7.9170003079287454E-4</c:v>
                </c:pt>
                <c:pt idx="9">
                  <c:v>7.166389250727212E-3</c:v>
                </c:pt>
                <c:pt idx="10">
                  <c:v>-8.4705653566170547E-3</c:v>
                </c:pt>
                <c:pt idx="11">
                  <c:v>6.1391478960937107E-4</c:v>
                </c:pt>
                <c:pt idx="12">
                  <c:v>-1.2980714665269399E-3</c:v>
                </c:pt>
                <c:pt idx="13">
                  <c:v>2.4547435721788968E-3</c:v>
                </c:pt>
                <c:pt idx="14">
                  <c:v>-2.6263269020090352E-3</c:v>
                </c:pt>
                <c:pt idx="15">
                  <c:v>5.2325152349337323E-3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8EE3-4DFA-9A44-DED40329F64A}"/>
            </c:ext>
          </c:extLst>
        </c:ser>
        <c:ser>
          <c:idx val="71"/>
          <c:order val="7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3000"/>
                </a:schemeClr>
              </a:solidFill>
              <a:ln w="9525">
                <a:solidFill>
                  <a:schemeClr val="accent3">
                    <a:tint val="5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data'!$C$86:$R$86</c:f>
              <c:numCache>
                <c:formatCode>#,##0.000%\ ;[Red]\-#,##0.000%\ ;\-\ </c:formatCode>
                <c:ptCount val="16"/>
                <c:pt idx="0">
                  <c:v>3.6392022626819953E-3</c:v>
                </c:pt>
                <c:pt idx="1">
                  <c:v>-3.0720702470189432E-3</c:v>
                </c:pt>
                <c:pt idx="2">
                  <c:v>-2.8940728597361964E-3</c:v>
                </c:pt>
                <c:pt idx="3">
                  <c:v>-3.8038118696581691E-4</c:v>
                </c:pt>
                <c:pt idx="4">
                  <c:v>1.7640165245713657E-3</c:v>
                </c:pt>
                <c:pt idx="5">
                  <c:v>-3.4298688944905953E-3</c:v>
                </c:pt>
                <c:pt idx="6">
                  <c:v>3.2641178603254328E-4</c:v>
                </c:pt>
                <c:pt idx="7">
                  <c:v>1.0443457123197053E-3</c:v>
                </c:pt>
                <c:pt idx="8">
                  <c:v>1.3490760097644161E-3</c:v>
                </c:pt>
                <c:pt idx="9">
                  <c:v>4.6818353977602367E-3</c:v>
                </c:pt>
                <c:pt idx="10">
                  <c:v>2.4762379224487763E-3</c:v>
                </c:pt>
                <c:pt idx="11">
                  <c:v>5.7197915023665669E-4</c:v>
                </c:pt>
                <c:pt idx="12">
                  <c:v>7.9389941034113676E-4</c:v>
                </c:pt>
                <c:pt idx="13">
                  <c:v>4.0689293394557957E-3</c:v>
                </c:pt>
                <c:pt idx="14">
                  <c:v>1.0011845853169499E-3</c:v>
                </c:pt>
                <c:pt idx="15">
                  <c:v>1.1940724912718026E-2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8EE3-4DFA-9A44-DED40329F64A}"/>
            </c:ext>
          </c:extLst>
        </c:ser>
        <c:ser>
          <c:idx val="72"/>
          <c:order val="7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data'!$C$87:$R$87</c:f>
              <c:numCache>
                <c:formatCode>#,##0.000%\ ;[Red]\-#,##0.000%\ ;\-\ </c:formatCode>
                <c:ptCount val="16"/>
                <c:pt idx="0">
                  <c:v>3.7903430356422962E-3</c:v>
                </c:pt>
                <c:pt idx="1">
                  <c:v>-5.1775843684054301E-4</c:v>
                </c:pt>
                <c:pt idx="2">
                  <c:v>-3.6062158267551325E-3</c:v>
                </c:pt>
                <c:pt idx="3">
                  <c:v>-1.3584938185404738E-3</c:v>
                </c:pt>
                <c:pt idx="4">
                  <c:v>-5.985779926596102E-4</c:v>
                </c:pt>
                <c:pt idx="5">
                  <c:v>-1.9555026609308523E-2</c:v>
                </c:pt>
                <c:pt idx="6">
                  <c:v>-3.4071572542431205E-3</c:v>
                </c:pt>
                <c:pt idx="7">
                  <c:v>-1.4619995991682622E-4</c:v>
                </c:pt>
                <c:pt idx="8">
                  <c:v>1.7385437768135947E-4</c:v>
                </c:pt>
                <c:pt idx="9">
                  <c:v>9.7011378228659684E-3</c:v>
                </c:pt>
                <c:pt idx="10">
                  <c:v>1.1312681428952143E-3</c:v>
                </c:pt>
                <c:pt idx="11">
                  <c:v>5.8652999396469063E-4</c:v>
                </c:pt>
                <c:pt idx="12">
                  <c:v>2.1347046952502335E-4</c:v>
                </c:pt>
                <c:pt idx="13">
                  <c:v>1.4571713806672548E-3</c:v>
                </c:pt>
                <c:pt idx="14">
                  <c:v>3.747252050326777E-3</c:v>
                </c:pt>
                <c:pt idx="15">
                  <c:v>-8.3884026246956456E-3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8EE3-4DFA-9A44-DED40329F64A}"/>
            </c:ext>
          </c:extLst>
        </c:ser>
        <c:ser>
          <c:idx val="73"/>
          <c:order val="7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0000"/>
                </a:schemeClr>
              </a:solidFill>
              <a:ln w="9525">
                <a:solidFill>
                  <a:schemeClr val="accent3">
                    <a:tint val="5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data'!$C$88:$R$88</c:f>
              <c:numCache>
                <c:formatCode>#,##0.000%\ ;[Red]\-#,##0.000%\ ;\-\ </c:formatCode>
                <c:ptCount val="16"/>
                <c:pt idx="0">
                  <c:v>3.7923560197308248E-3</c:v>
                </c:pt>
                <c:pt idx="1">
                  <c:v>1.285181155650239E-4</c:v>
                </c:pt>
                <c:pt idx="2">
                  <c:v>-4.0013883937275452E-3</c:v>
                </c:pt>
                <c:pt idx="3">
                  <c:v>-3.7139342169800749E-4</c:v>
                </c:pt>
                <c:pt idx="4">
                  <c:v>1.0805371914979212E-3</c:v>
                </c:pt>
                <c:pt idx="5">
                  <c:v>3.4768029312224336E-3</c:v>
                </c:pt>
                <c:pt idx="6">
                  <c:v>-1.6165950309374733E-3</c:v>
                </c:pt>
                <c:pt idx="7">
                  <c:v>-7.9463994913342439E-4</c:v>
                </c:pt>
                <c:pt idx="8">
                  <c:v>-4.0149670763156564E-5</c:v>
                </c:pt>
                <c:pt idx="9">
                  <c:v>2.1429964830879111E-3</c:v>
                </c:pt>
                <c:pt idx="10">
                  <c:v>4.8333350900824357E-3</c:v>
                </c:pt>
                <c:pt idx="11">
                  <c:v>-3.3375463362277369E-3</c:v>
                </c:pt>
                <c:pt idx="12">
                  <c:v>-6.1971052264175874E-4</c:v>
                </c:pt>
                <c:pt idx="13">
                  <c:v>7.2752483267990442E-4</c:v>
                </c:pt>
                <c:pt idx="14">
                  <c:v>-1.3621597824076126E-4</c:v>
                </c:pt>
                <c:pt idx="15">
                  <c:v>5.2644313604965909E-3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8EE3-4DFA-9A44-DED40329F64A}"/>
            </c:ext>
          </c:extLst>
        </c:ser>
        <c:ser>
          <c:idx val="74"/>
          <c:order val="7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8000"/>
                </a:schemeClr>
              </a:solidFill>
              <a:ln w="9525">
                <a:solidFill>
                  <a:schemeClr val="accent3">
                    <a:tint val="4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data'!$C$89:$R$89</c:f>
              <c:numCache>
                <c:formatCode>#,##0.000%\ ;[Red]\-#,##0.000%\ ;\-\ </c:formatCode>
                <c:ptCount val="16"/>
                <c:pt idx="0">
                  <c:v>3.8102282716399039E-3</c:v>
                </c:pt>
                <c:pt idx="1">
                  <c:v>-7.0380091866906191E-4</c:v>
                </c:pt>
                <c:pt idx="2">
                  <c:v>-3.4611528476480302E-3</c:v>
                </c:pt>
                <c:pt idx="3">
                  <c:v>-1.0636562609247502E-3</c:v>
                </c:pt>
                <c:pt idx="4">
                  <c:v>3.6321821201901194E-4</c:v>
                </c:pt>
                <c:pt idx="5">
                  <c:v>3.7522909906892998E-3</c:v>
                </c:pt>
                <c:pt idx="6">
                  <c:v>-2.5069467946048363E-4</c:v>
                </c:pt>
                <c:pt idx="7">
                  <c:v>-5.1905898733584088E-4</c:v>
                </c:pt>
                <c:pt idx="8">
                  <c:v>1.8465798723243942E-4</c:v>
                </c:pt>
                <c:pt idx="9">
                  <c:v>3.4310978296292483E-3</c:v>
                </c:pt>
                <c:pt idx="10">
                  <c:v>3.2169100681420648E-3</c:v>
                </c:pt>
                <c:pt idx="11">
                  <c:v>6.0624027352118581E-4</c:v>
                </c:pt>
                <c:pt idx="12">
                  <c:v>2.7463574523212131E-4</c:v>
                </c:pt>
                <c:pt idx="13">
                  <c:v>-4.2048318384522165E-3</c:v>
                </c:pt>
                <c:pt idx="14">
                  <c:v>5.8557607819675894E-4</c:v>
                </c:pt>
                <c:pt idx="15">
                  <c:v>6.0216599238116508E-3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8EE3-4DFA-9A44-DED40329F64A}"/>
            </c:ext>
          </c:extLst>
        </c:ser>
        <c:ser>
          <c:idx val="75"/>
          <c:order val="7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7000"/>
                </a:schemeClr>
              </a:solidFill>
              <a:ln w="9525">
                <a:solidFill>
                  <a:schemeClr val="accent3">
                    <a:tint val="4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data'!$C$90:$R$90</c:f>
              <c:numCache>
                <c:formatCode>#,##0.000%\ ;[Red]\-#,##0.000%\ ;\-\ </c:formatCode>
                <c:ptCount val="16"/>
                <c:pt idx="0">
                  <c:v>3.9883523156640788E-3</c:v>
                </c:pt>
                <c:pt idx="1">
                  <c:v>-1.7384513608864616E-4</c:v>
                </c:pt>
                <c:pt idx="2">
                  <c:v>-3.4939463929741787E-3</c:v>
                </c:pt>
                <c:pt idx="3">
                  <c:v>-6.515646825286936E-4</c:v>
                </c:pt>
                <c:pt idx="4">
                  <c:v>-7.9198792182655353E-4</c:v>
                </c:pt>
                <c:pt idx="5">
                  <c:v>5.9182972063016592E-3</c:v>
                </c:pt>
                <c:pt idx="6">
                  <c:v>-1.2485399389043916E-3</c:v>
                </c:pt>
                <c:pt idx="7">
                  <c:v>7.2034442507962204E-4</c:v>
                </c:pt>
                <c:pt idx="8">
                  <c:v>9.8844194151248566E-4</c:v>
                </c:pt>
                <c:pt idx="9">
                  <c:v>7.5987697478576699E-3</c:v>
                </c:pt>
                <c:pt idx="10">
                  <c:v>4.2950798601200102E-3</c:v>
                </c:pt>
                <c:pt idx="11">
                  <c:v>6.3809661398850359E-4</c:v>
                </c:pt>
                <c:pt idx="12">
                  <c:v>2.3223896703949976E-4</c:v>
                </c:pt>
                <c:pt idx="13">
                  <c:v>2.0209335597753952E-3</c:v>
                </c:pt>
                <c:pt idx="14">
                  <c:v>2.7394951233983278E-4</c:v>
                </c:pt>
                <c:pt idx="15">
                  <c:v>2.0314620077356293E-2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8EE3-4DFA-9A44-DED40329F64A}"/>
            </c:ext>
          </c:extLst>
        </c:ser>
        <c:ser>
          <c:idx val="76"/>
          <c:order val="7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5000"/>
                </a:schemeClr>
              </a:solidFill>
              <a:ln w="9525">
                <a:solidFill>
                  <a:schemeClr val="accent3">
                    <a:tint val="4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data'!$C$91:$R$91</c:f>
              <c:numCache>
                <c:formatCode>#,##0.000%\ ;[Red]\-#,##0.000%\ ;\-\ </c:formatCode>
                <c:ptCount val="16"/>
                <c:pt idx="0">
                  <c:v>3.9405951429902775E-3</c:v>
                </c:pt>
                <c:pt idx="1">
                  <c:v>-6.5345308525777135E-4</c:v>
                </c:pt>
                <c:pt idx="2">
                  <c:v>-4.1437792609291257E-3</c:v>
                </c:pt>
                <c:pt idx="3">
                  <c:v>-1.0573690343336217E-3</c:v>
                </c:pt>
                <c:pt idx="4">
                  <c:v>7.4394327616045253E-4</c:v>
                </c:pt>
                <c:pt idx="5">
                  <c:v>1.2159128562557742E-2</c:v>
                </c:pt>
                <c:pt idx="6">
                  <c:v>1.6901687379577979E-4</c:v>
                </c:pt>
                <c:pt idx="7">
                  <c:v>7.0642093281336749E-4</c:v>
                </c:pt>
                <c:pt idx="8">
                  <c:v>-1.5236276939756266E-4</c:v>
                </c:pt>
                <c:pt idx="9">
                  <c:v>-9.9327641373814224E-4</c:v>
                </c:pt>
                <c:pt idx="10">
                  <c:v>4.2240556247532535E-3</c:v>
                </c:pt>
                <c:pt idx="11">
                  <c:v>6.2979756830450206E-4</c:v>
                </c:pt>
                <c:pt idx="12">
                  <c:v>3.9576612763436714E-4</c:v>
                </c:pt>
                <c:pt idx="13">
                  <c:v>2.8108515279083868E-3</c:v>
                </c:pt>
                <c:pt idx="14">
                  <c:v>-2.1786768744984641E-3</c:v>
                </c:pt>
                <c:pt idx="15">
                  <c:v>1.6600658198763441E-2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8EE3-4DFA-9A44-DED40329F64A}"/>
            </c:ext>
          </c:extLst>
        </c:ser>
        <c:ser>
          <c:idx val="77"/>
          <c:order val="7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4000"/>
                </a:schemeClr>
              </a:solidFill>
              <a:ln w="9525">
                <a:solidFill>
                  <a:schemeClr val="accent3">
                    <a:tint val="4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data'!$C$92:$R$92</c:f>
              <c:numCache>
                <c:formatCode>#,##0.000%\ ;[Red]\-#,##0.000%\ ;\-\ </c:formatCode>
                <c:ptCount val="16"/>
                <c:pt idx="0">
                  <c:v>3.7252359991826189E-3</c:v>
                </c:pt>
                <c:pt idx="1">
                  <c:v>-3.5537113650717655E-3</c:v>
                </c:pt>
                <c:pt idx="2">
                  <c:v>4.935785414929339E-3</c:v>
                </c:pt>
                <c:pt idx="3">
                  <c:v>-1.192151598642055E-3</c:v>
                </c:pt>
                <c:pt idx="4">
                  <c:v>-9.5591392078031578E-4</c:v>
                </c:pt>
                <c:pt idx="5">
                  <c:v>4.9455518356009698E-3</c:v>
                </c:pt>
                <c:pt idx="6">
                  <c:v>-2.7408747234991537E-4</c:v>
                </c:pt>
                <c:pt idx="7">
                  <c:v>5.0399561329461662E-4</c:v>
                </c:pt>
                <c:pt idx="8">
                  <c:v>1.1739561485470951E-3</c:v>
                </c:pt>
                <c:pt idx="9">
                  <c:v>2.9012376825447994E-3</c:v>
                </c:pt>
                <c:pt idx="10">
                  <c:v>4.3756342493057598E-3</c:v>
                </c:pt>
                <c:pt idx="11">
                  <c:v>5.9151178995264786E-4</c:v>
                </c:pt>
                <c:pt idx="12">
                  <c:v>9.2506572048911551E-4</c:v>
                </c:pt>
                <c:pt idx="13">
                  <c:v>4.0573392130445196E-3</c:v>
                </c:pt>
                <c:pt idx="14">
                  <c:v>9.0621546764801941E-4</c:v>
                </c:pt>
                <c:pt idx="15">
                  <c:v>2.3065664777695449E-2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8EE3-4DFA-9A44-DED40329F64A}"/>
            </c:ext>
          </c:extLst>
        </c:ser>
        <c:ser>
          <c:idx val="78"/>
          <c:order val="7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2000"/>
                </a:schemeClr>
              </a:solidFill>
              <a:ln w="9525">
                <a:solidFill>
                  <a:schemeClr val="accent3">
                    <a:tint val="4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data'!$C$93:$R$93</c:f>
              <c:numCache>
                <c:formatCode>#,##0.000%\ ;[Red]\-#,##0.000%\ ;\-\ </c:formatCode>
                <c:ptCount val="16"/>
                <c:pt idx="0">
                  <c:v>3.6870648992913813E-3</c:v>
                </c:pt>
                <c:pt idx="1">
                  <c:v>-2.4779691932460546E-3</c:v>
                </c:pt>
                <c:pt idx="2">
                  <c:v>5.8328350989386157E-3</c:v>
                </c:pt>
                <c:pt idx="3">
                  <c:v>-1.7776935091518009E-4</c:v>
                </c:pt>
                <c:pt idx="4">
                  <c:v>-5.8104716518536659E-4</c:v>
                </c:pt>
                <c:pt idx="5">
                  <c:v>6.2442567014504569E-3</c:v>
                </c:pt>
                <c:pt idx="6">
                  <c:v>-1.8127716077018796E-3</c:v>
                </c:pt>
                <c:pt idx="7">
                  <c:v>-1.2676087615675069E-3</c:v>
                </c:pt>
                <c:pt idx="8">
                  <c:v>-4.1974412093570557E-4</c:v>
                </c:pt>
                <c:pt idx="9">
                  <c:v>-3.3794002109526211E-3</c:v>
                </c:pt>
                <c:pt idx="10">
                  <c:v>9.8964423634695375E-4</c:v>
                </c:pt>
                <c:pt idx="11">
                  <c:v>5.8226240712455635E-4</c:v>
                </c:pt>
                <c:pt idx="12">
                  <c:v>-3.6755258631501198E-3</c:v>
                </c:pt>
                <c:pt idx="13">
                  <c:v>1.8675418518490083E-3</c:v>
                </c:pt>
                <c:pt idx="14">
                  <c:v>-3.4613829363864257E-3</c:v>
                </c:pt>
                <c:pt idx="15">
                  <c:v>1.9503859849601124E-3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8EE3-4DFA-9A44-DED40329F64A}"/>
            </c:ext>
          </c:extLst>
        </c:ser>
        <c:ser>
          <c:idx val="79"/>
          <c:order val="7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data'!$C$94:$R$94</c:f>
              <c:numCache>
                <c:formatCode>#,##0.000%\ ;[Red]\-#,##0.000%\ ;\-\ </c:formatCode>
                <c:ptCount val="16"/>
                <c:pt idx="0">
                  <c:v>3.7504053452519504E-3</c:v>
                </c:pt>
                <c:pt idx="1">
                  <c:v>-4.2469944260297154E-3</c:v>
                </c:pt>
                <c:pt idx="2">
                  <c:v>1.1096981467780376E-2</c:v>
                </c:pt>
                <c:pt idx="3">
                  <c:v>-1.215873972159498E-3</c:v>
                </c:pt>
                <c:pt idx="4">
                  <c:v>-6.7625424124773126E-4</c:v>
                </c:pt>
                <c:pt idx="5">
                  <c:v>2.243937163483678E-2</c:v>
                </c:pt>
                <c:pt idx="6">
                  <c:v>2.8817470223547748E-3</c:v>
                </c:pt>
                <c:pt idx="7">
                  <c:v>-2.4168307262750766E-4</c:v>
                </c:pt>
                <c:pt idx="8">
                  <c:v>2.1319036851228379E-3</c:v>
                </c:pt>
                <c:pt idx="9">
                  <c:v>-1.7797366695412986E-2</c:v>
                </c:pt>
                <c:pt idx="10">
                  <c:v>9.9703951814125169E-3</c:v>
                </c:pt>
                <c:pt idx="11">
                  <c:v>6.0928421548922529E-4</c:v>
                </c:pt>
                <c:pt idx="12">
                  <c:v>8.8679796217361329E-4</c:v>
                </c:pt>
                <c:pt idx="13">
                  <c:v>4.612392904910223E-4</c:v>
                </c:pt>
                <c:pt idx="14">
                  <c:v>-3.3852707343309252E-3</c:v>
                </c:pt>
                <c:pt idx="15">
                  <c:v>2.6664682663104733E-2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8EE3-4DFA-9A44-DED40329F64A}"/>
            </c:ext>
          </c:extLst>
        </c:ser>
        <c:ser>
          <c:idx val="80"/>
          <c:order val="8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9000"/>
                </a:schemeClr>
              </a:solidFill>
              <a:ln w="9525">
                <a:solidFill>
                  <a:schemeClr val="accent3">
                    <a:tint val="3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data'!$C$95:$R$95</c:f>
              <c:numCache>
                <c:formatCode>#,##0.000%\ ;[Red]\-#,##0.000%\ ;\-\ </c:formatCode>
                <c:ptCount val="16"/>
                <c:pt idx="0">
                  <c:v>3.8780310604189516E-3</c:v>
                </c:pt>
                <c:pt idx="1">
                  <c:v>-1.8944605479287446E-4</c:v>
                </c:pt>
                <c:pt idx="2">
                  <c:v>1.0029391402731624E-2</c:v>
                </c:pt>
                <c:pt idx="3">
                  <c:v>-5.6952163664059086E-4</c:v>
                </c:pt>
                <c:pt idx="4">
                  <c:v>-1.6682435875514656E-4</c:v>
                </c:pt>
                <c:pt idx="5">
                  <c:v>1.3502266875998092E-2</c:v>
                </c:pt>
                <c:pt idx="6">
                  <c:v>3.0228779336642919E-3</c:v>
                </c:pt>
                <c:pt idx="7">
                  <c:v>-9.3771334457093403E-4</c:v>
                </c:pt>
                <c:pt idx="8">
                  <c:v>8.8378193970117813E-4</c:v>
                </c:pt>
                <c:pt idx="9">
                  <c:v>-8.0788038353687419E-3</c:v>
                </c:pt>
                <c:pt idx="10">
                  <c:v>6.1461039731858236E-3</c:v>
                </c:pt>
                <c:pt idx="11">
                  <c:v>-3.6255673965426283E-3</c:v>
                </c:pt>
                <c:pt idx="12">
                  <c:v>1.6233032394752378E-4</c:v>
                </c:pt>
                <c:pt idx="13">
                  <c:v>4.1759224837865094E-3</c:v>
                </c:pt>
                <c:pt idx="14">
                  <c:v>-1.676088851718216E-3</c:v>
                </c:pt>
                <c:pt idx="15">
                  <c:v>2.6556740515044863E-2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8EE3-4DFA-9A44-DED40329F64A}"/>
            </c:ext>
          </c:extLst>
        </c:ser>
        <c:ser>
          <c:idx val="81"/>
          <c:order val="8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data'!$C$96:$R$96</c:f>
              <c:numCache>
                <c:formatCode>#,##0.000%\ ;[Red]\-#,##0.000%\ ;\-\ </c:formatCode>
                <c:ptCount val="16"/>
                <c:pt idx="0">
                  <c:v>3.7793465940427762E-3</c:v>
                </c:pt>
                <c:pt idx="1">
                  <c:v>-1.9704520891250521E-3</c:v>
                </c:pt>
                <c:pt idx="2">
                  <c:v>4.780966929464503E-3</c:v>
                </c:pt>
                <c:pt idx="3">
                  <c:v>-2.1343080608127174E-4</c:v>
                </c:pt>
                <c:pt idx="4">
                  <c:v>-8.8988932661360209E-4</c:v>
                </c:pt>
                <c:pt idx="5">
                  <c:v>8.5838400643014623E-3</c:v>
                </c:pt>
                <c:pt idx="6">
                  <c:v>4.7940739498497642E-4</c:v>
                </c:pt>
                <c:pt idx="7">
                  <c:v>2.6949955831758743E-3</c:v>
                </c:pt>
                <c:pt idx="8">
                  <c:v>2.7611722225295843E-4</c:v>
                </c:pt>
                <c:pt idx="9">
                  <c:v>3.9224222305711542E-3</c:v>
                </c:pt>
                <c:pt idx="10">
                  <c:v>7.6968777043930903E-3</c:v>
                </c:pt>
                <c:pt idx="11">
                  <c:v>6.1246792166280706E-4</c:v>
                </c:pt>
                <c:pt idx="12">
                  <c:v>2.2291131922136387E-4</c:v>
                </c:pt>
                <c:pt idx="13">
                  <c:v>2.4987460805547812E-4</c:v>
                </c:pt>
                <c:pt idx="14">
                  <c:v>1.5820946477154152E-3</c:v>
                </c:pt>
                <c:pt idx="15">
                  <c:v>3.1807549998021933E-2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8EE3-4DFA-9A44-DED40329F64A}"/>
            </c:ext>
          </c:extLst>
        </c:ser>
        <c:ser>
          <c:idx val="82"/>
          <c:order val="8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5000"/>
                </a:schemeClr>
              </a:solidFill>
              <a:ln w="9525">
                <a:solidFill>
                  <a:schemeClr val="accent3">
                    <a:tint val="3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data'!$C$97:$R$97</c:f>
              <c:numCache>
                <c:formatCode>#,##0.000%\ ;[Red]\-#,##0.000%\ ;\-\ </c:formatCode>
                <c:ptCount val="16"/>
                <c:pt idx="0">
                  <c:v>3.741339135832078E-3</c:v>
                </c:pt>
                <c:pt idx="1">
                  <c:v>-5.7807475880689019E-4</c:v>
                </c:pt>
                <c:pt idx="2">
                  <c:v>4.5334159455248102E-3</c:v>
                </c:pt>
                <c:pt idx="3">
                  <c:v>-9.1524573652534968E-4</c:v>
                </c:pt>
                <c:pt idx="4">
                  <c:v>-4.3204502738558581E-4</c:v>
                </c:pt>
                <c:pt idx="5">
                  <c:v>9.1544165182595449E-3</c:v>
                </c:pt>
                <c:pt idx="6">
                  <c:v>1.1398000008102649E-3</c:v>
                </c:pt>
                <c:pt idx="7">
                  <c:v>-4.7522385018536895E-3</c:v>
                </c:pt>
                <c:pt idx="8">
                  <c:v>1.2301598593045249E-3</c:v>
                </c:pt>
                <c:pt idx="9">
                  <c:v>5.7220837070157682E-3</c:v>
                </c:pt>
                <c:pt idx="10">
                  <c:v>2.4691173565676294E-3</c:v>
                </c:pt>
                <c:pt idx="11">
                  <c:v>6.0100986791034039E-4</c:v>
                </c:pt>
                <c:pt idx="12">
                  <c:v>1.0260738951606285E-4</c:v>
                </c:pt>
                <c:pt idx="13">
                  <c:v>3.9378716799609581E-3</c:v>
                </c:pt>
                <c:pt idx="14">
                  <c:v>-1.5889743181463079E-3</c:v>
                </c:pt>
                <c:pt idx="15">
                  <c:v>2.4365243117984159E-2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8EE3-4DFA-9A44-DED40329F64A}"/>
            </c:ext>
          </c:extLst>
        </c:ser>
        <c:ser>
          <c:idx val="83"/>
          <c:order val="8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data'!$C$98:$R$98</c:f>
              <c:numCache>
                <c:formatCode>#,##0.000%\ ;[Red]\-#,##0.000%\ ;\-\ </c:formatCode>
                <c:ptCount val="16"/>
                <c:pt idx="0">
                  <c:v>3.773353376295363E-3</c:v>
                </c:pt>
                <c:pt idx="1">
                  <c:v>4.300328367956574E-5</c:v>
                </c:pt>
                <c:pt idx="2">
                  <c:v>4.1498277211338142E-3</c:v>
                </c:pt>
                <c:pt idx="3">
                  <c:v>-8.4145098859744749E-4</c:v>
                </c:pt>
                <c:pt idx="4">
                  <c:v>2.0237403746776739E-3</c:v>
                </c:pt>
                <c:pt idx="5">
                  <c:v>1.2652610504483741E-2</c:v>
                </c:pt>
                <c:pt idx="6">
                  <c:v>-3.2138996420139065E-4</c:v>
                </c:pt>
                <c:pt idx="7">
                  <c:v>6.9453211562420236E-4</c:v>
                </c:pt>
                <c:pt idx="8">
                  <c:v>1.7875332463610505E-3</c:v>
                </c:pt>
                <c:pt idx="9">
                  <c:v>-1.8059895432580575E-3</c:v>
                </c:pt>
                <c:pt idx="10">
                  <c:v>8.7992105277903132E-3</c:v>
                </c:pt>
                <c:pt idx="11">
                  <c:v>6.1159876090988163E-4</c:v>
                </c:pt>
                <c:pt idx="12">
                  <c:v>4.7143452699893729E-4</c:v>
                </c:pt>
                <c:pt idx="13">
                  <c:v>-5.1193587853792799E-4</c:v>
                </c:pt>
                <c:pt idx="14">
                  <c:v>3.7906433350629598E-3</c:v>
                </c:pt>
                <c:pt idx="15">
                  <c:v>3.5316721398422679E-2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8EE3-4DFA-9A44-DED40329F64A}"/>
            </c:ext>
          </c:extLst>
        </c:ser>
        <c:ser>
          <c:idx val="84"/>
          <c:order val="84"/>
          <c:spPr>
            <a:ln w="25400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tx1"/>
              </a:solidFill>
              <a:ln w="9525">
                <a:solidFill>
                  <a:schemeClr val="accent3">
                    <a:tint val="3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data'!$C$100:$R$100</c:f>
              <c:numCache>
                <c:formatCode>#,##0.000%\ ;[Red]\-#,##0.000%\ ;\-\ </c:formatCode>
                <c:ptCount val="16"/>
                <c:pt idx="0">
                  <c:v>3.8207389719353557E-3</c:v>
                </c:pt>
                <c:pt idx="1">
                  <c:v>-1.6788119903532461E-4</c:v>
                </c:pt>
                <c:pt idx="2">
                  <c:v>-2.9883941071227049E-3</c:v>
                </c:pt>
                <c:pt idx="3">
                  <c:v>-2.4927061080703972E-4</c:v>
                </c:pt>
                <c:pt idx="4">
                  <c:v>-5.9401388557511758E-4</c:v>
                </c:pt>
                <c:pt idx="5">
                  <c:v>1.3386766253684623E-3</c:v>
                </c:pt>
                <c:pt idx="6">
                  <c:v>-6.7916617825591885E-4</c:v>
                </c:pt>
                <c:pt idx="7">
                  <c:v>-3.8171165777689531E-4</c:v>
                </c:pt>
                <c:pt idx="8">
                  <c:v>-4.9177533178856869E-4</c:v>
                </c:pt>
                <c:pt idx="9">
                  <c:v>-2.2074014577095902E-3</c:v>
                </c:pt>
                <c:pt idx="10">
                  <c:v>1.3680549165775435E-3</c:v>
                </c:pt>
                <c:pt idx="11">
                  <c:v>6.0680123579559542E-4</c:v>
                </c:pt>
                <c:pt idx="12">
                  <c:v>6.575473050995928E-4</c:v>
                </c:pt>
                <c:pt idx="13">
                  <c:v>-9.4060226755583454E-3</c:v>
                </c:pt>
                <c:pt idx="14">
                  <c:v>1.0032488116278326E-3</c:v>
                </c:pt>
                <c:pt idx="15">
                  <c:v>-8.3705692372251228E-3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8EE3-4DFA-9A44-DED40329F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165952"/>
        <c:axId val="837161360"/>
      </c:lineChart>
      <c:catAx>
        <c:axId val="8371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161360"/>
        <c:crosses val="autoZero"/>
        <c:auto val="1"/>
        <c:lblAlgn val="ctr"/>
        <c:lblOffset val="100"/>
        <c:noMultiLvlLbl val="0"/>
      </c:catAx>
      <c:valAx>
        <c:axId val="83716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16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>
                <a:solidFill>
                  <a:sysClr val="windowText" lastClr="000000"/>
                </a:solidFill>
              </a:rPr>
              <a:t>% ICB pop in IMD decile</a:t>
            </a:r>
          </a:p>
        </c:rich>
      </c:tx>
      <c:layout>
        <c:manualLayout>
          <c:xMode val="edge"/>
          <c:yMode val="edge"/>
          <c:x val="0.18427161025617481"/>
          <c:y val="4.712805636137588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04602685533873"/>
          <c:y val="9.406696114205236E-2"/>
          <c:w val="0.78690688327066061"/>
          <c:h val="0.7436561039626143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val>
            <c:numRef>
              <c:f>'IMD by ICB'!$N$6:$W$6</c:f>
              <c:numCache>
                <c:formatCode>0.00%</c:formatCode>
                <c:ptCount val="10"/>
                <c:pt idx="0">
                  <c:v>0.23273091701891846</c:v>
                </c:pt>
                <c:pt idx="1">
                  <c:v>0.11661580328428311</c:v>
                </c:pt>
                <c:pt idx="2">
                  <c:v>8.4310912989368963E-2</c:v>
                </c:pt>
                <c:pt idx="3">
                  <c:v>7.5959411301244076E-2</c:v>
                </c:pt>
                <c:pt idx="4">
                  <c:v>7.4929593035528527E-2</c:v>
                </c:pt>
                <c:pt idx="5">
                  <c:v>7.0242337747545916E-2</c:v>
                </c:pt>
                <c:pt idx="6">
                  <c:v>8.0821707655783545E-2</c:v>
                </c:pt>
                <c:pt idx="7">
                  <c:v>9.1570911459261689E-2</c:v>
                </c:pt>
                <c:pt idx="8">
                  <c:v>8.2316566375211939E-2</c:v>
                </c:pt>
                <c:pt idx="9">
                  <c:v>9.050183913285377E-2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C-42EE-8E22-6CFF983070B3}"/>
            </c:ext>
          </c:extLst>
        </c:ser>
        <c:ser>
          <c:idx val="2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val>
            <c:numRef>
              <c:f>'IMD by ICB'!$N$7:$W$7</c:f>
              <c:numCache>
                <c:formatCode>0.00%</c:formatCode>
                <c:ptCount val="10"/>
                <c:pt idx="0">
                  <c:v>8.8409988247566976E-2</c:v>
                </c:pt>
                <c:pt idx="1">
                  <c:v>0.10195653800613591</c:v>
                </c:pt>
                <c:pt idx="2">
                  <c:v>9.6845330058498061E-2</c:v>
                </c:pt>
                <c:pt idx="3">
                  <c:v>8.8935546488135328E-2</c:v>
                </c:pt>
                <c:pt idx="4">
                  <c:v>8.4670337651362088E-2</c:v>
                </c:pt>
                <c:pt idx="5">
                  <c:v>0.11636845418091704</c:v>
                </c:pt>
                <c:pt idx="6">
                  <c:v>0.10908282604198304</c:v>
                </c:pt>
                <c:pt idx="7">
                  <c:v>0.11601720168847689</c:v>
                </c:pt>
                <c:pt idx="8">
                  <c:v>0.11664487844815065</c:v>
                </c:pt>
                <c:pt idx="9">
                  <c:v>8.106889918877401E-2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C-42EE-8E22-6CFF983070B3}"/>
            </c:ext>
          </c:extLst>
        </c:ser>
        <c:ser>
          <c:idx val="3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val>
            <c:numRef>
              <c:f>'IMD by ICB'!$N$8:$W$8</c:f>
              <c:numCache>
                <c:formatCode>0.00%</c:formatCode>
                <c:ptCount val="10"/>
                <c:pt idx="0">
                  <c:v>6.3066860176146641E-2</c:v>
                </c:pt>
                <c:pt idx="1">
                  <c:v>5.5780433010596632E-2</c:v>
                </c:pt>
                <c:pt idx="2">
                  <c:v>6.0770591860673177E-2</c:v>
                </c:pt>
                <c:pt idx="3">
                  <c:v>0.17254617388019641</c:v>
                </c:pt>
                <c:pt idx="4">
                  <c:v>0.14561323286745265</c:v>
                </c:pt>
                <c:pt idx="5">
                  <c:v>0.13608620449710729</c:v>
                </c:pt>
                <c:pt idx="6">
                  <c:v>0.13535457961390882</c:v>
                </c:pt>
                <c:pt idx="7">
                  <c:v>0.10678144694725542</c:v>
                </c:pt>
                <c:pt idx="8">
                  <c:v>6.4969482494681804E-2</c:v>
                </c:pt>
                <c:pt idx="9">
                  <c:v>5.9030994651981153E-2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C-42EE-8E22-6CFF983070B3}"/>
            </c:ext>
          </c:extLst>
        </c:ser>
        <c:ser>
          <c:idx val="4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val>
            <c:numRef>
              <c:f>'IMD by ICB'!$N$9:$W$9</c:f>
              <c:numCache>
                <c:formatCode>0.00%</c:formatCode>
                <c:ptCount val="10"/>
                <c:pt idx="0">
                  <c:v>6.6517871217933219E-2</c:v>
                </c:pt>
                <c:pt idx="1">
                  <c:v>7.7539594127352784E-2</c:v>
                </c:pt>
                <c:pt idx="2">
                  <c:v>0.10274373903082404</c:v>
                </c:pt>
                <c:pt idx="3">
                  <c:v>0.13283606402320472</c:v>
                </c:pt>
                <c:pt idx="4">
                  <c:v>9.1473731779344841E-2</c:v>
                </c:pt>
                <c:pt idx="5">
                  <c:v>0.12525485271089717</c:v>
                </c:pt>
                <c:pt idx="6">
                  <c:v>0.11495696404737633</c:v>
                </c:pt>
                <c:pt idx="7">
                  <c:v>0.10005464882872847</c:v>
                </c:pt>
                <c:pt idx="8">
                  <c:v>0.12187345643332317</c:v>
                </c:pt>
                <c:pt idx="9">
                  <c:v>6.6749077801015202E-2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C-42EE-8E22-6CFF983070B3}"/>
            </c:ext>
          </c:extLst>
        </c:ser>
        <c:ser>
          <c:idx val="5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8000"/>
                </a:schemeClr>
              </a:solidFill>
              <a:ln w="9525">
                <a:solidFill>
                  <a:schemeClr val="accent3">
                    <a:shade val="48000"/>
                  </a:schemeClr>
                </a:solidFill>
              </a:ln>
              <a:effectLst/>
            </c:spPr>
          </c:marker>
          <c:val>
            <c:numRef>
              <c:f>'IMD by ICB'!$N$10:$W$10</c:f>
              <c:numCache>
                <c:formatCode>0.00%</c:formatCode>
                <c:ptCount val="10"/>
                <c:pt idx="0">
                  <c:v>6.8155585809765648E-2</c:v>
                </c:pt>
                <c:pt idx="1">
                  <c:v>5.4352152946543962E-2</c:v>
                </c:pt>
                <c:pt idx="2">
                  <c:v>0.10754099314190779</c:v>
                </c:pt>
                <c:pt idx="3">
                  <c:v>8.166455513284486E-2</c:v>
                </c:pt>
                <c:pt idx="4">
                  <c:v>8.6305082404349337E-2</c:v>
                </c:pt>
                <c:pt idx="5">
                  <c:v>8.4100241205628257E-2</c:v>
                </c:pt>
                <c:pt idx="6">
                  <c:v>0.11096913040554172</c:v>
                </c:pt>
                <c:pt idx="7">
                  <c:v>0.14108438925171726</c:v>
                </c:pt>
                <c:pt idx="8">
                  <c:v>0.12923859362759088</c:v>
                </c:pt>
                <c:pt idx="9">
                  <c:v>0.13658927607411028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CC-42EE-8E22-6CFF983070B3}"/>
            </c:ext>
          </c:extLst>
        </c:ser>
        <c:ser>
          <c:idx val="6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1000"/>
                </a:schemeClr>
              </a:solidFill>
              <a:ln w="9525">
                <a:solidFill>
                  <a:schemeClr val="accent3">
                    <a:shade val="51000"/>
                  </a:schemeClr>
                </a:solidFill>
              </a:ln>
              <a:effectLst/>
            </c:spPr>
          </c:marker>
          <c:val>
            <c:numRef>
              <c:f>'IMD by ICB'!$N$11:$W$11</c:f>
              <c:numCache>
                <c:formatCode>0.00%</c:formatCode>
                <c:ptCount val="10"/>
                <c:pt idx="0">
                  <c:v>7.0254061808155008E-2</c:v>
                </c:pt>
                <c:pt idx="1">
                  <c:v>7.1639068348756232E-2</c:v>
                </c:pt>
                <c:pt idx="2">
                  <c:v>0.10428519970425107</c:v>
                </c:pt>
                <c:pt idx="3">
                  <c:v>9.9726790344766572E-2</c:v>
                </c:pt>
                <c:pt idx="4">
                  <c:v>0.10510356478565576</c:v>
                </c:pt>
                <c:pt idx="5">
                  <c:v>0.12366581214045125</c:v>
                </c:pt>
                <c:pt idx="6">
                  <c:v>0.11916533081118201</c:v>
                </c:pt>
                <c:pt idx="7">
                  <c:v>0.1243893858996855</c:v>
                </c:pt>
                <c:pt idx="8">
                  <c:v>9.653864220910123E-2</c:v>
                </c:pt>
                <c:pt idx="9">
                  <c:v>8.5232143947995373E-2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C-42EE-8E22-6CFF983070B3}"/>
            </c:ext>
          </c:extLst>
        </c:ser>
        <c:ser>
          <c:idx val="7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4000"/>
                </a:schemeClr>
              </a:solidFill>
              <a:ln w="9525">
                <a:solidFill>
                  <a:schemeClr val="accent3">
                    <a:shade val="54000"/>
                  </a:schemeClr>
                </a:solidFill>
              </a:ln>
              <a:effectLst/>
            </c:spPr>
          </c:marker>
          <c:val>
            <c:numRef>
              <c:f>'IMD by ICB'!$N$12:$W$12</c:f>
              <c:numCache>
                <c:formatCode>0.00%</c:formatCode>
                <c:ptCount val="10"/>
                <c:pt idx="0">
                  <c:v>3.7784036510873246E-2</c:v>
                </c:pt>
                <c:pt idx="1">
                  <c:v>7.7205178376006711E-2</c:v>
                </c:pt>
                <c:pt idx="2">
                  <c:v>7.2276109040600472E-2</c:v>
                </c:pt>
                <c:pt idx="3">
                  <c:v>8.475539160549185E-2</c:v>
                </c:pt>
                <c:pt idx="4">
                  <c:v>0.17683020389633611</c:v>
                </c:pt>
                <c:pt idx="5">
                  <c:v>0.11560804324697212</c:v>
                </c:pt>
                <c:pt idx="6">
                  <c:v>0.11292222671689997</c:v>
                </c:pt>
                <c:pt idx="7">
                  <c:v>0.12643500336678135</c:v>
                </c:pt>
                <c:pt idx="8">
                  <c:v>0.10696727184191472</c:v>
                </c:pt>
                <c:pt idx="9">
                  <c:v>8.9216535398123478E-2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CC-42EE-8E22-6CFF983070B3}"/>
            </c:ext>
          </c:extLst>
        </c:ser>
        <c:ser>
          <c:idx val="8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val>
            <c:numRef>
              <c:f>'IMD by ICB'!$N$13:$W$13</c:f>
              <c:numCache>
                <c:formatCode>0.00%</c:formatCode>
                <c:ptCount val="10"/>
                <c:pt idx="0">
                  <c:v>8.2610191260318475E-2</c:v>
                </c:pt>
                <c:pt idx="1">
                  <c:v>7.6079256046377247E-2</c:v>
                </c:pt>
                <c:pt idx="2">
                  <c:v>8.7350040392012024E-2</c:v>
                </c:pt>
                <c:pt idx="3">
                  <c:v>0.13809293183640894</c:v>
                </c:pt>
                <c:pt idx="4">
                  <c:v>0.16067737745238955</c:v>
                </c:pt>
                <c:pt idx="5">
                  <c:v>0.14848279027434411</c:v>
                </c:pt>
                <c:pt idx="6">
                  <c:v>9.4285382964023334E-2</c:v>
                </c:pt>
                <c:pt idx="7">
                  <c:v>8.7701826069754907E-2</c:v>
                </c:pt>
                <c:pt idx="8">
                  <c:v>7.0508179260626413E-2</c:v>
                </c:pt>
                <c:pt idx="9">
                  <c:v>5.421202444374499E-2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CC-42EE-8E22-6CFF983070B3}"/>
            </c:ext>
          </c:extLst>
        </c:ser>
        <c:ser>
          <c:idx val="9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val>
            <c:numRef>
              <c:f>'IMD by ICB'!$N$14:$W$14</c:f>
              <c:numCache>
                <c:formatCode>0.00%</c:formatCode>
                <c:ptCount val="10"/>
                <c:pt idx="0">
                  <c:v>4.8575266413597461E-2</c:v>
                </c:pt>
                <c:pt idx="1">
                  <c:v>7.017691813725889E-2</c:v>
                </c:pt>
                <c:pt idx="2">
                  <c:v>8.0889345894670103E-2</c:v>
                </c:pt>
                <c:pt idx="3">
                  <c:v>9.4478268291295117E-2</c:v>
                </c:pt>
                <c:pt idx="4">
                  <c:v>0.12138583842045797</c:v>
                </c:pt>
                <c:pt idx="5">
                  <c:v>0.18379286800029263</c:v>
                </c:pt>
                <c:pt idx="6">
                  <c:v>0.11971643513814489</c:v>
                </c:pt>
                <c:pt idx="7">
                  <c:v>0.1021831283581119</c:v>
                </c:pt>
                <c:pt idx="8">
                  <c:v>0.10646281589621454</c:v>
                </c:pt>
                <c:pt idx="9">
                  <c:v>7.2339115449956512E-2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CC-42EE-8E22-6CFF983070B3}"/>
            </c:ext>
          </c:extLst>
        </c:ser>
        <c:ser>
          <c:idx val="10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4000"/>
                </a:schemeClr>
              </a:solidFill>
              <a:ln w="9525">
                <a:solidFill>
                  <a:schemeClr val="accent3">
                    <a:shade val="64000"/>
                  </a:schemeClr>
                </a:solidFill>
              </a:ln>
              <a:effectLst/>
            </c:spPr>
          </c:marker>
          <c:val>
            <c:numRef>
              <c:f>'IMD by ICB'!$N$15:$W$15</c:f>
              <c:numCache>
                <c:formatCode>0.00%</c:formatCode>
                <c:ptCount val="10"/>
                <c:pt idx="0">
                  <c:v>3.0202739795177909E-2</c:v>
                </c:pt>
                <c:pt idx="1">
                  <c:v>0.10137936256538721</c:v>
                </c:pt>
                <c:pt idx="2">
                  <c:v>9.1696691675237724E-2</c:v>
                </c:pt>
                <c:pt idx="3">
                  <c:v>9.655012125686474E-2</c:v>
                </c:pt>
                <c:pt idx="4">
                  <c:v>0.10634532020015271</c:v>
                </c:pt>
                <c:pt idx="5">
                  <c:v>8.4654749209674474E-2</c:v>
                </c:pt>
                <c:pt idx="6">
                  <c:v>0.12278388093480314</c:v>
                </c:pt>
                <c:pt idx="7">
                  <c:v>0.13629566062380505</c:v>
                </c:pt>
                <c:pt idx="8">
                  <c:v>0.1419451998897856</c:v>
                </c:pt>
                <c:pt idx="9">
                  <c:v>8.8146273849111445E-2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CC-42EE-8E22-6CFF983070B3}"/>
            </c:ext>
          </c:extLst>
        </c:ser>
        <c:ser>
          <c:idx val="11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7000"/>
                </a:schemeClr>
              </a:solidFill>
              <a:ln w="9525">
                <a:solidFill>
                  <a:schemeClr val="accent3">
                    <a:shade val="67000"/>
                  </a:schemeClr>
                </a:solidFill>
              </a:ln>
              <a:effectLst/>
            </c:spPr>
          </c:marker>
          <c:val>
            <c:numRef>
              <c:f>'IMD by ICB'!$N$16:$W$16</c:f>
              <c:numCache>
                <c:formatCode>0.00%</c:formatCode>
                <c:ptCount val="10"/>
                <c:pt idx="0">
                  <c:v>1.0954279230727124E-3</c:v>
                </c:pt>
                <c:pt idx="1">
                  <c:v>1.7644431259363678E-2</c:v>
                </c:pt>
                <c:pt idx="2">
                  <c:v>5.5465414954990147E-2</c:v>
                </c:pt>
                <c:pt idx="3">
                  <c:v>9.7074781708448576E-2</c:v>
                </c:pt>
                <c:pt idx="4">
                  <c:v>0.11667827869821805</c:v>
                </c:pt>
                <c:pt idx="5">
                  <c:v>0.12823940202204775</c:v>
                </c:pt>
                <c:pt idx="6">
                  <c:v>0.10715866540252077</c:v>
                </c:pt>
                <c:pt idx="7">
                  <c:v>0.11774262106641023</c:v>
                </c:pt>
                <c:pt idx="8">
                  <c:v>0.14667516338500067</c:v>
                </c:pt>
                <c:pt idx="9">
                  <c:v>0.21222581357992737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CC-42EE-8E22-6CFF983070B3}"/>
            </c:ext>
          </c:extLst>
        </c:ser>
        <c:ser>
          <c:idx val="12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0000"/>
                </a:schemeClr>
              </a:solidFill>
              <a:ln w="9525">
                <a:solidFill>
                  <a:schemeClr val="accent3">
                    <a:shade val="70000"/>
                  </a:schemeClr>
                </a:solidFill>
              </a:ln>
              <a:effectLst/>
            </c:spPr>
          </c:marker>
          <c:val>
            <c:numRef>
              <c:f>'IMD by ICB'!$N$17:$W$17</c:f>
              <c:numCache>
                <c:formatCode>0.00%</c:formatCode>
                <c:ptCount val="10"/>
                <c:pt idx="0">
                  <c:v>3.8709229446152918E-2</c:v>
                </c:pt>
                <c:pt idx="1">
                  <c:v>6.2382670151286485E-2</c:v>
                </c:pt>
                <c:pt idx="2">
                  <c:v>9.7329815250454255E-2</c:v>
                </c:pt>
                <c:pt idx="3">
                  <c:v>9.6254814497535451E-2</c:v>
                </c:pt>
                <c:pt idx="4">
                  <c:v>0.11364974885974628</c:v>
                </c:pt>
                <c:pt idx="5">
                  <c:v>8.7731773508635147E-2</c:v>
                </c:pt>
                <c:pt idx="6">
                  <c:v>0.11604068438647155</c:v>
                </c:pt>
                <c:pt idx="7">
                  <c:v>0.12333563113001401</c:v>
                </c:pt>
                <c:pt idx="8">
                  <c:v>0.12888296964565968</c:v>
                </c:pt>
                <c:pt idx="9">
                  <c:v>0.1356826631240442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CC-42EE-8E22-6CFF983070B3}"/>
            </c:ext>
          </c:extLst>
        </c:ser>
        <c:ser>
          <c:idx val="13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3000"/>
                </a:schemeClr>
              </a:solidFill>
              <a:ln w="9525">
                <a:solidFill>
                  <a:schemeClr val="accent3">
                    <a:shade val="73000"/>
                  </a:schemeClr>
                </a:solidFill>
              </a:ln>
              <a:effectLst/>
            </c:spPr>
          </c:marker>
          <c:val>
            <c:numRef>
              <c:f>'IMD by ICB'!$N$18:$W$18</c:f>
              <c:numCache>
                <c:formatCode>0.00%</c:formatCode>
                <c:ptCount val="10"/>
                <c:pt idx="0">
                  <c:v>2.1513329489347199E-2</c:v>
                </c:pt>
                <c:pt idx="1">
                  <c:v>0.10136905166517012</c:v>
                </c:pt>
                <c:pt idx="2">
                  <c:v>0.14393890058510667</c:v>
                </c:pt>
                <c:pt idx="3">
                  <c:v>0.16639769855194539</c:v>
                </c:pt>
                <c:pt idx="4">
                  <c:v>0.15238584620854781</c:v>
                </c:pt>
                <c:pt idx="5">
                  <c:v>0.13382728396710777</c:v>
                </c:pt>
                <c:pt idx="6">
                  <c:v>9.7156036523889364E-2</c:v>
                </c:pt>
                <c:pt idx="7">
                  <c:v>0.10166852131867421</c:v>
                </c:pt>
                <c:pt idx="8">
                  <c:v>6.1379870600588769E-2</c:v>
                </c:pt>
                <c:pt idx="9">
                  <c:v>2.0363461089622711E-2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CC-42EE-8E22-6CFF983070B3}"/>
            </c:ext>
          </c:extLst>
        </c:ser>
        <c:ser>
          <c:idx val="14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val>
            <c:numRef>
              <c:f>'IMD by ICB'!$N$19:$W$19</c:f>
              <c:numCache>
                <c:formatCode>0.00%</c:formatCode>
                <c:ptCount val="10"/>
                <c:pt idx="0">
                  <c:v>3.7084840806827613E-2</c:v>
                </c:pt>
                <c:pt idx="1">
                  <c:v>0.16770717087435449</c:v>
                </c:pt>
                <c:pt idx="2">
                  <c:v>0.17645018619200611</c:v>
                </c:pt>
                <c:pt idx="3">
                  <c:v>0.13134975635521701</c:v>
                </c:pt>
                <c:pt idx="4">
                  <c:v>9.8234319959015257E-2</c:v>
                </c:pt>
                <c:pt idx="5">
                  <c:v>0.12097780919588617</c:v>
                </c:pt>
                <c:pt idx="6">
                  <c:v>8.7970262230888677E-2</c:v>
                </c:pt>
                <c:pt idx="7">
                  <c:v>8.9906314907407039E-2</c:v>
                </c:pt>
                <c:pt idx="8">
                  <c:v>6.9934855964299852E-2</c:v>
                </c:pt>
                <c:pt idx="9">
                  <c:v>2.0384483514097773E-2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CC-42EE-8E22-6CFF983070B3}"/>
            </c:ext>
          </c:extLst>
        </c:ser>
        <c:ser>
          <c:idx val="15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9000"/>
                </a:schemeClr>
              </a:solidFill>
              <a:ln w="9525">
                <a:solidFill>
                  <a:schemeClr val="accent3">
                    <a:shade val="79000"/>
                  </a:schemeClr>
                </a:solidFill>
              </a:ln>
              <a:effectLst/>
            </c:spPr>
          </c:marker>
          <c:val>
            <c:numRef>
              <c:f>'IMD by ICB'!$N$20:$W$20</c:f>
              <c:numCache>
                <c:formatCode>0.00%</c:formatCode>
                <c:ptCount val="10"/>
                <c:pt idx="0">
                  <c:v>2.5803814700429924E-2</c:v>
                </c:pt>
                <c:pt idx="1">
                  <c:v>0.21495436108734728</c:v>
                </c:pt>
                <c:pt idx="2">
                  <c:v>0.26894413959196062</c:v>
                </c:pt>
                <c:pt idx="3">
                  <c:v>0.15768443245791824</c:v>
                </c:pt>
                <c:pt idx="4">
                  <c:v>0.10837987667189058</c:v>
                </c:pt>
                <c:pt idx="5">
                  <c:v>8.4874193368235276E-2</c:v>
                </c:pt>
                <c:pt idx="6">
                  <c:v>5.1339761182139024E-2</c:v>
                </c:pt>
                <c:pt idx="7">
                  <c:v>3.7646851831808409E-2</c:v>
                </c:pt>
                <c:pt idx="8">
                  <c:v>3.5342789773364705E-2</c:v>
                </c:pt>
                <c:pt idx="9">
                  <c:v>1.5029779334905947E-2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CC-42EE-8E22-6CFF983070B3}"/>
            </c:ext>
          </c:extLst>
        </c:ser>
        <c:ser>
          <c:idx val="16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2000"/>
                </a:schemeClr>
              </a:solidFill>
              <a:ln w="9525">
                <a:solidFill>
                  <a:schemeClr val="accent3">
                    <a:shade val="82000"/>
                  </a:schemeClr>
                </a:solidFill>
              </a:ln>
              <a:effectLst/>
            </c:spPr>
          </c:marker>
          <c:val>
            <c:numRef>
              <c:f>'IMD by ICB'!$N$21:$W$21</c:f>
              <c:numCache>
                <c:formatCode>0.00%</c:formatCode>
                <c:ptCount val="10"/>
                <c:pt idx="0">
                  <c:v>1.1015401223896824E-2</c:v>
                </c:pt>
                <c:pt idx="1">
                  <c:v>0.15416669644049733</c:v>
                </c:pt>
                <c:pt idx="2">
                  <c:v>0.19632204327997313</c:v>
                </c:pt>
                <c:pt idx="3">
                  <c:v>0.15938252190025565</c:v>
                </c:pt>
                <c:pt idx="4">
                  <c:v>0.12428494710243829</c:v>
                </c:pt>
                <c:pt idx="5">
                  <c:v>9.7460466307658394E-2</c:v>
                </c:pt>
                <c:pt idx="6">
                  <c:v>7.5951851043632307E-2</c:v>
                </c:pt>
                <c:pt idx="7">
                  <c:v>6.6400222946443932E-2</c:v>
                </c:pt>
                <c:pt idx="8">
                  <c:v>7.2577972165774093E-2</c:v>
                </c:pt>
                <c:pt idx="9">
                  <c:v>4.2437877589430052E-2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CC-42EE-8E22-6CFF983070B3}"/>
            </c:ext>
          </c:extLst>
        </c:ser>
        <c:ser>
          <c:idx val="17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6000"/>
                </a:schemeClr>
              </a:solidFill>
              <a:ln w="9525">
                <a:solidFill>
                  <a:schemeClr val="accent3">
                    <a:shade val="86000"/>
                  </a:schemeClr>
                </a:solidFill>
              </a:ln>
              <a:effectLst/>
            </c:spPr>
          </c:marker>
          <c:val>
            <c:numRef>
              <c:f>'IMD by ICB'!$N$22:$W$22</c:f>
              <c:numCache>
                <c:formatCode>0.00%</c:formatCode>
                <c:ptCount val="10"/>
                <c:pt idx="0">
                  <c:v>6.7716190083797955E-3</c:v>
                </c:pt>
                <c:pt idx="1">
                  <c:v>6.2570689987440281E-2</c:v>
                </c:pt>
                <c:pt idx="2">
                  <c:v>9.6490586851496196E-2</c:v>
                </c:pt>
                <c:pt idx="3">
                  <c:v>8.8437742970873395E-2</c:v>
                </c:pt>
                <c:pt idx="4">
                  <c:v>9.7660834258145549E-2</c:v>
                </c:pt>
                <c:pt idx="5">
                  <c:v>0.11453671892132562</c:v>
                </c:pt>
                <c:pt idx="6">
                  <c:v>0.13863145513387073</c:v>
                </c:pt>
                <c:pt idx="7">
                  <c:v>0.11568703025631143</c:v>
                </c:pt>
                <c:pt idx="8">
                  <c:v>0.16303785860008904</c:v>
                </c:pt>
                <c:pt idx="9">
                  <c:v>0.11617546401206796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CC-42EE-8E22-6CFF983070B3}"/>
            </c:ext>
          </c:extLst>
        </c:ser>
        <c:ser>
          <c:idx val="18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9000"/>
                </a:schemeClr>
              </a:solidFill>
              <a:ln w="9525">
                <a:solidFill>
                  <a:schemeClr val="accent3">
                    <a:shade val="89000"/>
                  </a:schemeClr>
                </a:solidFill>
              </a:ln>
              <a:effectLst/>
            </c:spPr>
          </c:marker>
          <c:val>
            <c:numRef>
              <c:f>'IMD by ICB'!$N$23:$W$23</c:f>
              <c:numCache>
                <c:formatCode>0.00%</c:formatCode>
                <c:ptCount val="10"/>
                <c:pt idx="0">
                  <c:v>6.419993215458647E-2</c:v>
                </c:pt>
                <c:pt idx="1">
                  <c:v>9.636037849354151E-2</c:v>
                </c:pt>
                <c:pt idx="2">
                  <c:v>9.0098386601659794E-2</c:v>
                </c:pt>
                <c:pt idx="3">
                  <c:v>0.10666621508071293</c:v>
                </c:pt>
                <c:pt idx="4">
                  <c:v>0.12918530130728759</c:v>
                </c:pt>
                <c:pt idx="5">
                  <c:v>0.11203793752093288</c:v>
                </c:pt>
                <c:pt idx="6">
                  <c:v>0.12672469546172244</c:v>
                </c:pt>
                <c:pt idx="7">
                  <c:v>9.9383316371979946E-2</c:v>
                </c:pt>
                <c:pt idx="8">
                  <c:v>9.0810172081128487E-2</c:v>
                </c:pt>
                <c:pt idx="9">
                  <c:v>8.4533664926447941E-2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CC-42EE-8E22-6CFF983070B3}"/>
            </c:ext>
          </c:extLst>
        </c:ser>
        <c:ser>
          <c:idx val="19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2000"/>
                </a:schemeClr>
              </a:solidFill>
              <a:ln w="9525">
                <a:solidFill>
                  <a:schemeClr val="accent3">
                    <a:shade val="92000"/>
                  </a:schemeClr>
                </a:solidFill>
              </a:ln>
              <a:effectLst/>
            </c:spPr>
          </c:marker>
          <c:val>
            <c:numRef>
              <c:f>'IMD by ICB'!$N$24:$W$24</c:f>
              <c:numCache>
                <c:formatCode>0.00%</c:formatCode>
                <c:ptCount val="10"/>
                <c:pt idx="0">
                  <c:v>0</c:v>
                </c:pt>
                <c:pt idx="1">
                  <c:v>2.3105504353172057E-2</c:v>
                </c:pt>
                <c:pt idx="2">
                  <c:v>6.2259890949214337E-2</c:v>
                </c:pt>
                <c:pt idx="3">
                  <c:v>9.4251611465635043E-2</c:v>
                </c:pt>
                <c:pt idx="4">
                  <c:v>9.1885085922461723E-2</c:v>
                </c:pt>
                <c:pt idx="5">
                  <c:v>8.0308842993178281E-2</c:v>
                </c:pt>
                <c:pt idx="6">
                  <c:v>9.4232818863477119E-2</c:v>
                </c:pt>
                <c:pt idx="7">
                  <c:v>9.2906598082617642E-2</c:v>
                </c:pt>
                <c:pt idx="8">
                  <c:v>0.11477581767954317</c:v>
                </c:pt>
                <c:pt idx="9">
                  <c:v>0.34627382969070064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CC-42EE-8E22-6CFF983070B3}"/>
            </c:ext>
          </c:extLst>
        </c:ser>
        <c:ser>
          <c:idx val="20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5000"/>
                </a:schemeClr>
              </a:solidFill>
              <a:ln w="9525">
                <a:solidFill>
                  <a:schemeClr val="accent3">
                    <a:shade val="95000"/>
                  </a:schemeClr>
                </a:solidFill>
              </a:ln>
              <a:effectLst/>
            </c:spPr>
          </c:marker>
          <c:val>
            <c:numRef>
              <c:f>'IMD by ICB'!$N$25:$W$25</c:f>
              <c:numCache>
                <c:formatCode>0.00%</c:formatCode>
                <c:ptCount val="10"/>
                <c:pt idx="0">
                  <c:v>4.8044602852036197E-2</c:v>
                </c:pt>
                <c:pt idx="1">
                  <c:v>7.7150831931332875E-2</c:v>
                </c:pt>
                <c:pt idx="2">
                  <c:v>0.11735530830602202</c:v>
                </c:pt>
                <c:pt idx="3">
                  <c:v>0.29001472537696615</c:v>
                </c:pt>
                <c:pt idx="4">
                  <c:v>0.16980528224805089</c:v>
                </c:pt>
                <c:pt idx="5">
                  <c:v>0.13497154609462717</c:v>
                </c:pt>
                <c:pt idx="6">
                  <c:v>9.5080115144752911E-2</c:v>
                </c:pt>
                <c:pt idx="7">
                  <c:v>5.2855708794302923E-2</c:v>
                </c:pt>
                <c:pt idx="8">
                  <c:v>1.4721879251908878E-2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CC-42EE-8E22-6CFF983070B3}"/>
            </c:ext>
          </c:extLst>
        </c:ser>
        <c:ser>
          <c:idx val="21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8000"/>
                </a:schemeClr>
              </a:solidFill>
              <a:ln w="9525">
                <a:solidFill>
                  <a:schemeClr val="accent3">
                    <a:shade val="98000"/>
                  </a:schemeClr>
                </a:solidFill>
              </a:ln>
              <a:effectLst/>
            </c:spPr>
          </c:marker>
          <c:val>
            <c:numRef>
              <c:f>'IMD by ICB'!$N$26:$W$26</c:f>
              <c:numCache>
                <c:formatCode>0.00%</c:formatCode>
                <c:ptCount val="10"/>
                <c:pt idx="0">
                  <c:v>6.2197530021095342E-2</c:v>
                </c:pt>
                <c:pt idx="1">
                  <c:v>6.2036795673331174E-2</c:v>
                </c:pt>
                <c:pt idx="2">
                  <c:v>9.886578182269419E-2</c:v>
                </c:pt>
                <c:pt idx="3">
                  <c:v>0.13552487259929094</c:v>
                </c:pt>
                <c:pt idx="4">
                  <c:v>0.13973727845934877</c:v>
                </c:pt>
                <c:pt idx="5">
                  <c:v>0.13775016885434721</c:v>
                </c:pt>
                <c:pt idx="6">
                  <c:v>0.11613764523347705</c:v>
                </c:pt>
                <c:pt idx="7">
                  <c:v>9.9816029961548675E-2</c:v>
                </c:pt>
                <c:pt idx="8">
                  <c:v>0.10285665744179209</c:v>
                </c:pt>
                <c:pt idx="9">
                  <c:v>4.5077239933074546E-2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CC-42EE-8E22-6CFF983070B3}"/>
            </c:ext>
          </c:extLst>
        </c:ser>
        <c:ser>
          <c:idx val="22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val>
            <c:numRef>
              <c:f>'IMD by ICB'!$N$27:$W$27</c:f>
              <c:numCache>
                <c:formatCode>0.00%</c:formatCode>
                <c:ptCount val="10"/>
                <c:pt idx="0">
                  <c:v>2.5198096847347591E-2</c:v>
                </c:pt>
                <c:pt idx="1">
                  <c:v>5.9721641691493618E-2</c:v>
                </c:pt>
                <c:pt idx="2">
                  <c:v>6.3890791053403881E-2</c:v>
                </c:pt>
                <c:pt idx="3">
                  <c:v>0.14424118457912757</c:v>
                </c:pt>
                <c:pt idx="4">
                  <c:v>0.17372937880741696</c:v>
                </c:pt>
                <c:pt idx="5">
                  <c:v>0.1692044999777669</c:v>
                </c:pt>
                <c:pt idx="6">
                  <c:v>0.14793721374894392</c:v>
                </c:pt>
                <c:pt idx="7">
                  <c:v>0.10089554893503491</c:v>
                </c:pt>
                <c:pt idx="8">
                  <c:v>6.0265907777135488E-2</c:v>
                </c:pt>
                <c:pt idx="9">
                  <c:v>5.4915736582329136E-2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CC-42EE-8E22-6CFF983070B3}"/>
            </c:ext>
          </c:extLst>
        </c:ser>
        <c:ser>
          <c:idx val="23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val>
            <c:numRef>
              <c:f>'IMD by ICB'!$N$28:$W$28</c:f>
              <c:numCache>
                <c:formatCode>0.00%</c:formatCode>
                <c:ptCount val="10"/>
                <c:pt idx="0">
                  <c:v>8.6430823582647823E-2</c:v>
                </c:pt>
                <c:pt idx="1">
                  <c:v>8.5852736107738067E-2</c:v>
                </c:pt>
                <c:pt idx="2">
                  <c:v>7.9304883541839205E-2</c:v>
                </c:pt>
                <c:pt idx="3">
                  <c:v>9.56895639123964E-2</c:v>
                </c:pt>
                <c:pt idx="4">
                  <c:v>8.3719935818798122E-2</c:v>
                </c:pt>
                <c:pt idx="5">
                  <c:v>8.8410020736423248E-2</c:v>
                </c:pt>
                <c:pt idx="6">
                  <c:v>0.12643198598475178</c:v>
                </c:pt>
                <c:pt idx="7">
                  <c:v>0.1012161632012554</c:v>
                </c:pt>
                <c:pt idx="8">
                  <c:v>9.5990543028597164E-2</c:v>
                </c:pt>
                <c:pt idx="9">
                  <c:v>0.15695334408555278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CC-42EE-8E22-6CFF983070B3}"/>
            </c:ext>
          </c:extLst>
        </c:ser>
        <c:ser>
          <c:idx val="24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3000"/>
                </a:schemeClr>
              </a:solidFill>
              <a:ln w="9525">
                <a:solidFill>
                  <a:schemeClr val="accent3">
                    <a:tint val="93000"/>
                  </a:schemeClr>
                </a:solidFill>
              </a:ln>
              <a:effectLst/>
            </c:spPr>
          </c:marker>
          <c:val>
            <c:numRef>
              <c:f>'IMD by ICB'!$N$29:$W$29</c:f>
              <c:numCache>
                <c:formatCode>0.00%</c:formatCode>
                <c:ptCount val="10"/>
                <c:pt idx="0">
                  <c:v>2.6336427248873813E-2</c:v>
                </c:pt>
                <c:pt idx="1">
                  <c:v>3.4662556390651217E-2</c:v>
                </c:pt>
                <c:pt idx="2">
                  <c:v>4.3600454270829155E-2</c:v>
                </c:pt>
                <c:pt idx="3">
                  <c:v>6.1125893111852805E-2</c:v>
                </c:pt>
                <c:pt idx="4">
                  <c:v>9.5201628780031175E-2</c:v>
                </c:pt>
                <c:pt idx="5">
                  <c:v>0.12618814925855582</c:v>
                </c:pt>
                <c:pt idx="6">
                  <c:v>0.12284945390962528</c:v>
                </c:pt>
                <c:pt idx="7">
                  <c:v>0.17213588641927635</c:v>
                </c:pt>
                <c:pt idx="8">
                  <c:v>0.17020187283670873</c:v>
                </c:pt>
                <c:pt idx="9">
                  <c:v>0.14769767777359566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CC-42EE-8E22-6CFF983070B3}"/>
            </c:ext>
          </c:extLst>
        </c:ser>
        <c:ser>
          <c:idx val="25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0000"/>
                </a:schemeClr>
              </a:solidFill>
              <a:ln w="9525">
                <a:solidFill>
                  <a:schemeClr val="accent3">
                    <a:tint val="90000"/>
                  </a:schemeClr>
                </a:solidFill>
              </a:ln>
              <a:effectLst/>
            </c:spPr>
          </c:marker>
          <c:val>
            <c:numRef>
              <c:f>'IMD by ICB'!$N$30:$W$30</c:f>
              <c:numCache>
                <c:formatCode>0.00%</c:formatCode>
                <c:ptCount val="10"/>
                <c:pt idx="0">
                  <c:v>3.3686593722983722E-2</c:v>
                </c:pt>
                <c:pt idx="1">
                  <c:v>4.9815271652113684E-2</c:v>
                </c:pt>
                <c:pt idx="2">
                  <c:v>5.4415711795347613E-2</c:v>
                </c:pt>
                <c:pt idx="3">
                  <c:v>0.12060131370995776</c:v>
                </c:pt>
                <c:pt idx="4">
                  <c:v>0.1271401415539925</c:v>
                </c:pt>
                <c:pt idx="5">
                  <c:v>0.14862910760507031</c:v>
                </c:pt>
                <c:pt idx="6">
                  <c:v>0.15092415864281847</c:v>
                </c:pt>
                <c:pt idx="7">
                  <c:v>0.10313127149187364</c:v>
                </c:pt>
                <c:pt idx="8">
                  <c:v>0.10871382807017997</c:v>
                </c:pt>
                <c:pt idx="9">
                  <c:v>0.10294260175566235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CC-42EE-8E22-6CFF983070B3}"/>
            </c:ext>
          </c:extLst>
        </c:ser>
        <c:ser>
          <c:idx val="26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val>
            <c:numRef>
              <c:f>'IMD by ICB'!$N$31:$W$31</c:f>
              <c:numCache>
                <c:formatCode>0.00%</c:formatCode>
                <c:ptCount val="10"/>
                <c:pt idx="0">
                  <c:v>4.0986671081498602E-2</c:v>
                </c:pt>
                <c:pt idx="1">
                  <c:v>7.0582308291953416E-2</c:v>
                </c:pt>
                <c:pt idx="2">
                  <c:v>8.1459679391104045E-2</c:v>
                </c:pt>
                <c:pt idx="3">
                  <c:v>0.10799526794338636</c:v>
                </c:pt>
                <c:pt idx="4">
                  <c:v>9.6837766986778526E-2</c:v>
                </c:pt>
                <c:pt idx="5">
                  <c:v>9.6543383946750105E-2</c:v>
                </c:pt>
                <c:pt idx="6">
                  <c:v>9.9751994623260981E-2</c:v>
                </c:pt>
                <c:pt idx="7">
                  <c:v>0.11392678469032769</c:v>
                </c:pt>
                <c:pt idx="8">
                  <c:v>0.13073238334044165</c:v>
                </c:pt>
                <c:pt idx="9">
                  <c:v>0.16118375970449864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CC-42EE-8E22-6CFF983070B3}"/>
            </c:ext>
          </c:extLst>
        </c:ser>
        <c:ser>
          <c:idx val="27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val>
            <c:numRef>
              <c:f>'IMD by ICB'!$N$32:$W$32</c:f>
              <c:numCache>
                <c:formatCode>0.00%</c:formatCode>
                <c:ptCount val="10"/>
                <c:pt idx="0">
                  <c:v>3.0754862103065599E-2</c:v>
                </c:pt>
                <c:pt idx="1">
                  <c:v>4.5557003155069303E-2</c:v>
                </c:pt>
                <c:pt idx="2">
                  <c:v>4.413329775377902E-2</c:v>
                </c:pt>
                <c:pt idx="3">
                  <c:v>6.2165853045976112E-2</c:v>
                </c:pt>
                <c:pt idx="4">
                  <c:v>8.4893339821369707E-2</c:v>
                </c:pt>
                <c:pt idx="5">
                  <c:v>0.15228624797902898</c:v>
                </c:pt>
                <c:pt idx="6">
                  <c:v>0.13517352881159056</c:v>
                </c:pt>
                <c:pt idx="7">
                  <c:v>0.13268871552576639</c:v>
                </c:pt>
                <c:pt idx="8">
                  <c:v>0.16400081623683427</c:v>
                </c:pt>
                <c:pt idx="9">
                  <c:v>0.14834633556752005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CC-42EE-8E22-6CFF983070B3}"/>
            </c:ext>
          </c:extLst>
        </c:ser>
        <c:ser>
          <c:idx val="28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0000"/>
                </a:schemeClr>
              </a:solidFill>
              <a:ln w="9525">
                <a:solidFill>
                  <a:schemeClr val="accent3">
                    <a:tint val="80000"/>
                  </a:schemeClr>
                </a:solidFill>
              </a:ln>
              <a:effectLst/>
            </c:spPr>
          </c:marker>
          <c:val>
            <c:numRef>
              <c:f>'IMD by ICB'!$N$33:$W$33</c:f>
              <c:numCache>
                <c:formatCode>0.00%</c:formatCode>
                <c:ptCount val="10"/>
                <c:pt idx="0">
                  <c:v>4.8093919654451835E-3</c:v>
                </c:pt>
                <c:pt idx="1">
                  <c:v>2.1443330964806964E-2</c:v>
                </c:pt>
                <c:pt idx="2">
                  <c:v>3.7775662049790389E-2</c:v>
                </c:pt>
                <c:pt idx="3">
                  <c:v>5.2844390151130648E-2</c:v>
                </c:pt>
                <c:pt idx="4">
                  <c:v>5.6026732845393563E-2</c:v>
                </c:pt>
                <c:pt idx="5">
                  <c:v>9.1597215173036609E-2</c:v>
                </c:pt>
                <c:pt idx="6">
                  <c:v>0.1183755642751551</c:v>
                </c:pt>
                <c:pt idx="7">
                  <c:v>0.14187122917184417</c:v>
                </c:pt>
                <c:pt idx="8">
                  <c:v>0.17269182438368727</c:v>
                </c:pt>
                <c:pt idx="9">
                  <c:v>0.30256465901971008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CC-42EE-8E22-6CFF983070B3}"/>
            </c:ext>
          </c:extLst>
        </c:ser>
        <c:ser>
          <c:idx val="29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val>
            <c:numRef>
              <c:f>'IMD by ICB'!$N$34:$W$34</c:f>
              <c:numCache>
                <c:formatCode>0.00%</c:formatCode>
                <c:ptCount val="10"/>
                <c:pt idx="0">
                  <c:v>0.18291647966293917</c:v>
                </c:pt>
                <c:pt idx="1">
                  <c:v>0.10806092714138189</c:v>
                </c:pt>
                <c:pt idx="2">
                  <c:v>9.7349078408279319E-2</c:v>
                </c:pt>
                <c:pt idx="3">
                  <c:v>9.3837045197596836E-2</c:v>
                </c:pt>
                <c:pt idx="4">
                  <c:v>7.6602427814595309E-2</c:v>
                </c:pt>
                <c:pt idx="5">
                  <c:v>8.181474511367369E-2</c:v>
                </c:pt>
                <c:pt idx="6">
                  <c:v>0.10269527170044332</c:v>
                </c:pt>
                <c:pt idx="7">
                  <c:v>0.10861176492791043</c:v>
                </c:pt>
                <c:pt idx="8">
                  <c:v>8.8858863445897288E-2</c:v>
                </c:pt>
                <c:pt idx="9">
                  <c:v>5.9253396587282722E-2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CC-42EE-8E22-6CFF983070B3}"/>
            </c:ext>
          </c:extLst>
        </c:ser>
        <c:ser>
          <c:idx val="30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val>
            <c:numRef>
              <c:f>'IMD by ICB'!$N$35:$W$35</c:f>
              <c:numCache>
                <c:formatCode>0.00%</c:formatCode>
                <c:ptCount val="10"/>
                <c:pt idx="0">
                  <c:v>0.18211782510490709</c:v>
                </c:pt>
                <c:pt idx="1">
                  <c:v>0.13769088004196284</c:v>
                </c:pt>
                <c:pt idx="2">
                  <c:v>0.12411752269418515</c:v>
                </c:pt>
                <c:pt idx="3">
                  <c:v>0.10769267309668579</c:v>
                </c:pt>
                <c:pt idx="4">
                  <c:v>8.9779521174102941E-2</c:v>
                </c:pt>
                <c:pt idx="5">
                  <c:v>7.0533286589021152E-2</c:v>
                </c:pt>
                <c:pt idx="6">
                  <c:v>7.8000222124689558E-2</c:v>
                </c:pt>
                <c:pt idx="7">
                  <c:v>7.1427472274556827E-2</c:v>
                </c:pt>
                <c:pt idx="8">
                  <c:v>7.9618320202106699E-2</c:v>
                </c:pt>
                <c:pt idx="9">
                  <c:v>5.9022276697781963E-2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6CC-42EE-8E22-6CFF983070B3}"/>
            </c:ext>
          </c:extLst>
        </c:ser>
        <c:ser>
          <c:idx val="31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val>
            <c:numRef>
              <c:f>'IMD by ICB'!$N$36:$W$36</c:f>
              <c:numCache>
                <c:formatCode>0.00%</c:formatCode>
                <c:ptCount val="10"/>
                <c:pt idx="0">
                  <c:v>0.13125874240760038</c:v>
                </c:pt>
                <c:pt idx="1">
                  <c:v>5.0284685648839193E-2</c:v>
                </c:pt>
                <c:pt idx="2">
                  <c:v>6.9243975366359692E-2</c:v>
                </c:pt>
                <c:pt idx="3">
                  <c:v>7.3543010298438807E-2</c:v>
                </c:pt>
                <c:pt idx="4">
                  <c:v>8.3080448925563974E-2</c:v>
                </c:pt>
                <c:pt idx="5">
                  <c:v>0.10404990565240657</c:v>
                </c:pt>
                <c:pt idx="6">
                  <c:v>0.12521415964927105</c:v>
                </c:pt>
                <c:pt idx="7">
                  <c:v>0.11441053876700369</c:v>
                </c:pt>
                <c:pt idx="8">
                  <c:v>0.11543615812844416</c:v>
                </c:pt>
                <c:pt idx="9">
                  <c:v>0.1334783751560725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CC-42EE-8E22-6CFF983070B3}"/>
            </c:ext>
          </c:extLst>
        </c:ser>
        <c:ser>
          <c:idx val="32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val>
            <c:numRef>
              <c:f>'IMD by ICB'!$N$37:$W$37</c:f>
              <c:numCache>
                <c:formatCode>0.00%</c:formatCode>
                <c:ptCount val="10"/>
                <c:pt idx="0">
                  <c:v>0</c:v>
                </c:pt>
                <c:pt idx="1">
                  <c:v>5.8427137642136162E-3</c:v>
                </c:pt>
                <c:pt idx="2">
                  <c:v>1.8344977458371856E-2</c:v>
                </c:pt>
                <c:pt idx="3">
                  <c:v>6.243602085458029E-2</c:v>
                </c:pt>
                <c:pt idx="4">
                  <c:v>6.5337361914656347E-2</c:v>
                </c:pt>
                <c:pt idx="5">
                  <c:v>8.0342556497040515E-2</c:v>
                </c:pt>
                <c:pt idx="6">
                  <c:v>0.110659854932947</c:v>
                </c:pt>
                <c:pt idx="7">
                  <c:v>0.14797030033264391</c:v>
                </c:pt>
                <c:pt idx="8">
                  <c:v>0.1967564836966364</c:v>
                </c:pt>
                <c:pt idx="9">
                  <c:v>0.31230973054891009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CC-42EE-8E22-6CFF983070B3}"/>
            </c:ext>
          </c:extLst>
        </c:ser>
        <c:ser>
          <c:idx val="33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val>
            <c:numRef>
              <c:f>'IMD by ICB'!$N$38:$W$38</c:f>
              <c:numCache>
                <c:formatCode>0.00%</c:formatCode>
                <c:ptCount val="10"/>
                <c:pt idx="0">
                  <c:v>4.1536873709889288E-2</c:v>
                </c:pt>
                <c:pt idx="1">
                  <c:v>5.3764191217864514E-2</c:v>
                </c:pt>
                <c:pt idx="2">
                  <c:v>7.7491672921748925E-2</c:v>
                </c:pt>
                <c:pt idx="3">
                  <c:v>8.6326585663351468E-2</c:v>
                </c:pt>
                <c:pt idx="4">
                  <c:v>0.11187077781947832</c:v>
                </c:pt>
                <c:pt idx="5">
                  <c:v>0.15351437887033215</c:v>
                </c:pt>
                <c:pt idx="6">
                  <c:v>0.11824333833739914</c:v>
                </c:pt>
                <c:pt idx="7">
                  <c:v>0.12400250985175455</c:v>
                </c:pt>
                <c:pt idx="8">
                  <c:v>0.11555463032463877</c:v>
                </c:pt>
                <c:pt idx="9">
                  <c:v>0.11769504128354288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6CC-42EE-8E22-6CFF983070B3}"/>
            </c:ext>
          </c:extLst>
        </c:ser>
        <c:ser>
          <c:idx val="34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val>
            <c:numRef>
              <c:f>'IMD by ICB'!$N$39:$W$39</c:f>
              <c:numCache>
                <c:formatCode>0.00%</c:formatCode>
                <c:ptCount val="10"/>
                <c:pt idx="0">
                  <c:v>0.22133844941714068</c:v>
                </c:pt>
                <c:pt idx="1">
                  <c:v>0.14000538682342714</c:v>
                </c:pt>
                <c:pt idx="2">
                  <c:v>0.11316021100908963</c:v>
                </c:pt>
                <c:pt idx="3">
                  <c:v>7.4015541237308025E-2</c:v>
                </c:pt>
                <c:pt idx="4">
                  <c:v>8.9222829055619374E-2</c:v>
                </c:pt>
                <c:pt idx="5">
                  <c:v>8.068446220287516E-2</c:v>
                </c:pt>
                <c:pt idx="6">
                  <c:v>8.837411069166981E-2</c:v>
                </c:pt>
                <c:pt idx="7">
                  <c:v>8.3547785403051023E-2</c:v>
                </c:pt>
                <c:pt idx="8">
                  <c:v>6.1449642850250501E-2</c:v>
                </c:pt>
                <c:pt idx="9">
                  <c:v>4.8201581309568663E-2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CC-42EE-8E22-6CFF983070B3}"/>
            </c:ext>
          </c:extLst>
        </c:ser>
        <c:ser>
          <c:idx val="35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val>
            <c:numRef>
              <c:f>'IMD by ICB'!$N$40:$W$40</c:f>
              <c:numCache>
                <c:formatCode>0.00%</c:formatCode>
                <c:ptCount val="10"/>
                <c:pt idx="0">
                  <c:v>0.3779750992129231</c:v>
                </c:pt>
                <c:pt idx="1">
                  <c:v>0.13698819752759187</c:v>
                </c:pt>
                <c:pt idx="2">
                  <c:v>9.8193919849211081E-2</c:v>
                </c:pt>
                <c:pt idx="3">
                  <c:v>9.1884051568631789E-2</c:v>
                </c:pt>
                <c:pt idx="4">
                  <c:v>8.2537052989640619E-2</c:v>
                </c:pt>
                <c:pt idx="5">
                  <c:v>5.3649342139170511E-2</c:v>
                </c:pt>
                <c:pt idx="6">
                  <c:v>3.9838314227022727E-2</c:v>
                </c:pt>
                <c:pt idx="7">
                  <c:v>3.2147195900426299E-2</c:v>
                </c:pt>
                <c:pt idx="8">
                  <c:v>3.3105088389695107E-2</c:v>
                </c:pt>
                <c:pt idx="9">
                  <c:v>5.3681738195686904E-2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6CC-42EE-8E22-6CFF983070B3}"/>
            </c:ext>
          </c:extLst>
        </c:ser>
        <c:ser>
          <c:idx val="36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val>
            <c:numRef>
              <c:f>'IMD by ICB'!$N$41:$W$41</c:f>
              <c:numCache>
                <c:formatCode>0.00%</c:formatCode>
                <c:ptCount val="10"/>
                <c:pt idx="0">
                  <c:v>3.9575452734681944E-2</c:v>
                </c:pt>
                <c:pt idx="1">
                  <c:v>8.8143924857920802E-2</c:v>
                </c:pt>
                <c:pt idx="2">
                  <c:v>5.5187032874659647E-2</c:v>
                </c:pt>
                <c:pt idx="3">
                  <c:v>6.4791084187635906E-2</c:v>
                </c:pt>
                <c:pt idx="4">
                  <c:v>0.10938385139703598</c:v>
                </c:pt>
                <c:pt idx="5">
                  <c:v>0.12323314694004349</c:v>
                </c:pt>
                <c:pt idx="6">
                  <c:v>0.11261718107559893</c:v>
                </c:pt>
                <c:pt idx="7">
                  <c:v>0.12918585421120918</c:v>
                </c:pt>
                <c:pt idx="8">
                  <c:v>0.14492420919905707</c:v>
                </c:pt>
                <c:pt idx="9">
                  <c:v>0.13295826252215703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CC-42EE-8E22-6CFF983070B3}"/>
            </c:ext>
          </c:extLst>
        </c:ser>
        <c:ser>
          <c:idx val="37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val>
            <c:numRef>
              <c:f>'IMD by ICB'!$N$42:$W$42</c:f>
              <c:numCache>
                <c:formatCode>0.00%</c:formatCode>
                <c:ptCount val="10"/>
                <c:pt idx="0">
                  <c:v>0.24969725138820026</c:v>
                </c:pt>
                <c:pt idx="1">
                  <c:v>0.15201859444240301</c:v>
                </c:pt>
                <c:pt idx="2">
                  <c:v>0.12091500963082655</c:v>
                </c:pt>
                <c:pt idx="3">
                  <c:v>9.3164405367872183E-2</c:v>
                </c:pt>
                <c:pt idx="4">
                  <c:v>7.2286564873543832E-2</c:v>
                </c:pt>
                <c:pt idx="5">
                  <c:v>6.2501278350282782E-2</c:v>
                </c:pt>
                <c:pt idx="6">
                  <c:v>6.4677471342031528E-2</c:v>
                </c:pt>
                <c:pt idx="7">
                  <c:v>7.1511091143377656E-2</c:v>
                </c:pt>
                <c:pt idx="8">
                  <c:v>6.3362445630440037E-2</c:v>
                </c:pt>
                <c:pt idx="9">
                  <c:v>4.9865887831022193E-2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6CC-42EE-8E22-6CFF983070B3}"/>
            </c:ext>
          </c:extLst>
        </c:ser>
        <c:ser>
          <c:idx val="38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9000"/>
                </a:schemeClr>
              </a:solidFill>
              <a:ln w="9525">
                <a:solidFill>
                  <a:schemeClr val="accent3">
                    <a:tint val="49000"/>
                  </a:schemeClr>
                </a:solidFill>
              </a:ln>
              <a:effectLst/>
            </c:spPr>
          </c:marker>
          <c:val>
            <c:numRef>
              <c:f>'IMD by ICB'!$N$43:$W$43</c:f>
              <c:numCache>
                <c:formatCode>0.00%</c:formatCode>
                <c:ptCount val="10"/>
                <c:pt idx="0">
                  <c:v>7.9468224408393989E-2</c:v>
                </c:pt>
                <c:pt idx="1">
                  <c:v>0.10661360986267873</c:v>
                </c:pt>
                <c:pt idx="2">
                  <c:v>9.8389050524718955E-2</c:v>
                </c:pt>
                <c:pt idx="3">
                  <c:v>8.5161642119404218E-2</c:v>
                </c:pt>
                <c:pt idx="4">
                  <c:v>0.12084102204159261</c:v>
                </c:pt>
                <c:pt idx="5">
                  <c:v>9.2831482382952385E-2</c:v>
                </c:pt>
                <c:pt idx="6">
                  <c:v>8.7079573885184475E-2</c:v>
                </c:pt>
                <c:pt idx="7">
                  <c:v>0.10774568960637587</c:v>
                </c:pt>
                <c:pt idx="8">
                  <c:v>0.11538345427718595</c:v>
                </c:pt>
                <c:pt idx="9">
                  <c:v>0.1064862508915128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6CC-42EE-8E22-6CFF983070B3}"/>
            </c:ext>
          </c:extLst>
        </c:ser>
        <c:ser>
          <c:idx val="39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val>
            <c:numRef>
              <c:f>'IMD by ICB'!$N$44:$W$44</c:f>
              <c:numCache>
                <c:formatCode>0.00%</c:formatCode>
                <c:ptCount val="10"/>
                <c:pt idx="0">
                  <c:v>5.4662422107110524E-2</c:v>
                </c:pt>
                <c:pt idx="1">
                  <c:v>8.5413353370203296E-2</c:v>
                </c:pt>
                <c:pt idx="2">
                  <c:v>0.11830559235766874</c:v>
                </c:pt>
                <c:pt idx="3">
                  <c:v>6.6676578899158082E-2</c:v>
                </c:pt>
                <c:pt idx="4">
                  <c:v>7.1715887096131845E-2</c:v>
                </c:pt>
                <c:pt idx="5">
                  <c:v>0.10329652532000139</c:v>
                </c:pt>
                <c:pt idx="6">
                  <c:v>0.1080650171649776</c:v>
                </c:pt>
                <c:pt idx="7">
                  <c:v>0.14997517516773357</c:v>
                </c:pt>
                <c:pt idx="8">
                  <c:v>0.12044557255090418</c:v>
                </c:pt>
                <c:pt idx="9">
                  <c:v>0.12144387596611078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6CC-42EE-8E22-6CFF983070B3}"/>
            </c:ext>
          </c:extLst>
        </c:ser>
        <c:ser>
          <c:idx val="40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val>
            <c:numRef>
              <c:f>'IMD by ICB'!$N$45:$W$45</c:f>
              <c:numCache>
                <c:formatCode>0.00%</c:formatCode>
                <c:ptCount val="10"/>
                <c:pt idx="0">
                  <c:v>0.12873646570047642</c:v>
                </c:pt>
                <c:pt idx="1">
                  <c:v>0.14111843351786718</c:v>
                </c:pt>
                <c:pt idx="2">
                  <c:v>9.6170607101394856E-2</c:v>
                </c:pt>
                <c:pt idx="3">
                  <c:v>9.682256158687616E-2</c:v>
                </c:pt>
                <c:pt idx="4">
                  <c:v>8.7962181472435327E-2</c:v>
                </c:pt>
                <c:pt idx="5">
                  <c:v>0.10198221723089007</c:v>
                </c:pt>
                <c:pt idx="6">
                  <c:v>8.158818524119732E-2</c:v>
                </c:pt>
                <c:pt idx="7">
                  <c:v>7.9993179023084532E-2</c:v>
                </c:pt>
                <c:pt idx="8">
                  <c:v>8.9416806473727184E-2</c:v>
                </c:pt>
                <c:pt idx="9">
                  <c:v>9.6209362652050948E-2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6CC-42EE-8E22-6CFF983070B3}"/>
            </c:ext>
          </c:extLst>
        </c:ser>
        <c:ser>
          <c:idx val="41"/>
          <c:order val="4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val>
            <c:numRef>
              <c:f>'IMD by ICB'!$N$46:$W$46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6CC-42EE-8E22-6CFF983070B3}"/>
            </c:ext>
          </c:extLst>
        </c:ser>
        <c:ser>
          <c:idx val="42"/>
          <c:order val="4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val>
            <c:numRef>
              <c:f>'IMD by ICB'!$N$47:$W$47</c:f>
              <c:numCache>
                <c:formatCode>0.00%</c:formatCode>
                <c:ptCount val="10"/>
                <c:pt idx="0">
                  <c:v>0.20990073243299376</c:v>
                </c:pt>
                <c:pt idx="1">
                  <c:v>0.27856392752908754</c:v>
                </c:pt>
                <c:pt idx="2">
                  <c:v>0.11766305413131078</c:v>
                </c:pt>
                <c:pt idx="3">
                  <c:v>8.1823800694147297E-2</c:v>
                </c:pt>
                <c:pt idx="4">
                  <c:v>7.4651278984319544E-2</c:v>
                </c:pt>
                <c:pt idx="5">
                  <c:v>5.50246438136896E-2</c:v>
                </c:pt>
                <c:pt idx="6">
                  <c:v>5.5941331958718171E-2</c:v>
                </c:pt>
                <c:pt idx="7">
                  <c:v>4.9442772051604786E-2</c:v>
                </c:pt>
                <c:pt idx="8">
                  <c:v>4.4352191752142209E-2</c:v>
                </c:pt>
                <c:pt idx="9">
                  <c:v>3.2636266651986309E-2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6CC-42EE-8E22-6CFF983070B3}"/>
            </c:ext>
          </c:extLst>
        </c:ser>
        <c:ser>
          <c:idx val="43"/>
          <c:order val="4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val>
            <c:numRef>
              <c:f>'IMD by ICB'!$N$48:$W$48</c:f>
              <c:numCache>
                <c:formatCode>0.00%</c:formatCode>
                <c:ptCount val="10"/>
                <c:pt idx="0">
                  <c:v>9.9278605572612103E-2</c:v>
                </c:pt>
                <c:pt idx="1">
                  <c:v>0.10086597142808972</c:v>
                </c:pt>
                <c:pt idx="2">
                  <c:v>0.10321939391966818</c:v>
                </c:pt>
                <c:pt idx="3">
                  <c:v>0.10245100992395023</c:v>
                </c:pt>
                <c:pt idx="4">
                  <c:v>0.10113500354016271</c:v>
                </c:pt>
                <c:pt idx="5">
                  <c:v>0.10186215240861911</c:v>
                </c:pt>
                <c:pt idx="6">
                  <c:v>9.8843460388632454E-2</c:v>
                </c:pt>
                <c:pt idx="7">
                  <c:v>9.8674646868925825E-2</c:v>
                </c:pt>
                <c:pt idx="8">
                  <c:v>9.748538387069787E-2</c:v>
                </c:pt>
                <c:pt idx="9">
                  <c:v>9.6184372078641805E-2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6CC-42EE-8E22-6CFF983070B3}"/>
            </c:ext>
          </c:extLst>
        </c:ser>
        <c:ser>
          <c:idx val="0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chemeClr val="tx1"/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val>
            <c:numRef>
              <c:f>'IMD by ICB'!$N$50:$W$50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6CC-42EE-8E22-6CFF98307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28008"/>
        <c:axId val="1473724728"/>
      </c:lineChart>
      <c:catAx>
        <c:axId val="1473728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Most </a:t>
                </a:r>
                <a:r>
                  <a:rPr lang="en-GB" sz="11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effectLst/>
                  </a:rPr>
                  <a:t>&lt;&lt;&lt;&lt; </a:t>
                </a:r>
                <a:r>
                  <a:rPr lang="en-GB" sz="1100" b="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 </a:t>
                </a:r>
                <a:r>
                  <a:rPr lang="en-GB" sz="1100" b="1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Devprived</a:t>
                </a:r>
                <a:r>
                  <a:rPr lang="en-GB" sz="11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  </a:t>
                </a:r>
                <a:r>
                  <a:rPr lang="en-GB" sz="11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effectLst/>
                  </a:rPr>
                  <a:t>&gt;&gt;&gt;&gt; </a:t>
                </a:r>
                <a:r>
                  <a:rPr lang="en-GB" sz="11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Least  </a:t>
                </a:r>
              </a:p>
            </c:rich>
          </c:tx>
          <c:layout>
            <c:manualLayout>
              <c:xMode val="edge"/>
              <c:yMode val="edge"/>
              <c:x val="0.16908024038289504"/>
              <c:y val="0.92018283615331375"/>
            </c:manualLayout>
          </c:layout>
          <c:overlay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4728"/>
        <c:crosses val="autoZero"/>
        <c:auto val="1"/>
        <c:lblAlgn val="ctr"/>
        <c:lblOffset val="100"/>
        <c:noMultiLvlLbl val="0"/>
      </c:catAx>
      <c:valAx>
        <c:axId val="147372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80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19050" cap="flat" cmpd="sng" algn="ctr">
      <a:solidFill>
        <a:schemeClr val="bg1"/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>
                <a:solidFill>
                  <a:sysClr val="windowText" lastClr="000000"/>
                </a:solidFill>
              </a:rPr>
              <a:t>% of ICB population in IMD decile</a:t>
            </a:r>
          </a:p>
        </c:rich>
      </c:tx>
      <c:layout>
        <c:manualLayout>
          <c:xMode val="edge"/>
          <c:yMode val="edge"/>
          <c:x val="0.16972529643021245"/>
          <c:y val="8.59962838771187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04602685533873"/>
          <c:y val="9.406696114205236E-2"/>
          <c:w val="0.78690688327066061"/>
          <c:h val="0.7436561039626143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val>
            <c:numRef>
              <c:f>'IMD by ICB'!$N$6:$W$6</c:f>
              <c:numCache>
                <c:formatCode>0.00%</c:formatCode>
                <c:ptCount val="10"/>
                <c:pt idx="0">
                  <c:v>0.23273091701891846</c:v>
                </c:pt>
                <c:pt idx="1">
                  <c:v>0.11661580328428311</c:v>
                </c:pt>
                <c:pt idx="2">
                  <c:v>8.4310912989368963E-2</c:v>
                </c:pt>
                <c:pt idx="3">
                  <c:v>7.5959411301244076E-2</c:v>
                </c:pt>
                <c:pt idx="4">
                  <c:v>7.4929593035528527E-2</c:v>
                </c:pt>
                <c:pt idx="5">
                  <c:v>7.0242337747545916E-2</c:v>
                </c:pt>
                <c:pt idx="6">
                  <c:v>8.0821707655783545E-2</c:v>
                </c:pt>
                <c:pt idx="7">
                  <c:v>9.1570911459261689E-2</c:v>
                </c:pt>
                <c:pt idx="8">
                  <c:v>8.2316566375211939E-2</c:v>
                </c:pt>
                <c:pt idx="9">
                  <c:v>9.050183913285377E-2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0-4AAF-AAE0-9320DCF83984}"/>
            </c:ext>
          </c:extLst>
        </c:ser>
        <c:ser>
          <c:idx val="2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val>
            <c:numRef>
              <c:f>'IMD by ICB'!$N$7:$W$7</c:f>
              <c:numCache>
                <c:formatCode>0.00%</c:formatCode>
                <c:ptCount val="10"/>
                <c:pt idx="0">
                  <c:v>8.8409988247566976E-2</c:v>
                </c:pt>
                <c:pt idx="1">
                  <c:v>0.10195653800613591</c:v>
                </c:pt>
                <c:pt idx="2">
                  <c:v>9.6845330058498061E-2</c:v>
                </c:pt>
                <c:pt idx="3">
                  <c:v>8.8935546488135328E-2</c:v>
                </c:pt>
                <c:pt idx="4">
                  <c:v>8.4670337651362088E-2</c:v>
                </c:pt>
                <c:pt idx="5">
                  <c:v>0.11636845418091704</c:v>
                </c:pt>
                <c:pt idx="6">
                  <c:v>0.10908282604198304</c:v>
                </c:pt>
                <c:pt idx="7">
                  <c:v>0.11601720168847689</c:v>
                </c:pt>
                <c:pt idx="8">
                  <c:v>0.11664487844815065</c:v>
                </c:pt>
                <c:pt idx="9">
                  <c:v>8.106889918877401E-2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0-4AAF-AAE0-9320DCF83984}"/>
            </c:ext>
          </c:extLst>
        </c:ser>
        <c:ser>
          <c:idx val="3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val>
            <c:numRef>
              <c:f>'IMD by ICB'!$N$8:$W$8</c:f>
              <c:numCache>
                <c:formatCode>0.00%</c:formatCode>
                <c:ptCount val="10"/>
                <c:pt idx="0">
                  <c:v>6.3066860176146641E-2</c:v>
                </c:pt>
                <c:pt idx="1">
                  <c:v>5.5780433010596632E-2</c:v>
                </c:pt>
                <c:pt idx="2">
                  <c:v>6.0770591860673177E-2</c:v>
                </c:pt>
                <c:pt idx="3">
                  <c:v>0.17254617388019641</c:v>
                </c:pt>
                <c:pt idx="4">
                  <c:v>0.14561323286745265</c:v>
                </c:pt>
                <c:pt idx="5">
                  <c:v>0.13608620449710729</c:v>
                </c:pt>
                <c:pt idx="6">
                  <c:v>0.13535457961390882</c:v>
                </c:pt>
                <c:pt idx="7">
                  <c:v>0.10678144694725542</c:v>
                </c:pt>
                <c:pt idx="8">
                  <c:v>6.4969482494681804E-2</c:v>
                </c:pt>
                <c:pt idx="9">
                  <c:v>5.9030994651981153E-2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0-4AAF-AAE0-9320DCF83984}"/>
            </c:ext>
          </c:extLst>
        </c:ser>
        <c:ser>
          <c:idx val="4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val>
            <c:numRef>
              <c:f>'IMD by ICB'!$N$9:$W$9</c:f>
              <c:numCache>
                <c:formatCode>0.00%</c:formatCode>
                <c:ptCount val="10"/>
                <c:pt idx="0">
                  <c:v>6.6517871217933219E-2</c:v>
                </c:pt>
                <c:pt idx="1">
                  <c:v>7.7539594127352784E-2</c:v>
                </c:pt>
                <c:pt idx="2">
                  <c:v>0.10274373903082404</c:v>
                </c:pt>
                <c:pt idx="3">
                  <c:v>0.13283606402320472</c:v>
                </c:pt>
                <c:pt idx="4">
                  <c:v>9.1473731779344841E-2</c:v>
                </c:pt>
                <c:pt idx="5">
                  <c:v>0.12525485271089717</c:v>
                </c:pt>
                <c:pt idx="6">
                  <c:v>0.11495696404737633</c:v>
                </c:pt>
                <c:pt idx="7">
                  <c:v>0.10005464882872847</c:v>
                </c:pt>
                <c:pt idx="8">
                  <c:v>0.12187345643332317</c:v>
                </c:pt>
                <c:pt idx="9">
                  <c:v>6.6749077801015202E-2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0-4AAF-AAE0-9320DCF83984}"/>
            </c:ext>
          </c:extLst>
        </c:ser>
        <c:ser>
          <c:idx val="5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8000"/>
                </a:schemeClr>
              </a:solidFill>
              <a:ln w="9525">
                <a:solidFill>
                  <a:schemeClr val="accent3">
                    <a:shade val="48000"/>
                  </a:schemeClr>
                </a:solidFill>
              </a:ln>
              <a:effectLst/>
            </c:spPr>
          </c:marker>
          <c:val>
            <c:numRef>
              <c:f>'IMD by ICB'!$N$10:$W$10</c:f>
              <c:numCache>
                <c:formatCode>0.00%</c:formatCode>
                <c:ptCount val="10"/>
                <c:pt idx="0">
                  <c:v>6.8155585809765648E-2</c:v>
                </c:pt>
                <c:pt idx="1">
                  <c:v>5.4352152946543962E-2</c:v>
                </c:pt>
                <c:pt idx="2">
                  <c:v>0.10754099314190779</c:v>
                </c:pt>
                <c:pt idx="3">
                  <c:v>8.166455513284486E-2</c:v>
                </c:pt>
                <c:pt idx="4">
                  <c:v>8.6305082404349337E-2</c:v>
                </c:pt>
                <c:pt idx="5">
                  <c:v>8.4100241205628257E-2</c:v>
                </c:pt>
                <c:pt idx="6">
                  <c:v>0.11096913040554172</c:v>
                </c:pt>
                <c:pt idx="7">
                  <c:v>0.14108438925171726</c:v>
                </c:pt>
                <c:pt idx="8">
                  <c:v>0.12923859362759088</c:v>
                </c:pt>
                <c:pt idx="9">
                  <c:v>0.13658927607411028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80-4AAF-AAE0-9320DCF83984}"/>
            </c:ext>
          </c:extLst>
        </c:ser>
        <c:ser>
          <c:idx val="6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1000"/>
                </a:schemeClr>
              </a:solidFill>
              <a:ln w="9525">
                <a:solidFill>
                  <a:schemeClr val="accent3">
                    <a:shade val="51000"/>
                  </a:schemeClr>
                </a:solidFill>
              </a:ln>
              <a:effectLst/>
            </c:spPr>
          </c:marker>
          <c:val>
            <c:numRef>
              <c:f>'IMD by ICB'!$N$11:$W$11</c:f>
              <c:numCache>
                <c:formatCode>0.00%</c:formatCode>
                <c:ptCount val="10"/>
                <c:pt idx="0">
                  <c:v>7.0254061808155008E-2</c:v>
                </c:pt>
                <c:pt idx="1">
                  <c:v>7.1639068348756232E-2</c:v>
                </c:pt>
                <c:pt idx="2">
                  <c:v>0.10428519970425107</c:v>
                </c:pt>
                <c:pt idx="3">
                  <c:v>9.9726790344766572E-2</c:v>
                </c:pt>
                <c:pt idx="4">
                  <c:v>0.10510356478565576</c:v>
                </c:pt>
                <c:pt idx="5">
                  <c:v>0.12366581214045125</c:v>
                </c:pt>
                <c:pt idx="6">
                  <c:v>0.11916533081118201</c:v>
                </c:pt>
                <c:pt idx="7">
                  <c:v>0.1243893858996855</c:v>
                </c:pt>
                <c:pt idx="8">
                  <c:v>9.653864220910123E-2</c:v>
                </c:pt>
                <c:pt idx="9">
                  <c:v>8.5232143947995373E-2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80-4AAF-AAE0-9320DCF83984}"/>
            </c:ext>
          </c:extLst>
        </c:ser>
        <c:ser>
          <c:idx val="7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4000"/>
                </a:schemeClr>
              </a:solidFill>
              <a:ln w="9525">
                <a:solidFill>
                  <a:schemeClr val="accent3">
                    <a:shade val="54000"/>
                  </a:schemeClr>
                </a:solidFill>
              </a:ln>
              <a:effectLst/>
            </c:spPr>
          </c:marker>
          <c:val>
            <c:numRef>
              <c:f>'IMD by ICB'!$N$12:$W$12</c:f>
              <c:numCache>
                <c:formatCode>0.00%</c:formatCode>
                <c:ptCount val="10"/>
                <c:pt idx="0">
                  <c:v>3.7784036510873246E-2</c:v>
                </c:pt>
                <c:pt idx="1">
                  <c:v>7.7205178376006711E-2</c:v>
                </c:pt>
                <c:pt idx="2">
                  <c:v>7.2276109040600472E-2</c:v>
                </c:pt>
                <c:pt idx="3">
                  <c:v>8.475539160549185E-2</c:v>
                </c:pt>
                <c:pt idx="4">
                  <c:v>0.17683020389633611</c:v>
                </c:pt>
                <c:pt idx="5">
                  <c:v>0.11560804324697212</c:v>
                </c:pt>
                <c:pt idx="6">
                  <c:v>0.11292222671689997</c:v>
                </c:pt>
                <c:pt idx="7">
                  <c:v>0.12643500336678135</c:v>
                </c:pt>
                <c:pt idx="8">
                  <c:v>0.10696727184191472</c:v>
                </c:pt>
                <c:pt idx="9">
                  <c:v>8.9216535398123478E-2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80-4AAF-AAE0-9320DCF83984}"/>
            </c:ext>
          </c:extLst>
        </c:ser>
        <c:ser>
          <c:idx val="8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val>
            <c:numRef>
              <c:f>'IMD by ICB'!$N$13:$W$13</c:f>
              <c:numCache>
                <c:formatCode>0.00%</c:formatCode>
                <c:ptCount val="10"/>
                <c:pt idx="0">
                  <c:v>8.2610191260318475E-2</c:v>
                </c:pt>
                <c:pt idx="1">
                  <c:v>7.6079256046377247E-2</c:v>
                </c:pt>
                <c:pt idx="2">
                  <c:v>8.7350040392012024E-2</c:v>
                </c:pt>
                <c:pt idx="3">
                  <c:v>0.13809293183640894</c:v>
                </c:pt>
                <c:pt idx="4">
                  <c:v>0.16067737745238955</c:v>
                </c:pt>
                <c:pt idx="5">
                  <c:v>0.14848279027434411</c:v>
                </c:pt>
                <c:pt idx="6">
                  <c:v>9.4285382964023334E-2</c:v>
                </c:pt>
                <c:pt idx="7">
                  <c:v>8.7701826069754907E-2</c:v>
                </c:pt>
                <c:pt idx="8">
                  <c:v>7.0508179260626413E-2</c:v>
                </c:pt>
                <c:pt idx="9">
                  <c:v>5.421202444374499E-2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80-4AAF-AAE0-9320DCF83984}"/>
            </c:ext>
          </c:extLst>
        </c:ser>
        <c:ser>
          <c:idx val="9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val>
            <c:numRef>
              <c:f>'IMD by ICB'!$N$14:$W$14</c:f>
              <c:numCache>
                <c:formatCode>0.00%</c:formatCode>
                <c:ptCount val="10"/>
                <c:pt idx="0">
                  <c:v>4.8575266413597461E-2</c:v>
                </c:pt>
                <c:pt idx="1">
                  <c:v>7.017691813725889E-2</c:v>
                </c:pt>
                <c:pt idx="2">
                  <c:v>8.0889345894670103E-2</c:v>
                </c:pt>
                <c:pt idx="3">
                  <c:v>9.4478268291295117E-2</c:v>
                </c:pt>
                <c:pt idx="4">
                  <c:v>0.12138583842045797</c:v>
                </c:pt>
                <c:pt idx="5">
                  <c:v>0.18379286800029263</c:v>
                </c:pt>
                <c:pt idx="6">
                  <c:v>0.11971643513814489</c:v>
                </c:pt>
                <c:pt idx="7">
                  <c:v>0.1021831283581119</c:v>
                </c:pt>
                <c:pt idx="8">
                  <c:v>0.10646281589621454</c:v>
                </c:pt>
                <c:pt idx="9">
                  <c:v>7.2339115449956512E-2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80-4AAF-AAE0-9320DCF83984}"/>
            </c:ext>
          </c:extLst>
        </c:ser>
        <c:ser>
          <c:idx val="10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4000"/>
                </a:schemeClr>
              </a:solidFill>
              <a:ln w="9525">
                <a:solidFill>
                  <a:schemeClr val="accent3">
                    <a:shade val="64000"/>
                  </a:schemeClr>
                </a:solidFill>
              </a:ln>
              <a:effectLst/>
            </c:spPr>
          </c:marker>
          <c:val>
            <c:numRef>
              <c:f>'IMD by ICB'!$N$15:$W$15</c:f>
              <c:numCache>
                <c:formatCode>0.00%</c:formatCode>
                <c:ptCount val="10"/>
                <c:pt idx="0">
                  <c:v>3.0202739795177909E-2</c:v>
                </c:pt>
                <c:pt idx="1">
                  <c:v>0.10137936256538721</c:v>
                </c:pt>
                <c:pt idx="2">
                  <c:v>9.1696691675237724E-2</c:v>
                </c:pt>
                <c:pt idx="3">
                  <c:v>9.655012125686474E-2</c:v>
                </c:pt>
                <c:pt idx="4">
                  <c:v>0.10634532020015271</c:v>
                </c:pt>
                <c:pt idx="5">
                  <c:v>8.4654749209674474E-2</c:v>
                </c:pt>
                <c:pt idx="6">
                  <c:v>0.12278388093480314</c:v>
                </c:pt>
                <c:pt idx="7">
                  <c:v>0.13629566062380505</c:v>
                </c:pt>
                <c:pt idx="8">
                  <c:v>0.1419451998897856</c:v>
                </c:pt>
                <c:pt idx="9">
                  <c:v>8.8146273849111445E-2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80-4AAF-AAE0-9320DCF83984}"/>
            </c:ext>
          </c:extLst>
        </c:ser>
        <c:ser>
          <c:idx val="11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7000"/>
                </a:schemeClr>
              </a:solidFill>
              <a:ln w="9525">
                <a:solidFill>
                  <a:schemeClr val="accent3">
                    <a:shade val="67000"/>
                  </a:schemeClr>
                </a:solidFill>
              </a:ln>
              <a:effectLst/>
            </c:spPr>
          </c:marker>
          <c:val>
            <c:numRef>
              <c:f>'IMD by ICB'!$N$16:$W$16</c:f>
              <c:numCache>
                <c:formatCode>0.00%</c:formatCode>
                <c:ptCount val="10"/>
                <c:pt idx="0">
                  <c:v>1.0954279230727124E-3</c:v>
                </c:pt>
                <c:pt idx="1">
                  <c:v>1.7644431259363678E-2</c:v>
                </c:pt>
                <c:pt idx="2">
                  <c:v>5.5465414954990147E-2</c:v>
                </c:pt>
                <c:pt idx="3">
                  <c:v>9.7074781708448576E-2</c:v>
                </c:pt>
                <c:pt idx="4">
                  <c:v>0.11667827869821805</c:v>
                </c:pt>
                <c:pt idx="5">
                  <c:v>0.12823940202204775</c:v>
                </c:pt>
                <c:pt idx="6">
                  <c:v>0.10715866540252077</c:v>
                </c:pt>
                <c:pt idx="7">
                  <c:v>0.11774262106641023</c:v>
                </c:pt>
                <c:pt idx="8">
                  <c:v>0.14667516338500067</c:v>
                </c:pt>
                <c:pt idx="9">
                  <c:v>0.21222581357992737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80-4AAF-AAE0-9320DCF83984}"/>
            </c:ext>
          </c:extLst>
        </c:ser>
        <c:ser>
          <c:idx val="12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0000"/>
                </a:schemeClr>
              </a:solidFill>
              <a:ln w="9525">
                <a:solidFill>
                  <a:schemeClr val="accent3">
                    <a:shade val="70000"/>
                  </a:schemeClr>
                </a:solidFill>
              </a:ln>
              <a:effectLst/>
            </c:spPr>
          </c:marker>
          <c:val>
            <c:numRef>
              <c:f>'IMD by ICB'!$N$17:$W$17</c:f>
              <c:numCache>
                <c:formatCode>0.00%</c:formatCode>
                <c:ptCount val="10"/>
                <c:pt idx="0">
                  <c:v>3.8709229446152918E-2</c:v>
                </c:pt>
                <c:pt idx="1">
                  <c:v>6.2382670151286485E-2</c:v>
                </c:pt>
                <c:pt idx="2">
                  <c:v>9.7329815250454255E-2</c:v>
                </c:pt>
                <c:pt idx="3">
                  <c:v>9.6254814497535451E-2</c:v>
                </c:pt>
                <c:pt idx="4">
                  <c:v>0.11364974885974628</c:v>
                </c:pt>
                <c:pt idx="5">
                  <c:v>8.7731773508635147E-2</c:v>
                </c:pt>
                <c:pt idx="6">
                  <c:v>0.11604068438647155</c:v>
                </c:pt>
                <c:pt idx="7">
                  <c:v>0.12333563113001401</c:v>
                </c:pt>
                <c:pt idx="8">
                  <c:v>0.12888296964565968</c:v>
                </c:pt>
                <c:pt idx="9">
                  <c:v>0.1356826631240442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80-4AAF-AAE0-9320DCF83984}"/>
            </c:ext>
          </c:extLst>
        </c:ser>
        <c:ser>
          <c:idx val="13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3000"/>
                </a:schemeClr>
              </a:solidFill>
              <a:ln w="9525">
                <a:solidFill>
                  <a:schemeClr val="accent3">
                    <a:shade val="73000"/>
                  </a:schemeClr>
                </a:solidFill>
              </a:ln>
              <a:effectLst/>
            </c:spPr>
          </c:marker>
          <c:val>
            <c:numRef>
              <c:f>'IMD by ICB'!$N$18:$W$18</c:f>
              <c:numCache>
                <c:formatCode>0.00%</c:formatCode>
                <c:ptCount val="10"/>
                <c:pt idx="0">
                  <c:v>2.1513329489347199E-2</c:v>
                </c:pt>
                <c:pt idx="1">
                  <c:v>0.10136905166517012</c:v>
                </c:pt>
                <c:pt idx="2">
                  <c:v>0.14393890058510667</c:v>
                </c:pt>
                <c:pt idx="3">
                  <c:v>0.16639769855194539</c:v>
                </c:pt>
                <c:pt idx="4">
                  <c:v>0.15238584620854781</c:v>
                </c:pt>
                <c:pt idx="5">
                  <c:v>0.13382728396710777</c:v>
                </c:pt>
                <c:pt idx="6">
                  <c:v>9.7156036523889364E-2</c:v>
                </c:pt>
                <c:pt idx="7">
                  <c:v>0.10166852131867421</c:v>
                </c:pt>
                <c:pt idx="8">
                  <c:v>6.1379870600588769E-2</c:v>
                </c:pt>
                <c:pt idx="9">
                  <c:v>2.0363461089622711E-2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80-4AAF-AAE0-9320DCF83984}"/>
            </c:ext>
          </c:extLst>
        </c:ser>
        <c:ser>
          <c:idx val="14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val>
            <c:numRef>
              <c:f>'IMD by ICB'!$N$19:$W$19</c:f>
              <c:numCache>
                <c:formatCode>0.00%</c:formatCode>
                <c:ptCount val="10"/>
                <c:pt idx="0">
                  <c:v>3.7084840806827613E-2</c:v>
                </c:pt>
                <c:pt idx="1">
                  <c:v>0.16770717087435449</c:v>
                </c:pt>
                <c:pt idx="2">
                  <c:v>0.17645018619200611</c:v>
                </c:pt>
                <c:pt idx="3">
                  <c:v>0.13134975635521701</c:v>
                </c:pt>
                <c:pt idx="4">
                  <c:v>9.8234319959015257E-2</c:v>
                </c:pt>
                <c:pt idx="5">
                  <c:v>0.12097780919588617</c:v>
                </c:pt>
                <c:pt idx="6">
                  <c:v>8.7970262230888677E-2</c:v>
                </c:pt>
                <c:pt idx="7">
                  <c:v>8.9906314907407039E-2</c:v>
                </c:pt>
                <c:pt idx="8">
                  <c:v>6.9934855964299852E-2</c:v>
                </c:pt>
                <c:pt idx="9">
                  <c:v>2.0384483514097773E-2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80-4AAF-AAE0-9320DCF83984}"/>
            </c:ext>
          </c:extLst>
        </c:ser>
        <c:ser>
          <c:idx val="15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9000"/>
                </a:schemeClr>
              </a:solidFill>
              <a:ln w="9525">
                <a:solidFill>
                  <a:schemeClr val="accent3">
                    <a:shade val="79000"/>
                  </a:schemeClr>
                </a:solidFill>
              </a:ln>
              <a:effectLst/>
            </c:spPr>
          </c:marker>
          <c:val>
            <c:numRef>
              <c:f>'IMD by ICB'!$N$20:$W$20</c:f>
              <c:numCache>
                <c:formatCode>0.00%</c:formatCode>
                <c:ptCount val="10"/>
                <c:pt idx="0">
                  <c:v>2.5803814700429924E-2</c:v>
                </c:pt>
                <c:pt idx="1">
                  <c:v>0.21495436108734728</c:v>
                </c:pt>
                <c:pt idx="2">
                  <c:v>0.26894413959196062</c:v>
                </c:pt>
                <c:pt idx="3">
                  <c:v>0.15768443245791824</c:v>
                </c:pt>
                <c:pt idx="4">
                  <c:v>0.10837987667189058</c:v>
                </c:pt>
                <c:pt idx="5">
                  <c:v>8.4874193368235276E-2</c:v>
                </c:pt>
                <c:pt idx="6">
                  <c:v>5.1339761182139024E-2</c:v>
                </c:pt>
                <c:pt idx="7">
                  <c:v>3.7646851831808409E-2</c:v>
                </c:pt>
                <c:pt idx="8">
                  <c:v>3.5342789773364705E-2</c:v>
                </c:pt>
                <c:pt idx="9">
                  <c:v>1.5029779334905947E-2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80-4AAF-AAE0-9320DCF83984}"/>
            </c:ext>
          </c:extLst>
        </c:ser>
        <c:ser>
          <c:idx val="16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2000"/>
                </a:schemeClr>
              </a:solidFill>
              <a:ln w="9525">
                <a:solidFill>
                  <a:schemeClr val="accent3">
                    <a:shade val="82000"/>
                  </a:schemeClr>
                </a:solidFill>
              </a:ln>
              <a:effectLst/>
            </c:spPr>
          </c:marker>
          <c:val>
            <c:numRef>
              <c:f>'IMD by ICB'!$N$21:$W$21</c:f>
              <c:numCache>
                <c:formatCode>0.00%</c:formatCode>
                <c:ptCount val="10"/>
                <c:pt idx="0">
                  <c:v>1.1015401223896824E-2</c:v>
                </c:pt>
                <c:pt idx="1">
                  <c:v>0.15416669644049733</c:v>
                </c:pt>
                <c:pt idx="2">
                  <c:v>0.19632204327997313</c:v>
                </c:pt>
                <c:pt idx="3">
                  <c:v>0.15938252190025565</c:v>
                </c:pt>
                <c:pt idx="4">
                  <c:v>0.12428494710243829</c:v>
                </c:pt>
                <c:pt idx="5">
                  <c:v>9.7460466307658394E-2</c:v>
                </c:pt>
                <c:pt idx="6">
                  <c:v>7.5951851043632307E-2</c:v>
                </c:pt>
                <c:pt idx="7">
                  <c:v>6.6400222946443932E-2</c:v>
                </c:pt>
                <c:pt idx="8">
                  <c:v>7.2577972165774093E-2</c:v>
                </c:pt>
                <c:pt idx="9">
                  <c:v>4.2437877589430052E-2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80-4AAF-AAE0-9320DCF83984}"/>
            </c:ext>
          </c:extLst>
        </c:ser>
        <c:ser>
          <c:idx val="17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6000"/>
                </a:schemeClr>
              </a:solidFill>
              <a:ln w="9525">
                <a:solidFill>
                  <a:schemeClr val="accent3">
                    <a:shade val="86000"/>
                  </a:schemeClr>
                </a:solidFill>
              </a:ln>
              <a:effectLst/>
            </c:spPr>
          </c:marker>
          <c:val>
            <c:numRef>
              <c:f>'IMD by ICB'!$N$22:$W$22</c:f>
              <c:numCache>
                <c:formatCode>0.00%</c:formatCode>
                <c:ptCount val="10"/>
                <c:pt idx="0">
                  <c:v>6.7716190083797955E-3</c:v>
                </c:pt>
                <c:pt idx="1">
                  <c:v>6.2570689987440281E-2</c:v>
                </c:pt>
                <c:pt idx="2">
                  <c:v>9.6490586851496196E-2</c:v>
                </c:pt>
                <c:pt idx="3">
                  <c:v>8.8437742970873395E-2</c:v>
                </c:pt>
                <c:pt idx="4">
                  <c:v>9.7660834258145549E-2</c:v>
                </c:pt>
                <c:pt idx="5">
                  <c:v>0.11453671892132562</c:v>
                </c:pt>
                <c:pt idx="6">
                  <c:v>0.13863145513387073</c:v>
                </c:pt>
                <c:pt idx="7">
                  <c:v>0.11568703025631143</c:v>
                </c:pt>
                <c:pt idx="8">
                  <c:v>0.16303785860008904</c:v>
                </c:pt>
                <c:pt idx="9">
                  <c:v>0.11617546401206796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80-4AAF-AAE0-9320DCF83984}"/>
            </c:ext>
          </c:extLst>
        </c:ser>
        <c:ser>
          <c:idx val="18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9000"/>
                </a:schemeClr>
              </a:solidFill>
              <a:ln w="9525">
                <a:solidFill>
                  <a:schemeClr val="accent3">
                    <a:shade val="89000"/>
                  </a:schemeClr>
                </a:solidFill>
              </a:ln>
              <a:effectLst/>
            </c:spPr>
          </c:marker>
          <c:val>
            <c:numRef>
              <c:f>'IMD by ICB'!$N$23:$W$23</c:f>
              <c:numCache>
                <c:formatCode>0.00%</c:formatCode>
                <c:ptCount val="10"/>
                <c:pt idx="0">
                  <c:v>6.419993215458647E-2</c:v>
                </c:pt>
                <c:pt idx="1">
                  <c:v>9.636037849354151E-2</c:v>
                </c:pt>
                <c:pt idx="2">
                  <c:v>9.0098386601659794E-2</c:v>
                </c:pt>
                <c:pt idx="3">
                  <c:v>0.10666621508071293</c:v>
                </c:pt>
                <c:pt idx="4">
                  <c:v>0.12918530130728759</c:v>
                </c:pt>
                <c:pt idx="5">
                  <c:v>0.11203793752093288</c:v>
                </c:pt>
                <c:pt idx="6">
                  <c:v>0.12672469546172244</c:v>
                </c:pt>
                <c:pt idx="7">
                  <c:v>9.9383316371979946E-2</c:v>
                </c:pt>
                <c:pt idx="8">
                  <c:v>9.0810172081128487E-2</c:v>
                </c:pt>
                <c:pt idx="9">
                  <c:v>8.4533664926447941E-2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80-4AAF-AAE0-9320DCF83984}"/>
            </c:ext>
          </c:extLst>
        </c:ser>
        <c:ser>
          <c:idx val="19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2000"/>
                </a:schemeClr>
              </a:solidFill>
              <a:ln w="9525">
                <a:solidFill>
                  <a:schemeClr val="accent3">
                    <a:shade val="92000"/>
                  </a:schemeClr>
                </a:solidFill>
              </a:ln>
              <a:effectLst/>
            </c:spPr>
          </c:marker>
          <c:val>
            <c:numRef>
              <c:f>'IMD by ICB'!$N$24:$W$24</c:f>
              <c:numCache>
                <c:formatCode>0.00%</c:formatCode>
                <c:ptCount val="10"/>
                <c:pt idx="0">
                  <c:v>0</c:v>
                </c:pt>
                <c:pt idx="1">
                  <c:v>2.3105504353172057E-2</c:v>
                </c:pt>
                <c:pt idx="2">
                  <c:v>6.2259890949214337E-2</c:v>
                </c:pt>
                <c:pt idx="3">
                  <c:v>9.4251611465635043E-2</c:v>
                </c:pt>
                <c:pt idx="4">
                  <c:v>9.1885085922461723E-2</c:v>
                </c:pt>
                <c:pt idx="5">
                  <c:v>8.0308842993178281E-2</c:v>
                </c:pt>
                <c:pt idx="6">
                  <c:v>9.4232818863477119E-2</c:v>
                </c:pt>
                <c:pt idx="7">
                  <c:v>9.2906598082617642E-2</c:v>
                </c:pt>
                <c:pt idx="8">
                  <c:v>0.11477581767954317</c:v>
                </c:pt>
                <c:pt idx="9">
                  <c:v>0.34627382969070064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80-4AAF-AAE0-9320DCF83984}"/>
            </c:ext>
          </c:extLst>
        </c:ser>
        <c:ser>
          <c:idx val="20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5000"/>
                </a:schemeClr>
              </a:solidFill>
              <a:ln w="9525">
                <a:solidFill>
                  <a:schemeClr val="accent3">
                    <a:shade val="95000"/>
                  </a:schemeClr>
                </a:solidFill>
              </a:ln>
              <a:effectLst/>
            </c:spPr>
          </c:marker>
          <c:val>
            <c:numRef>
              <c:f>'IMD by ICB'!$N$25:$W$25</c:f>
              <c:numCache>
                <c:formatCode>0.00%</c:formatCode>
                <c:ptCount val="10"/>
                <c:pt idx="0">
                  <c:v>4.8044602852036197E-2</c:v>
                </c:pt>
                <c:pt idx="1">
                  <c:v>7.7150831931332875E-2</c:v>
                </c:pt>
                <c:pt idx="2">
                  <c:v>0.11735530830602202</c:v>
                </c:pt>
                <c:pt idx="3">
                  <c:v>0.29001472537696615</c:v>
                </c:pt>
                <c:pt idx="4">
                  <c:v>0.16980528224805089</c:v>
                </c:pt>
                <c:pt idx="5">
                  <c:v>0.13497154609462717</c:v>
                </c:pt>
                <c:pt idx="6">
                  <c:v>9.5080115144752911E-2</c:v>
                </c:pt>
                <c:pt idx="7">
                  <c:v>5.2855708794302923E-2</c:v>
                </c:pt>
                <c:pt idx="8">
                  <c:v>1.4721879251908878E-2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280-4AAF-AAE0-9320DCF83984}"/>
            </c:ext>
          </c:extLst>
        </c:ser>
        <c:ser>
          <c:idx val="21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8000"/>
                </a:schemeClr>
              </a:solidFill>
              <a:ln w="9525">
                <a:solidFill>
                  <a:schemeClr val="accent3">
                    <a:shade val="98000"/>
                  </a:schemeClr>
                </a:solidFill>
              </a:ln>
              <a:effectLst/>
            </c:spPr>
          </c:marker>
          <c:val>
            <c:numRef>
              <c:f>'IMD by ICB'!$N$26:$W$26</c:f>
              <c:numCache>
                <c:formatCode>0.00%</c:formatCode>
                <c:ptCount val="10"/>
                <c:pt idx="0">
                  <c:v>6.2197530021095342E-2</c:v>
                </c:pt>
                <c:pt idx="1">
                  <c:v>6.2036795673331174E-2</c:v>
                </c:pt>
                <c:pt idx="2">
                  <c:v>9.886578182269419E-2</c:v>
                </c:pt>
                <c:pt idx="3">
                  <c:v>0.13552487259929094</c:v>
                </c:pt>
                <c:pt idx="4">
                  <c:v>0.13973727845934877</c:v>
                </c:pt>
                <c:pt idx="5">
                  <c:v>0.13775016885434721</c:v>
                </c:pt>
                <c:pt idx="6">
                  <c:v>0.11613764523347705</c:v>
                </c:pt>
                <c:pt idx="7">
                  <c:v>9.9816029961548675E-2</c:v>
                </c:pt>
                <c:pt idx="8">
                  <c:v>0.10285665744179209</c:v>
                </c:pt>
                <c:pt idx="9">
                  <c:v>4.5077239933074546E-2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80-4AAF-AAE0-9320DCF83984}"/>
            </c:ext>
          </c:extLst>
        </c:ser>
        <c:ser>
          <c:idx val="22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val>
            <c:numRef>
              <c:f>'IMD by ICB'!$N$27:$W$27</c:f>
              <c:numCache>
                <c:formatCode>0.00%</c:formatCode>
                <c:ptCount val="10"/>
                <c:pt idx="0">
                  <c:v>2.5198096847347591E-2</c:v>
                </c:pt>
                <c:pt idx="1">
                  <c:v>5.9721641691493618E-2</c:v>
                </c:pt>
                <c:pt idx="2">
                  <c:v>6.3890791053403881E-2</c:v>
                </c:pt>
                <c:pt idx="3">
                  <c:v>0.14424118457912757</c:v>
                </c:pt>
                <c:pt idx="4">
                  <c:v>0.17372937880741696</c:v>
                </c:pt>
                <c:pt idx="5">
                  <c:v>0.1692044999777669</c:v>
                </c:pt>
                <c:pt idx="6">
                  <c:v>0.14793721374894392</c:v>
                </c:pt>
                <c:pt idx="7">
                  <c:v>0.10089554893503491</c:v>
                </c:pt>
                <c:pt idx="8">
                  <c:v>6.0265907777135488E-2</c:v>
                </c:pt>
                <c:pt idx="9">
                  <c:v>5.4915736582329136E-2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80-4AAF-AAE0-9320DCF83984}"/>
            </c:ext>
          </c:extLst>
        </c:ser>
        <c:ser>
          <c:idx val="23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val>
            <c:numRef>
              <c:f>'IMD by ICB'!$N$28:$W$28</c:f>
              <c:numCache>
                <c:formatCode>0.00%</c:formatCode>
                <c:ptCount val="10"/>
                <c:pt idx="0">
                  <c:v>8.6430823582647823E-2</c:v>
                </c:pt>
                <c:pt idx="1">
                  <c:v>8.5852736107738067E-2</c:v>
                </c:pt>
                <c:pt idx="2">
                  <c:v>7.9304883541839205E-2</c:v>
                </c:pt>
                <c:pt idx="3">
                  <c:v>9.56895639123964E-2</c:v>
                </c:pt>
                <c:pt idx="4">
                  <c:v>8.3719935818798122E-2</c:v>
                </c:pt>
                <c:pt idx="5">
                  <c:v>8.8410020736423248E-2</c:v>
                </c:pt>
                <c:pt idx="6">
                  <c:v>0.12643198598475178</c:v>
                </c:pt>
                <c:pt idx="7">
                  <c:v>0.1012161632012554</c:v>
                </c:pt>
                <c:pt idx="8">
                  <c:v>9.5990543028597164E-2</c:v>
                </c:pt>
                <c:pt idx="9">
                  <c:v>0.15695334408555278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80-4AAF-AAE0-9320DCF83984}"/>
            </c:ext>
          </c:extLst>
        </c:ser>
        <c:ser>
          <c:idx val="24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3000"/>
                </a:schemeClr>
              </a:solidFill>
              <a:ln w="9525">
                <a:solidFill>
                  <a:schemeClr val="accent3">
                    <a:tint val="93000"/>
                  </a:schemeClr>
                </a:solidFill>
              </a:ln>
              <a:effectLst/>
            </c:spPr>
          </c:marker>
          <c:val>
            <c:numRef>
              <c:f>'IMD by ICB'!$N$29:$W$29</c:f>
              <c:numCache>
                <c:formatCode>0.00%</c:formatCode>
                <c:ptCount val="10"/>
                <c:pt idx="0">
                  <c:v>2.6336427248873813E-2</c:v>
                </c:pt>
                <c:pt idx="1">
                  <c:v>3.4662556390651217E-2</c:v>
                </c:pt>
                <c:pt idx="2">
                  <c:v>4.3600454270829155E-2</c:v>
                </c:pt>
                <c:pt idx="3">
                  <c:v>6.1125893111852805E-2</c:v>
                </c:pt>
                <c:pt idx="4">
                  <c:v>9.5201628780031175E-2</c:v>
                </c:pt>
                <c:pt idx="5">
                  <c:v>0.12618814925855582</c:v>
                </c:pt>
                <c:pt idx="6">
                  <c:v>0.12284945390962528</c:v>
                </c:pt>
                <c:pt idx="7">
                  <c:v>0.17213588641927635</c:v>
                </c:pt>
                <c:pt idx="8">
                  <c:v>0.17020187283670873</c:v>
                </c:pt>
                <c:pt idx="9">
                  <c:v>0.14769767777359566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80-4AAF-AAE0-9320DCF83984}"/>
            </c:ext>
          </c:extLst>
        </c:ser>
        <c:ser>
          <c:idx val="25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0000"/>
                </a:schemeClr>
              </a:solidFill>
              <a:ln w="9525">
                <a:solidFill>
                  <a:schemeClr val="accent3">
                    <a:tint val="90000"/>
                  </a:schemeClr>
                </a:solidFill>
              </a:ln>
              <a:effectLst/>
            </c:spPr>
          </c:marker>
          <c:val>
            <c:numRef>
              <c:f>'IMD by ICB'!$N$30:$W$30</c:f>
              <c:numCache>
                <c:formatCode>0.00%</c:formatCode>
                <c:ptCount val="10"/>
                <c:pt idx="0">
                  <c:v>3.3686593722983722E-2</c:v>
                </c:pt>
                <c:pt idx="1">
                  <c:v>4.9815271652113684E-2</c:v>
                </c:pt>
                <c:pt idx="2">
                  <c:v>5.4415711795347613E-2</c:v>
                </c:pt>
                <c:pt idx="3">
                  <c:v>0.12060131370995776</c:v>
                </c:pt>
                <c:pt idx="4">
                  <c:v>0.1271401415539925</c:v>
                </c:pt>
                <c:pt idx="5">
                  <c:v>0.14862910760507031</c:v>
                </c:pt>
                <c:pt idx="6">
                  <c:v>0.15092415864281847</c:v>
                </c:pt>
                <c:pt idx="7">
                  <c:v>0.10313127149187364</c:v>
                </c:pt>
                <c:pt idx="8">
                  <c:v>0.10871382807017997</c:v>
                </c:pt>
                <c:pt idx="9">
                  <c:v>0.10294260175566235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80-4AAF-AAE0-9320DCF83984}"/>
            </c:ext>
          </c:extLst>
        </c:ser>
        <c:ser>
          <c:idx val="26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val>
            <c:numRef>
              <c:f>'IMD by ICB'!$N$31:$W$31</c:f>
              <c:numCache>
                <c:formatCode>0.00%</c:formatCode>
                <c:ptCount val="10"/>
                <c:pt idx="0">
                  <c:v>4.0986671081498602E-2</c:v>
                </c:pt>
                <c:pt idx="1">
                  <c:v>7.0582308291953416E-2</c:v>
                </c:pt>
                <c:pt idx="2">
                  <c:v>8.1459679391104045E-2</c:v>
                </c:pt>
                <c:pt idx="3">
                  <c:v>0.10799526794338636</c:v>
                </c:pt>
                <c:pt idx="4">
                  <c:v>9.6837766986778526E-2</c:v>
                </c:pt>
                <c:pt idx="5">
                  <c:v>9.6543383946750105E-2</c:v>
                </c:pt>
                <c:pt idx="6">
                  <c:v>9.9751994623260981E-2</c:v>
                </c:pt>
                <c:pt idx="7">
                  <c:v>0.11392678469032769</c:v>
                </c:pt>
                <c:pt idx="8">
                  <c:v>0.13073238334044165</c:v>
                </c:pt>
                <c:pt idx="9">
                  <c:v>0.16118375970449864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80-4AAF-AAE0-9320DCF83984}"/>
            </c:ext>
          </c:extLst>
        </c:ser>
        <c:ser>
          <c:idx val="27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val>
            <c:numRef>
              <c:f>'IMD by ICB'!$N$32:$W$32</c:f>
              <c:numCache>
                <c:formatCode>0.00%</c:formatCode>
                <c:ptCount val="10"/>
                <c:pt idx="0">
                  <c:v>3.0754862103065599E-2</c:v>
                </c:pt>
                <c:pt idx="1">
                  <c:v>4.5557003155069303E-2</c:v>
                </c:pt>
                <c:pt idx="2">
                  <c:v>4.413329775377902E-2</c:v>
                </c:pt>
                <c:pt idx="3">
                  <c:v>6.2165853045976112E-2</c:v>
                </c:pt>
                <c:pt idx="4">
                  <c:v>8.4893339821369707E-2</c:v>
                </c:pt>
                <c:pt idx="5">
                  <c:v>0.15228624797902898</c:v>
                </c:pt>
                <c:pt idx="6">
                  <c:v>0.13517352881159056</c:v>
                </c:pt>
                <c:pt idx="7">
                  <c:v>0.13268871552576639</c:v>
                </c:pt>
                <c:pt idx="8">
                  <c:v>0.16400081623683427</c:v>
                </c:pt>
                <c:pt idx="9">
                  <c:v>0.14834633556752005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80-4AAF-AAE0-9320DCF83984}"/>
            </c:ext>
          </c:extLst>
        </c:ser>
        <c:ser>
          <c:idx val="28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0000"/>
                </a:schemeClr>
              </a:solidFill>
              <a:ln w="9525">
                <a:solidFill>
                  <a:schemeClr val="accent3">
                    <a:tint val="80000"/>
                  </a:schemeClr>
                </a:solidFill>
              </a:ln>
              <a:effectLst/>
            </c:spPr>
          </c:marker>
          <c:val>
            <c:numRef>
              <c:f>'IMD by ICB'!$N$33:$W$33</c:f>
              <c:numCache>
                <c:formatCode>0.00%</c:formatCode>
                <c:ptCount val="10"/>
                <c:pt idx="0">
                  <c:v>4.8093919654451835E-3</c:v>
                </c:pt>
                <c:pt idx="1">
                  <c:v>2.1443330964806964E-2</c:v>
                </c:pt>
                <c:pt idx="2">
                  <c:v>3.7775662049790389E-2</c:v>
                </c:pt>
                <c:pt idx="3">
                  <c:v>5.2844390151130648E-2</c:v>
                </c:pt>
                <c:pt idx="4">
                  <c:v>5.6026732845393563E-2</c:v>
                </c:pt>
                <c:pt idx="5">
                  <c:v>9.1597215173036609E-2</c:v>
                </c:pt>
                <c:pt idx="6">
                  <c:v>0.1183755642751551</c:v>
                </c:pt>
                <c:pt idx="7">
                  <c:v>0.14187122917184417</c:v>
                </c:pt>
                <c:pt idx="8">
                  <c:v>0.17269182438368727</c:v>
                </c:pt>
                <c:pt idx="9">
                  <c:v>0.30256465901971008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80-4AAF-AAE0-9320DCF83984}"/>
            </c:ext>
          </c:extLst>
        </c:ser>
        <c:ser>
          <c:idx val="29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val>
            <c:numRef>
              <c:f>'IMD by ICB'!$N$34:$W$34</c:f>
              <c:numCache>
                <c:formatCode>0.00%</c:formatCode>
                <c:ptCount val="10"/>
                <c:pt idx="0">
                  <c:v>0.18291647966293917</c:v>
                </c:pt>
                <c:pt idx="1">
                  <c:v>0.10806092714138189</c:v>
                </c:pt>
                <c:pt idx="2">
                  <c:v>9.7349078408279319E-2</c:v>
                </c:pt>
                <c:pt idx="3">
                  <c:v>9.3837045197596836E-2</c:v>
                </c:pt>
                <c:pt idx="4">
                  <c:v>7.6602427814595309E-2</c:v>
                </c:pt>
                <c:pt idx="5">
                  <c:v>8.181474511367369E-2</c:v>
                </c:pt>
                <c:pt idx="6">
                  <c:v>0.10269527170044332</c:v>
                </c:pt>
                <c:pt idx="7">
                  <c:v>0.10861176492791043</c:v>
                </c:pt>
                <c:pt idx="8">
                  <c:v>8.8858863445897288E-2</c:v>
                </c:pt>
                <c:pt idx="9">
                  <c:v>5.9253396587282722E-2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80-4AAF-AAE0-9320DCF83984}"/>
            </c:ext>
          </c:extLst>
        </c:ser>
        <c:ser>
          <c:idx val="30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val>
            <c:numRef>
              <c:f>'IMD by ICB'!$N$35:$W$35</c:f>
              <c:numCache>
                <c:formatCode>0.00%</c:formatCode>
                <c:ptCount val="10"/>
                <c:pt idx="0">
                  <c:v>0.18211782510490709</c:v>
                </c:pt>
                <c:pt idx="1">
                  <c:v>0.13769088004196284</c:v>
                </c:pt>
                <c:pt idx="2">
                  <c:v>0.12411752269418515</c:v>
                </c:pt>
                <c:pt idx="3">
                  <c:v>0.10769267309668579</c:v>
                </c:pt>
                <c:pt idx="4">
                  <c:v>8.9779521174102941E-2</c:v>
                </c:pt>
                <c:pt idx="5">
                  <c:v>7.0533286589021152E-2</c:v>
                </c:pt>
                <c:pt idx="6">
                  <c:v>7.8000222124689558E-2</c:v>
                </c:pt>
                <c:pt idx="7">
                  <c:v>7.1427472274556827E-2</c:v>
                </c:pt>
                <c:pt idx="8">
                  <c:v>7.9618320202106699E-2</c:v>
                </c:pt>
                <c:pt idx="9">
                  <c:v>5.9022276697781963E-2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280-4AAF-AAE0-9320DCF83984}"/>
            </c:ext>
          </c:extLst>
        </c:ser>
        <c:ser>
          <c:idx val="31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val>
            <c:numRef>
              <c:f>'IMD by ICB'!$N$36:$W$36</c:f>
              <c:numCache>
                <c:formatCode>0.00%</c:formatCode>
                <c:ptCount val="10"/>
                <c:pt idx="0">
                  <c:v>0.13125874240760038</c:v>
                </c:pt>
                <c:pt idx="1">
                  <c:v>5.0284685648839193E-2</c:v>
                </c:pt>
                <c:pt idx="2">
                  <c:v>6.9243975366359692E-2</c:v>
                </c:pt>
                <c:pt idx="3">
                  <c:v>7.3543010298438807E-2</c:v>
                </c:pt>
                <c:pt idx="4">
                  <c:v>8.3080448925563974E-2</c:v>
                </c:pt>
                <c:pt idx="5">
                  <c:v>0.10404990565240657</c:v>
                </c:pt>
                <c:pt idx="6">
                  <c:v>0.12521415964927105</c:v>
                </c:pt>
                <c:pt idx="7">
                  <c:v>0.11441053876700369</c:v>
                </c:pt>
                <c:pt idx="8">
                  <c:v>0.11543615812844416</c:v>
                </c:pt>
                <c:pt idx="9">
                  <c:v>0.1334783751560725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80-4AAF-AAE0-9320DCF83984}"/>
            </c:ext>
          </c:extLst>
        </c:ser>
        <c:ser>
          <c:idx val="32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val>
            <c:numRef>
              <c:f>'IMD by ICB'!$N$37:$W$37</c:f>
              <c:numCache>
                <c:formatCode>0.00%</c:formatCode>
                <c:ptCount val="10"/>
                <c:pt idx="0">
                  <c:v>0</c:v>
                </c:pt>
                <c:pt idx="1">
                  <c:v>5.8427137642136162E-3</c:v>
                </c:pt>
                <c:pt idx="2">
                  <c:v>1.8344977458371856E-2</c:v>
                </c:pt>
                <c:pt idx="3">
                  <c:v>6.243602085458029E-2</c:v>
                </c:pt>
                <c:pt idx="4">
                  <c:v>6.5337361914656347E-2</c:v>
                </c:pt>
                <c:pt idx="5">
                  <c:v>8.0342556497040515E-2</c:v>
                </c:pt>
                <c:pt idx="6">
                  <c:v>0.110659854932947</c:v>
                </c:pt>
                <c:pt idx="7">
                  <c:v>0.14797030033264391</c:v>
                </c:pt>
                <c:pt idx="8">
                  <c:v>0.1967564836966364</c:v>
                </c:pt>
                <c:pt idx="9">
                  <c:v>0.31230973054891009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80-4AAF-AAE0-9320DCF83984}"/>
            </c:ext>
          </c:extLst>
        </c:ser>
        <c:ser>
          <c:idx val="33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val>
            <c:numRef>
              <c:f>'IMD by ICB'!$N$38:$W$38</c:f>
              <c:numCache>
                <c:formatCode>0.00%</c:formatCode>
                <c:ptCount val="10"/>
                <c:pt idx="0">
                  <c:v>4.1536873709889288E-2</c:v>
                </c:pt>
                <c:pt idx="1">
                  <c:v>5.3764191217864514E-2</c:v>
                </c:pt>
                <c:pt idx="2">
                  <c:v>7.7491672921748925E-2</c:v>
                </c:pt>
                <c:pt idx="3">
                  <c:v>8.6326585663351468E-2</c:v>
                </c:pt>
                <c:pt idx="4">
                  <c:v>0.11187077781947832</c:v>
                </c:pt>
                <c:pt idx="5">
                  <c:v>0.15351437887033215</c:v>
                </c:pt>
                <c:pt idx="6">
                  <c:v>0.11824333833739914</c:v>
                </c:pt>
                <c:pt idx="7">
                  <c:v>0.12400250985175455</c:v>
                </c:pt>
                <c:pt idx="8">
                  <c:v>0.11555463032463877</c:v>
                </c:pt>
                <c:pt idx="9">
                  <c:v>0.11769504128354288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280-4AAF-AAE0-9320DCF83984}"/>
            </c:ext>
          </c:extLst>
        </c:ser>
        <c:ser>
          <c:idx val="34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val>
            <c:numRef>
              <c:f>'IMD by ICB'!$N$39:$W$39</c:f>
              <c:numCache>
                <c:formatCode>0.00%</c:formatCode>
                <c:ptCount val="10"/>
                <c:pt idx="0">
                  <c:v>0.22133844941714068</c:v>
                </c:pt>
                <c:pt idx="1">
                  <c:v>0.14000538682342714</c:v>
                </c:pt>
                <c:pt idx="2">
                  <c:v>0.11316021100908963</c:v>
                </c:pt>
                <c:pt idx="3">
                  <c:v>7.4015541237308025E-2</c:v>
                </c:pt>
                <c:pt idx="4">
                  <c:v>8.9222829055619374E-2</c:v>
                </c:pt>
                <c:pt idx="5">
                  <c:v>8.068446220287516E-2</c:v>
                </c:pt>
                <c:pt idx="6">
                  <c:v>8.837411069166981E-2</c:v>
                </c:pt>
                <c:pt idx="7">
                  <c:v>8.3547785403051023E-2</c:v>
                </c:pt>
                <c:pt idx="8">
                  <c:v>6.1449642850250501E-2</c:v>
                </c:pt>
                <c:pt idx="9">
                  <c:v>4.8201581309568663E-2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280-4AAF-AAE0-9320DCF83984}"/>
            </c:ext>
          </c:extLst>
        </c:ser>
        <c:ser>
          <c:idx val="35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val>
            <c:numRef>
              <c:f>'IMD by ICB'!$N$40:$W$40</c:f>
              <c:numCache>
                <c:formatCode>0.00%</c:formatCode>
                <c:ptCount val="10"/>
                <c:pt idx="0">
                  <c:v>0.3779750992129231</c:v>
                </c:pt>
                <c:pt idx="1">
                  <c:v>0.13698819752759187</c:v>
                </c:pt>
                <c:pt idx="2">
                  <c:v>9.8193919849211081E-2</c:v>
                </c:pt>
                <c:pt idx="3">
                  <c:v>9.1884051568631789E-2</c:v>
                </c:pt>
                <c:pt idx="4">
                  <c:v>8.2537052989640619E-2</c:v>
                </c:pt>
                <c:pt idx="5">
                  <c:v>5.3649342139170511E-2</c:v>
                </c:pt>
                <c:pt idx="6">
                  <c:v>3.9838314227022727E-2</c:v>
                </c:pt>
                <c:pt idx="7">
                  <c:v>3.2147195900426299E-2</c:v>
                </c:pt>
                <c:pt idx="8">
                  <c:v>3.3105088389695107E-2</c:v>
                </c:pt>
                <c:pt idx="9">
                  <c:v>5.3681738195686904E-2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280-4AAF-AAE0-9320DCF83984}"/>
            </c:ext>
          </c:extLst>
        </c:ser>
        <c:ser>
          <c:idx val="36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val>
            <c:numRef>
              <c:f>'IMD by ICB'!$N$41:$W$41</c:f>
              <c:numCache>
                <c:formatCode>0.00%</c:formatCode>
                <c:ptCount val="10"/>
                <c:pt idx="0">
                  <c:v>3.9575452734681944E-2</c:v>
                </c:pt>
                <c:pt idx="1">
                  <c:v>8.8143924857920802E-2</c:v>
                </c:pt>
                <c:pt idx="2">
                  <c:v>5.5187032874659647E-2</c:v>
                </c:pt>
                <c:pt idx="3">
                  <c:v>6.4791084187635906E-2</c:v>
                </c:pt>
                <c:pt idx="4">
                  <c:v>0.10938385139703598</c:v>
                </c:pt>
                <c:pt idx="5">
                  <c:v>0.12323314694004349</c:v>
                </c:pt>
                <c:pt idx="6">
                  <c:v>0.11261718107559893</c:v>
                </c:pt>
                <c:pt idx="7">
                  <c:v>0.12918585421120918</c:v>
                </c:pt>
                <c:pt idx="8">
                  <c:v>0.14492420919905707</c:v>
                </c:pt>
                <c:pt idx="9">
                  <c:v>0.13295826252215703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280-4AAF-AAE0-9320DCF83984}"/>
            </c:ext>
          </c:extLst>
        </c:ser>
        <c:ser>
          <c:idx val="37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val>
            <c:numRef>
              <c:f>'IMD by ICB'!$N$42:$W$42</c:f>
              <c:numCache>
                <c:formatCode>0.00%</c:formatCode>
                <c:ptCount val="10"/>
                <c:pt idx="0">
                  <c:v>0.24969725138820026</c:v>
                </c:pt>
                <c:pt idx="1">
                  <c:v>0.15201859444240301</c:v>
                </c:pt>
                <c:pt idx="2">
                  <c:v>0.12091500963082655</c:v>
                </c:pt>
                <c:pt idx="3">
                  <c:v>9.3164405367872183E-2</c:v>
                </c:pt>
                <c:pt idx="4">
                  <c:v>7.2286564873543832E-2</c:v>
                </c:pt>
                <c:pt idx="5">
                  <c:v>6.2501278350282782E-2</c:v>
                </c:pt>
                <c:pt idx="6">
                  <c:v>6.4677471342031528E-2</c:v>
                </c:pt>
                <c:pt idx="7">
                  <c:v>7.1511091143377656E-2</c:v>
                </c:pt>
                <c:pt idx="8">
                  <c:v>6.3362445630440037E-2</c:v>
                </c:pt>
                <c:pt idx="9">
                  <c:v>4.9865887831022193E-2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280-4AAF-AAE0-9320DCF83984}"/>
            </c:ext>
          </c:extLst>
        </c:ser>
        <c:ser>
          <c:idx val="38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9000"/>
                </a:schemeClr>
              </a:solidFill>
              <a:ln w="9525">
                <a:solidFill>
                  <a:schemeClr val="accent3">
                    <a:tint val="49000"/>
                  </a:schemeClr>
                </a:solidFill>
              </a:ln>
              <a:effectLst/>
            </c:spPr>
          </c:marker>
          <c:val>
            <c:numRef>
              <c:f>'IMD by ICB'!$N$43:$W$43</c:f>
              <c:numCache>
                <c:formatCode>0.00%</c:formatCode>
                <c:ptCount val="10"/>
                <c:pt idx="0">
                  <c:v>7.9468224408393989E-2</c:v>
                </c:pt>
                <c:pt idx="1">
                  <c:v>0.10661360986267873</c:v>
                </c:pt>
                <c:pt idx="2">
                  <c:v>9.8389050524718955E-2</c:v>
                </c:pt>
                <c:pt idx="3">
                  <c:v>8.5161642119404218E-2</c:v>
                </c:pt>
                <c:pt idx="4">
                  <c:v>0.12084102204159261</c:v>
                </c:pt>
                <c:pt idx="5">
                  <c:v>9.2831482382952385E-2</c:v>
                </c:pt>
                <c:pt idx="6">
                  <c:v>8.7079573885184475E-2</c:v>
                </c:pt>
                <c:pt idx="7">
                  <c:v>0.10774568960637587</c:v>
                </c:pt>
                <c:pt idx="8">
                  <c:v>0.11538345427718595</c:v>
                </c:pt>
                <c:pt idx="9">
                  <c:v>0.1064862508915128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280-4AAF-AAE0-9320DCF83984}"/>
            </c:ext>
          </c:extLst>
        </c:ser>
        <c:ser>
          <c:idx val="39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val>
            <c:numRef>
              <c:f>'IMD by ICB'!$N$44:$W$44</c:f>
              <c:numCache>
                <c:formatCode>0.00%</c:formatCode>
                <c:ptCount val="10"/>
                <c:pt idx="0">
                  <c:v>5.4662422107110524E-2</c:v>
                </c:pt>
                <c:pt idx="1">
                  <c:v>8.5413353370203296E-2</c:v>
                </c:pt>
                <c:pt idx="2">
                  <c:v>0.11830559235766874</c:v>
                </c:pt>
                <c:pt idx="3">
                  <c:v>6.6676578899158082E-2</c:v>
                </c:pt>
                <c:pt idx="4">
                  <c:v>7.1715887096131845E-2</c:v>
                </c:pt>
                <c:pt idx="5">
                  <c:v>0.10329652532000139</c:v>
                </c:pt>
                <c:pt idx="6">
                  <c:v>0.1080650171649776</c:v>
                </c:pt>
                <c:pt idx="7">
                  <c:v>0.14997517516773357</c:v>
                </c:pt>
                <c:pt idx="8">
                  <c:v>0.12044557255090418</c:v>
                </c:pt>
                <c:pt idx="9">
                  <c:v>0.12144387596611078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280-4AAF-AAE0-9320DCF83984}"/>
            </c:ext>
          </c:extLst>
        </c:ser>
        <c:ser>
          <c:idx val="40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val>
            <c:numRef>
              <c:f>'IMD by ICB'!$N$45:$W$45</c:f>
              <c:numCache>
                <c:formatCode>0.00%</c:formatCode>
                <c:ptCount val="10"/>
                <c:pt idx="0">
                  <c:v>0.12873646570047642</c:v>
                </c:pt>
                <c:pt idx="1">
                  <c:v>0.14111843351786718</c:v>
                </c:pt>
                <c:pt idx="2">
                  <c:v>9.6170607101394856E-2</c:v>
                </c:pt>
                <c:pt idx="3">
                  <c:v>9.682256158687616E-2</c:v>
                </c:pt>
                <c:pt idx="4">
                  <c:v>8.7962181472435327E-2</c:v>
                </c:pt>
                <c:pt idx="5">
                  <c:v>0.10198221723089007</c:v>
                </c:pt>
                <c:pt idx="6">
                  <c:v>8.158818524119732E-2</c:v>
                </c:pt>
                <c:pt idx="7">
                  <c:v>7.9993179023084532E-2</c:v>
                </c:pt>
                <c:pt idx="8">
                  <c:v>8.9416806473727184E-2</c:v>
                </c:pt>
                <c:pt idx="9">
                  <c:v>9.6209362652050948E-2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280-4AAF-AAE0-9320DCF83984}"/>
            </c:ext>
          </c:extLst>
        </c:ser>
        <c:ser>
          <c:idx val="41"/>
          <c:order val="4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val>
            <c:numRef>
              <c:f>'IMD by ICB'!$N$46:$W$46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280-4AAF-AAE0-9320DCF83984}"/>
            </c:ext>
          </c:extLst>
        </c:ser>
        <c:ser>
          <c:idx val="42"/>
          <c:order val="4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val>
            <c:numRef>
              <c:f>'IMD by ICB'!$N$47:$W$47</c:f>
              <c:numCache>
                <c:formatCode>0.00%</c:formatCode>
                <c:ptCount val="10"/>
                <c:pt idx="0">
                  <c:v>0.20990073243299376</c:v>
                </c:pt>
                <c:pt idx="1">
                  <c:v>0.27856392752908754</c:v>
                </c:pt>
                <c:pt idx="2">
                  <c:v>0.11766305413131078</c:v>
                </c:pt>
                <c:pt idx="3">
                  <c:v>8.1823800694147297E-2</c:v>
                </c:pt>
                <c:pt idx="4">
                  <c:v>7.4651278984319544E-2</c:v>
                </c:pt>
                <c:pt idx="5">
                  <c:v>5.50246438136896E-2</c:v>
                </c:pt>
                <c:pt idx="6">
                  <c:v>5.5941331958718171E-2</c:v>
                </c:pt>
                <c:pt idx="7">
                  <c:v>4.9442772051604786E-2</c:v>
                </c:pt>
                <c:pt idx="8">
                  <c:v>4.4352191752142209E-2</c:v>
                </c:pt>
                <c:pt idx="9">
                  <c:v>3.2636266651986309E-2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280-4AAF-AAE0-9320DCF83984}"/>
            </c:ext>
          </c:extLst>
        </c:ser>
        <c:ser>
          <c:idx val="43"/>
          <c:order val="4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val>
            <c:numRef>
              <c:f>'IMD by ICB'!$N$48:$W$48</c:f>
              <c:numCache>
                <c:formatCode>0.00%</c:formatCode>
                <c:ptCount val="10"/>
                <c:pt idx="0">
                  <c:v>9.9278605572612103E-2</c:v>
                </c:pt>
                <c:pt idx="1">
                  <c:v>0.10086597142808972</c:v>
                </c:pt>
                <c:pt idx="2">
                  <c:v>0.10321939391966818</c:v>
                </c:pt>
                <c:pt idx="3">
                  <c:v>0.10245100992395023</c:v>
                </c:pt>
                <c:pt idx="4">
                  <c:v>0.10113500354016271</c:v>
                </c:pt>
                <c:pt idx="5">
                  <c:v>0.10186215240861911</c:v>
                </c:pt>
                <c:pt idx="6">
                  <c:v>9.8843460388632454E-2</c:v>
                </c:pt>
                <c:pt idx="7">
                  <c:v>9.8674646868925825E-2</c:v>
                </c:pt>
                <c:pt idx="8">
                  <c:v>9.748538387069787E-2</c:v>
                </c:pt>
                <c:pt idx="9">
                  <c:v>9.6184372078641805E-2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280-4AAF-AAE0-9320DCF83984}"/>
            </c:ext>
          </c:extLst>
        </c:ser>
        <c:ser>
          <c:idx val="0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chemeClr val="tx1"/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val>
            <c:numRef>
              <c:f>'IMD by ICB'!$N$50:$W$50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280-4AAF-AAE0-9320DCF83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28008"/>
        <c:axId val="1473724728"/>
      </c:lineChart>
      <c:catAx>
        <c:axId val="1473728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 b="1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Most Deprived          </a:t>
                </a:r>
                <a:r>
                  <a:rPr lang="en-GB" sz="11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Least Deprived </a:t>
                </a:r>
              </a:p>
            </c:rich>
          </c:tx>
          <c:layout>
            <c:manualLayout>
              <c:xMode val="edge"/>
              <c:yMode val="edge"/>
              <c:x val="0.17776643934321279"/>
              <c:y val="0.92441578136066327"/>
            </c:manualLayout>
          </c:layout>
          <c:overlay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4728"/>
        <c:crosses val="autoZero"/>
        <c:auto val="1"/>
        <c:lblAlgn val="ctr"/>
        <c:lblOffset val="100"/>
        <c:noMultiLvlLbl val="0"/>
      </c:catAx>
      <c:valAx>
        <c:axId val="147372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80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19050" cap="flat" cmpd="sng" algn="ctr">
      <a:solidFill>
        <a:schemeClr val="bg1"/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'IMD by ICB'!$C$6</c:f>
              <c:strCache>
                <c:ptCount val="1"/>
                <c:pt idx="0">
                  <c:v>NHS Cheshire and Merseyside ICB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'IMD by ICB'!$D$6:$M$6</c:f>
              <c:numCache>
                <c:formatCode>General</c:formatCode>
                <c:ptCount val="10"/>
                <c:pt idx="0">
                  <c:v>581026</c:v>
                </c:pt>
                <c:pt idx="1">
                  <c:v>291138</c:v>
                </c:pt>
                <c:pt idx="2">
                  <c:v>210487</c:v>
                </c:pt>
                <c:pt idx="3">
                  <c:v>189637</c:v>
                </c:pt>
                <c:pt idx="4">
                  <c:v>187066</c:v>
                </c:pt>
                <c:pt idx="5">
                  <c:v>175364</c:v>
                </c:pt>
                <c:pt idx="6">
                  <c:v>201776</c:v>
                </c:pt>
                <c:pt idx="7">
                  <c:v>228612</c:v>
                </c:pt>
                <c:pt idx="8">
                  <c:v>205508</c:v>
                </c:pt>
                <c:pt idx="9">
                  <c:v>225943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4-4586-A9AD-05CC235841B6}"/>
            </c:ext>
          </c:extLst>
        </c:ser>
        <c:ser>
          <c:idx val="1"/>
          <c:order val="1"/>
          <c:tx>
            <c:strRef>
              <c:f>'IMD by ICB'!$C$7</c:f>
              <c:strCache>
                <c:ptCount val="1"/>
                <c:pt idx="0">
                  <c:v>NHS Staffordshire and Stoke-on-Trent ICB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'IMD by ICB'!$D$7:$M$7</c:f>
              <c:numCache>
                <c:formatCode>General</c:formatCode>
                <c:ptCount val="10"/>
                <c:pt idx="0">
                  <c:v>100428</c:v>
                </c:pt>
                <c:pt idx="1">
                  <c:v>115816</c:v>
                </c:pt>
                <c:pt idx="2">
                  <c:v>110010</c:v>
                </c:pt>
                <c:pt idx="3">
                  <c:v>101025</c:v>
                </c:pt>
                <c:pt idx="4">
                  <c:v>96180</c:v>
                </c:pt>
                <c:pt idx="5">
                  <c:v>132187</c:v>
                </c:pt>
                <c:pt idx="6">
                  <c:v>123911</c:v>
                </c:pt>
                <c:pt idx="7">
                  <c:v>131788</c:v>
                </c:pt>
                <c:pt idx="8">
                  <c:v>132501</c:v>
                </c:pt>
                <c:pt idx="9">
                  <c:v>92089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4-4586-A9AD-05CC235841B6}"/>
            </c:ext>
          </c:extLst>
        </c:ser>
        <c:ser>
          <c:idx val="2"/>
          <c:order val="2"/>
          <c:tx>
            <c:strRef>
              <c:f>'IMD by ICB'!$C$8</c:f>
              <c:strCache>
                <c:ptCount val="1"/>
                <c:pt idx="0">
                  <c:v>NHS Shropshire, Telford and Wrekin ICB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'IMD by ICB'!$D$8:$M$8</c:f>
              <c:numCache>
                <c:formatCode>General</c:formatCode>
                <c:ptCount val="10"/>
                <c:pt idx="0">
                  <c:v>31722</c:v>
                </c:pt>
                <c:pt idx="1">
                  <c:v>28057</c:v>
                </c:pt>
                <c:pt idx="2">
                  <c:v>30567</c:v>
                </c:pt>
                <c:pt idx="3">
                  <c:v>86789</c:v>
                </c:pt>
                <c:pt idx="4">
                  <c:v>73242</c:v>
                </c:pt>
                <c:pt idx="5">
                  <c:v>68450</c:v>
                </c:pt>
                <c:pt idx="6">
                  <c:v>68082</c:v>
                </c:pt>
                <c:pt idx="7">
                  <c:v>53710</c:v>
                </c:pt>
                <c:pt idx="8">
                  <c:v>32679</c:v>
                </c:pt>
                <c:pt idx="9">
                  <c:v>29692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04-4586-A9AD-05CC235841B6}"/>
            </c:ext>
          </c:extLst>
        </c:ser>
        <c:ser>
          <c:idx val="3"/>
          <c:order val="3"/>
          <c:tx>
            <c:strRef>
              <c:f>'IMD by ICB'!$C$9</c:f>
              <c:strCache>
                <c:ptCount val="1"/>
                <c:pt idx="0">
                  <c:v>NHS Lincolnshire ICB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'IMD by ICB'!$D$9:$M$9</c:f>
              <c:numCache>
                <c:formatCode>General</c:formatCode>
                <c:ptCount val="10"/>
                <c:pt idx="0">
                  <c:v>50635</c:v>
                </c:pt>
                <c:pt idx="1">
                  <c:v>59025</c:v>
                </c:pt>
                <c:pt idx="2">
                  <c:v>78211</c:v>
                </c:pt>
                <c:pt idx="3">
                  <c:v>101118</c:v>
                </c:pt>
                <c:pt idx="4">
                  <c:v>69632</c:v>
                </c:pt>
                <c:pt idx="5">
                  <c:v>95347</c:v>
                </c:pt>
                <c:pt idx="6">
                  <c:v>87508</c:v>
                </c:pt>
                <c:pt idx="7">
                  <c:v>76164</c:v>
                </c:pt>
                <c:pt idx="8">
                  <c:v>92773</c:v>
                </c:pt>
                <c:pt idx="9">
                  <c:v>50811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04-4586-A9AD-05CC235841B6}"/>
            </c:ext>
          </c:extLst>
        </c:ser>
        <c:ser>
          <c:idx val="4"/>
          <c:order val="4"/>
          <c:tx>
            <c:strRef>
              <c:f>'IMD by ICB'!$C$10</c:f>
              <c:strCache>
                <c:ptCount val="1"/>
                <c:pt idx="0">
                  <c:v>NHS Leicester, Leicestershire and Rutland ICB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'IMD by ICB'!$D$10:$M$10</c:f>
              <c:numCache>
                <c:formatCode>General</c:formatCode>
                <c:ptCount val="10"/>
                <c:pt idx="0">
                  <c:v>74992</c:v>
                </c:pt>
                <c:pt idx="1">
                  <c:v>59804</c:v>
                </c:pt>
                <c:pt idx="2">
                  <c:v>118328</c:v>
                </c:pt>
                <c:pt idx="3">
                  <c:v>89856</c:v>
                </c:pt>
                <c:pt idx="4">
                  <c:v>94962</c:v>
                </c:pt>
                <c:pt idx="5">
                  <c:v>92536</c:v>
                </c:pt>
                <c:pt idx="6">
                  <c:v>122100</c:v>
                </c:pt>
                <c:pt idx="7">
                  <c:v>155236</c:v>
                </c:pt>
                <c:pt idx="8">
                  <c:v>142202</c:v>
                </c:pt>
                <c:pt idx="9">
                  <c:v>150290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04-4586-A9AD-05CC235841B6}"/>
            </c:ext>
          </c:extLst>
        </c:ser>
        <c:ser>
          <c:idx val="5"/>
          <c:order val="5"/>
          <c:tx>
            <c:strRef>
              <c:f>'IMD by ICB'!$C$11</c:f>
              <c:strCache>
                <c:ptCount val="1"/>
                <c:pt idx="0">
                  <c:v>NHS Coventry and Warwickshire ICB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'IMD by ICB'!$D$11:$M$11</c:f>
              <c:numCache>
                <c:formatCode>General</c:formatCode>
                <c:ptCount val="10"/>
                <c:pt idx="0">
                  <c:v>66703</c:v>
                </c:pt>
                <c:pt idx="1">
                  <c:v>68018</c:v>
                </c:pt>
                <c:pt idx="2">
                  <c:v>99014</c:v>
                </c:pt>
                <c:pt idx="3">
                  <c:v>94686</c:v>
                </c:pt>
                <c:pt idx="4">
                  <c:v>99791</c:v>
                </c:pt>
                <c:pt idx="5">
                  <c:v>117415</c:v>
                </c:pt>
                <c:pt idx="6">
                  <c:v>113142</c:v>
                </c:pt>
                <c:pt idx="7">
                  <c:v>118102</c:v>
                </c:pt>
                <c:pt idx="8">
                  <c:v>91659</c:v>
                </c:pt>
                <c:pt idx="9">
                  <c:v>80924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04-4586-A9AD-05CC235841B6}"/>
            </c:ext>
          </c:extLst>
        </c:ser>
        <c:ser>
          <c:idx val="6"/>
          <c:order val="6"/>
          <c:tx>
            <c:strRef>
              <c:f>'IMD by ICB'!$C$12</c:f>
              <c:strCache>
                <c:ptCount val="1"/>
                <c:pt idx="0">
                  <c:v>NHS Herefordshire and Worcestershire ICB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ICB'!$D$12:$M$12</c:f>
              <c:numCache>
                <c:formatCode>General</c:formatCode>
                <c:ptCount val="10"/>
                <c:pt idx="0">
                  <c:v>29796</c:v>
                </c:pt>
                <c:pt idx="1">
                  <c:v>60883</c:v>
                </c:pt>
                <c:pt idx="2">
                  <c:v>56996</c:v>
                </c:pt>
                <c:pt idx="3">
                  <c:v>66837</c:v>
                </c:pt>
                <c:pt idx="4">
                  <c:v>139446</c:v>
                </c:pt>
                <c:pt idx="5">
                  <c:v>91167</c:v>
                </c:pt>
                <c:pt idx="6">
                  <c:v>89049</c:v>
                </c:pt>
                <c:pt idx="7">
                  <c:v>99705</c:v>
                </c:pt>
                <c:pt idx="8">
                  <c:v>84353</c:v>
                </c:pt>
                <c:pt idx="9">
                  <c:v>70355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04-4586-A9AD-05CC235841B6}"/>
            </c:ext>
          </c:extLst>
        </c:ser>
        <c:ser>
          <c:idx val="7"/>
          <c:order val="7"/>
          <c:tx>
            <c:strRef>
              <c:f>'IMD by ICB'!$C$13</c:f>
              <c:strCache>
                <c:ptCount val="1"/>
                <c:pt idx="0">
                  <c:v>NHS Norfolk and Waveney ICB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ICB'!$D$13:$M$13</c:f>
              <c:numCache>
                <c:formatCode>General</c:formatCode>
                <c:ptCount val="10"/>
                <c:pt idx="0">
                  <c:v>84774</c:v>
                </c:pt>
                <c:pt idx="1">
                  <c:v>78072</c:v>
                </c:pt>
                <c:pt idx="2">
                  <c:v>89638</c:v>
                </c:pt>
                <c:pt idx="3">
                  <c:v>141710</c:v>
                </c:pt>
                <c:pt idx="4">
                  <c:v>164886</c:v>
                </c:pt>
                <c:pt idx="5">
                  <c:v>152372</c:v>
                </c:pt>
                <c:pt idx="6">
                  <c:v>96755</c:v>
                </c:pt>
                <c:pt idx="7">
                  <c:v>89999</c:v>
                </c:pt>
                <c:pt idx="8">
                  <c:v>72355</c:v>
                </c:pt>
                <c:pt idx="9">
                  <c:v>55632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04-4586-A9AD-05CC235841B6}"/>
            </c:ext>
          </c:extLst>
        </c:ser>
        <c:ser>
          <c:idx val="8"/>
          <c:order val="8"/>
          <c:tx>
            <c:strRef>
              <c:f>'IMD by ICB'!$C$14</c:f>
              <c:strCache>
                <c:ptCount val="1"/>
                <c:pt idx="0">
                  <c:v>NHS Suffolk and North East Essex ICB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ICB'!$D$14:$M$14</c:f>
              <c:numCache>
                <c:formatCode>General</c:formatCode>
                <c:ptCount val="10"/>
                <c:pt idx="0">
                  <c:v>47807</c:v>
                </c:pt>
                <c:pt idx="1">
                  <c:v>69067</c:v>
                </c:pt>
                <c:pt idx="2">
                  <c:v>79610</c:v>
                </c:pt>
                <c:pt idx="3">
                  <c:v>92984</c:v>
                </c:pt>
                <c:pt idx="4">
                  <c:v>119466</c:v>
                </c:pt>
                <c:pt idx="5">
                  <c:v>180886</c:v>
                </c:pt>
                <c:pt idx="6">
                  <c:v>117823</c:v>
                </c:pt>
                <c:pt idx="7">
                  <c:v>100567</c:v>
                </c:pt>
                <c:pt idx="8">
                  <c:v>104779</c:v>
                </c:pt>
                <c:pt idx="9">
                  <c:v>71195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04-4586-A9AD-05CC235841B6}"/>
            </c:ext>
          </c:extLst>
        </c:ser>
        <c:ser>
          <c:idx val="9"/>
          <c:order val="9"/>
          <c:tx>
            <c:strRef>
              <c:f>'IMD by ICB'!$C$15</c:f>
              <c:strCache>
                <c:ptCount val="1"/>
                <c:pt idx="0">
                  <c:v>NHS Bedfordshire, Luton and Milton Keynes ICB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ICB'!$D$15:$M$15</c:f>
              <c:numCache>
                <c:formatCode>General</c:formatCode>
                <c:ptCount val="10"/>
                <c:pt idx="0">
                  <c:v>28719</c:v>
                </c:pt>
                <c:pt idx="1">
                  <c:v>96399</c:v>
                </c:pt>
                <c:pt idx="2">
                  <c:v>87192</c:v>
                </c:pt>
                <c:pt idx="3">
                  <c:v>91807</c:v>
                </c:pt>
                <c:pt idx="4">
                  <c:v>101121</c:v>
                </c:pt>
                <c:pt idx="5">
                  <c:v>80496</c:v>
                </c:pt>
                <c:pt idx="6">
                  <c:v>116752</c:v>
                </c:pt>
                <c:pt idx="7">
                  <c:v>129600</c:v>
                </c:pt>
                <c:pt idx="8">
                  <c:v>134972</c:v>
                </c:pt>
                <c:pt idx="9">
                  <c:v>83816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04-4586-A9AD-05CC235841B6}"/>
            </c:ext>
          </c:extLst>
        </c:ser>
        <c:ser>
          <c:idx val="10"/>
          <c:order val="10"/>
          <c:tx>
            <c:strRef>
              <c:f>'IMD by ICB'!$C$16</c:f>
              <c:strCache>
                <c:ptCount val="1"/>
                <c:pt idx="0">
                  <c:v>NHS Hertfordshire and West Essex ICB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ICB'!$D$16:$M$16</c:f>
              <c:numCache>
                <c:formatCode>General</c:formatCode>
                <c:ptCount val="10"/>
                <c:pt idx="0">
                  <c:v>1621</c:v>
                </c:pt>
                <c:pt idx="1">
                  <c:v>26110</c:v>
                </c:pt>
                <c:pt idx="2">
                  <c:v>82077</c:v>
                </c:pt>
                <c:pt idx="3">
                  <c:v>143650</c:v>
                </c:pt>
                <c:pt idx="4">
                  <c:v>172659</c:v>
                </c:pt>
                <c:pt idx="5">
                  <c:v>189767</c:v>
                </c:pt>
                <c:pt idx="6">
                  <c:v>158572</c:v>
                </c:pt>
                <c:pt idx="7">
                  <c:v>174234</c:v>
                </c:pt>
                <c:pt idx="8">
                  <c:v>217048</c:v>
                </c:pt>
                <c:pt idx="9">
                  <c:v>314049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04-4586-A9AD-05CC235841B6}"/>
            </c:ext>
          </c:extLst>
        </c:ser>
        <c:ser>
          <c:idx val="11"/>
          <c:order val="11"/>
          <c:tx>
            <c:strRef>
              <c:f>'IMD by ICB'!$C$17</c:f>
              <c:strCache>
                <c:ptCount val="1"/>
                <c:pt idx="0">
                  <c:v>NHS Mid and South Essex ICB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ICB'!$D$17:$M$17</c:f>
              <c:numCache>
                <c:formatCode>General</c:formatCode>
                <c:ptCount val="10"/>
                <c:pt idx="0">
                  <c:v>46271</c:v>
                </c:pt>
                <c:pt idx="1">
                  <c:v>74569</c:v>
                </c:pt>
                <c:pt idx="2">
                  <c:v>116343</c:v>
                </c:pt>
                <c:pt idx="3">
                  <c:v>115058</c:v>
                </c:pt>
                <c:pt idx="4">
                  <c:v>135851</c:v>
                </c:pt>
                <c:pt idx="5">
                  <c:v>104870</c:v>
                </c:pt>
                <c:pt idx="6">
                  <c:v>138709</c:v>
                </c:pt>
                <c:pt idx="7">
                  <c:v>147429</c:v>
                </c:pt>
                <c:pt idx="8">
                  <c:v>154060</c:v>
                </c:pt>
                <c:pt idx="9">
                  <c:v>162188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04-4586-A9AD-05CC235841B6}"/>
            </c:ext>
          </c:extLst>
        </c:ser>
        <c:ser>
          <c:idx val="12"/>
          <c:order val="12"/>
          <c:tx>
            <c:strRef>
              <c:f>'IMD by ICB'!$C$18</c:f>
              <c:strCache>
                <c:ptCount val="1"/>
                <c:pt idx="0">
                  <c:v>NHS North West London ICB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ICB'!$D$18:$M$18</c:f>
              <c:numCache>
                <c:formatCode>General</c:formatCode>
                <c:ptCount val="10"/>
                <c:pt idx="0">
                  <c:v>45258</c:v>
                </c:pt>
                <c:pt idx="1">
                  <c:v>213252</c:v>
                </c:pt>
                <c:pt idx="2">
                  <c:v>302807</c:v>
                </c:pt>
                <c:pt idx="3">
                  <c:v>350054</c:v>
                </c:pt>
                <c:pt idx="4">
                  <c:v>320577</c:v>
                </c:pt>
                <c:pt idx="5">
                  <c:v>281535</c:v>
                </c:pt>
                <c:pt idx="6">
                  <c:v>204389</c:v>
                </c:pt>
                <c:pt idx="7">
                  <c:v>213882</c:v>
                </c:pt>
                <c:pt idx="8">
                  <c:v>129126</c:v>
                </c:pt>
                <c:pt idx="9">
                  <c:v>42839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04-4586-A9AD-05CC235841B6}"/>
            </c:ext>
          </c:extLst>
        </c:ser>
        <c:ser>
          <c:idx val="13"/>
          <c:order val="13"/>
          <c:tx>
            <c:strRef>
              <c:f>'IMD by ICB'!$C$19</c:f>
              <c:strCache>
                <c:ptCount val="1"/>
                <c:pt idx="0">
                  <c:v>NHS North Central London ICB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ICB'!$D$19:$M$19</c:f>
              <c:numCache>
                <c:formatCode>General</c:formatCode>
                <c:ptCount val="10"/>
                <c:pt idx="0">
                  <c:v>56028</c:v>
                </c:pt>
                <c:pt idx="1">
                  <c:v>253373</c:v>
                </c:pt>
                <c:pt idx="2">
                  <c:v>266582</c:v>
                </c:pt>
                <c:pt idx="3">
                  <c:v>198444</c:v>
                </c:pt>
                <c:pt idx="4">
                  <c:v>148413</c:v>
                </c:pt>
                <c:pt idx="5">
                  <c:v>182774</c:v>
                </c:pt>
                <c:pt idx="6">
                  <c:v>132906</c:v>
                </c:pt>
                <c:pt idx="7">
                  <c:v>135831</c:v>
                </c:pt>
                <c:pt idx="8">
                  <c:v>105658</c:v>
                </c:pt>
                <c:pt idx="9">
                  <c:v>30797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04-4586-A9AD-05CC235841B6}"/>
            </c:ext>
          </c:extLst>
        </c:ser>
        <c:ser>
          <c:idx val="14"/>
          <c:order val="14"/>
          <c:tx>
            <c:strRef>
              <c:f>'IMD by ICB'!$C$20</c:f>
              <c:strCache>
                <c:ptCount val="1"/>
                <c:pt idx="0">
                  <c:v>NHS North East London ICB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ICB'!$D$20:$M$20</c:f>
              <c:numCache>
                <c:formatCode>General</c:formatCode>
                <c:ptCount val="10"/>
                <c:pt idx="0">
                  <c:v>52211</c:v>
                </c:pt>
                <c:pt idx="1">
                  <c:v>434935</c:v>
                </c:pt>
                <c:pt idx="2">
                  <c:v>544177</c:v>
                </c:pt>
                <c:pt idx="3">
                  <c:v>319056</c:v>
                </c:pt>
                <c:pt idx="4">
                  <c:v>219294</c:v>
                </c:pt>
                <c:pt idx="5">
                  <c:v>171733</c:v>
                </c:pt>
                <c:pt idx="6">
                  <c:v>103880</c:v>
                </c:pt>
                <c:pt idx="7">
                  <c:v>76174</c:v>
                </c:pt>
                <c:pt idx="8">
                  <c:v>71512</c:v>
                </c:pt>
                <c:pt idx="9">
                  <c:v>30411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04-4586-A9AD-05CC235841B6}"/>
            </c:ext>
          </c:extLst>
        </c:ser>
        <c:ser>
          <c:idx val="15"/>
          <c:order val="15"/>
          <c:tx>
            <c:strRef>
              <c:f>'IMD by ICB'!$C$21</c:f>
              <c:strCache>
                <c:ptCount val="1"/>
                <c:pt idx="0">
                  <c:v>NHS South East London ICB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ICB'!$D$21:$M$21</c:f>
              <c:numCache>
                <c:formatCode>General</c:formatCode>
                <c:ptCount val="10"/>
                <c:pt idx="0">
                  <c:v>20040</c:v>
                </c:pt>
                <c:pt idx="1">
                  <c:v>280471</c:v>
                </c:pt>
                <c:pt idx="2">
                  <c:v>357163</c:v>
                </c:pt>
                <c:pt idx="3">
                  <c:v>289960</c:v>
                </c:pt>
                <c:pt idx="4">
                  <c:v>226108</c:v>
                </c:pt>
                <c:pt idx="5">
                  <c:v>177307</c:v>
                </c:pt>
                <c:pt idx="6">
                  <c:v>138177</c:v>
                </c:pt>
                <c:pt idx="7">
                  <c:v>120800</c:v>
                </c:pt>
                <c:pt idx="8">
                  <c:v>132039</c:v>
                </c:pt>
                <c:pt idx="9">
                  <c:v>77206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04-4586-A9AD-05CC235841B6}"/>
            </c:ext>
          </c:extLst>
        </c:ser>
        <c:ser>
          <c:idx val="16"/>
          <c:order val="16"/>
          <c:tx>
            <c:strRef>
              <c:f>'IMD by ICB'!$C$22</c:f>
              <c:strCache>
                <c:ptCount val="1"/>
                <c:pt idx="0">
                  <c:v>NHS South West London ICB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ICB'!$D$22:$M$22</c:f>
              <c:numCache>
                <c:formatCode>General</c:formatCode>
                <c:ptCount val="10"/>
                <c:pt idx="0">
                  <c:v>10190</c:v>
                </c:pt>
                <c:pt idx="1">
                  <c:v>94157</c:v>
                </c:pt>
                <c:pt idx="2">
                  <c:v>145200</c:v>
                </c:pt>
                <c:pt idx="3">
                  <c:v>133082</c:v>
                </c:pt>
                <c:pt idx="4">
                  <c:v>146961</c:v>
                </c:pt>
                <c:pt idx="5">
                  <c:v>172356</c:v>
                </c:pt>
                <c:pt idx="6">
                  <c:v>208614</c:v>
                </c:pt>
                <c:pt idx="7">
                  <c:v>174087</c:v>
                </c:pt>
                <c:pt idx="8">
                  <c:v>245341</c:v>
                </c:pt>
                <c:pt idx="9">
                  <c:v>174822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04-4586-A9AD-05CC235841B6}"/>
            </c:ext>
          </c:extLst>
        </c:ser>
        <c:ser>
          <c:idx val="17"/>
          <c:order val="17"/>
          <c:tx>
            <c:strRef>
              <c:f>'IMD by ICB'!$C$23</c:f>
              <c:strCache>
                <c:ptCount val="1"/>
                <c:pt idx="0">
                  <c:v>NHS Kent and Medway ICB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ICB'!$D$23:$M$23</c:f>
              <c:numCache>
                <c:formatCode>General</c:formatCode>
                <c:ptCount val="10"/>
                <c:pt idx="0">
                  <c:v>119419</c:v>
                </c:pt>
                <c:pt idx="1">
                  <c:v>179241</c:v>
                </c:pt>
                <c:pt idx="2">
                  <c:v>167593</c:v>
                </c:pt>
                <c:pt idx="3">
                  <c:v>198411</c:v>
                </c:pt>
                <c:pt idx="4">
                  <c:v>240299</c:v>
                </c:pt>
                <c:pt idx="5">
                  <c:v>208403</c:v>
                </c:pt>
                <c:pt idx="6">
                  <c:v>235722</c:v>
                </c:pt>
                <c:pt idx="7">
                  <c:v>184864</c:v>
                </c:pt>
                <c:pt idx="8">
                  <c:v>168917</c:v>
                </c:pt>
                <c:pt idx="9">
                  <c:v>157242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04-4586-A9AD-05CC235841B6}"/>
            </c:ext>
          </c:extLst>
        </c:ser>
        <c:ser>
          <c:idx val="18"/>
          <c:order val="18"/>
          <c:tx>
            <c:strRef>
              <c:f>'IMD by ICB'!$C$24</c:f>
              <c:strCache>
                <c:ptCount val="1"/>
                <c:pt idx="0">
                  <c:v>NHS Frimley ICB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ICB'!$D$24:$M$24</c:f>
              <c:numCache>
                <c:formatCode>General</c:formatCode>
                <c:ptCount val="10"/>
                <c:pt idx="1">
                  <c:v>17213</c:v>
                </c:pt>
                <c:pt idx="2">
                  <c:v>46382</c:v>
                </c:pt>
                <c:pt idx="3">
                  <c:v>70215</c:v>
                </c:pt>
                <c:pt idx="4">
                  <c:v>68452</c:v>
                </c:pt>
                <c:pt idx="5">
                  <c:v>59828</c:v>
                </c:pt>
                <c:pt idx="6">
                  <c:v>70201</c:v>
                </c:pt>
                <c:pt idx="7">
                  <c:v>69213</c:v>
                </c:pt>
                <c:pt idx="8">
                  <c:v>85505</c:v>
                </c:pt>
                <c:pt idx="9">
                  <c:v>257965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04-4586-A9AD-05CC235841B6}"/>
            </c:ext>
          </c:extLst>
        </c:ser>
        <c:ser>
          <c:idx val="19"/>
          <c:order val="19"/>
          <c:tx>
            <c:strRef>
              <c:f>'IMD by ICB'!$C$25</c:f>
              <c:strCache>
                <c:ptCount val="1"/>
                <c:pt idx="0">
                  <c:v>NHS Cornwall and The Isles Of Scilly ICB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ICB'!$D$25:$M$25</c:f>
              <c:numCache>
                <c:formatCode>General</c:formatCode>
                <c:ptCount val="10"/>
                <c:pt idx="0">
                  <c:v>27472</c:v>
                </c:pt>
                <c:pt idx="1">
                  <c:v>44115</c:v>
                </c:pt>
                <c:pt idx="2">
                  <c:v>67104</c:v>
                </c:pt>
                <c:pt idx="3">
                  <c:v>165831</c:v>
                </c:pt>
                <c:pt idx="4">
                  <c:v>97095</c:v>
                </c:pt>
                <c:pt idx="5">
                  <c:v>77177</c:v>
                </c:pt>
                <c:pt idx="6">
                  <c:v>54367</c:v>
                </c:pt>
                <c:pt idx="7">
                  <c:v>30223</c:v>
                </c:pt>
                <c:pt idx="8">
                  <c:v>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04-4586-A9AD-05CC235841B6}"/>
            </c:ext>
          </c:extLst>
        </c:ser>
        <c:ser>
          <c:idx val="20"/>
          <c:order val="20"/>
          <c:tx>
            <c:strRef>
              <c:f>'IMD by ICB'!$C$26</c:f>
              <c:strCache>
                <c:ptCount val="1"/>
                <c:pt idx="0">
                  <c:v>NHS Devon ICB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ICB'!$D$26:$M$26</c:f>
              <c:numCache>
                <c:formatCode>General</c:formatCode>
                <c:ptCount val="10"/>
                <c:pt idx="0">
                  <c:v>74683</c:v>
                </c:pt>
                <c:pt idx="1">
                  <c:v>74490</c:v>
                </c:pt>
                <c:pt idx="2">
                  <c:v>118712</c:v>
                </c:pt>
                <c:pt idx="3">
                  <c:v>162730</c:v>
                </c:pt>
                <c:pt idx="4">
                  <c:v>167788</c:v>
                </c:pt>
                <c:pt idx="5">
                  <c:v>165402</c:v>
                </c:pt>
                <c:pt idx="6">
                  <c:v>139451</c:v>
                </c:pt>
                <c:pt idx="7">
                  <c:v>119853</c:v>
                </c:pt>
                <c:pt idx="8">
                  <c:v>123504</c:v>
                </c:pt>
                <c:pt idx="9">
                  <c:v>54126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04-4586-A9AD-05CC235841B6}"/>
            </c:ext>
          </c:extLst>
        </c:ser>
        <c:ser>
          <c:idx val="21"/>
          <c:order val="21"/>
          <c:tx>
            <c:strRef>
              <c:f>'IMD by ICB'!$C$27</c:f>
              <c:strCache>
                <c:ptCount val="1"/>
                <c:pt idx="0">
                  <c:v>NHS Somerset ICB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ICB'!$D$27:$M$27</c:f>
              <c:numCache>
                <c:formatCode>General</c:formatCode>
                <c:ptCount val="10"/>
                <c:pt idx="0">
                  <c:v>14167</c:v>
                </c:pt>
                <c:pt idx="1">
                  <c:v>33577</c:v>
                </c:pt>
                <c:pt idx="2">
                  <c:v>35921</c:v>
                </c:pt>
                <c:pt idx="3">
                  <c:v>81096</c:v>
                </c:pt>
                <c:pt idx="4">
                  <c:v>97675</c:v>
                </c:pt>
                <c:pt idx="5">
                  <c:v>95131</c:v>
                </c:pt>
                <c:pt idx="6">
                  <c:v>83174</c:v>
                </c:pt>
                <c:pt idx="7">
                  <c:v>56726</c:v>
                </c:pt>
                <c:pt idx="8">
                  <c:v>33883</c:v>
                </c:pt>
                <c:pt idx="9">
                  <c:v>30875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04-4586-A9AD-05CC235841B6}"/>
            </c:ext>
          </c:extLst>
        </c:ser>
        <c:ser>
          <c:idx val="22"/>
          <c:order val="22"/>
          <c:tx>
            <c:strRef>
              <c:f>'IMD by ICB'!$C$28</c:f>
              <c:strCache>
                <c:ptCount val="1"/>
                <c:pt idx="0">
                  <c:v>NHS Bristol, North Somerset and South Gloucestershire ICB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ICB'!$D$28:$M$28</c:f>
              <c:numCache>
                <c:formatCode>General</c:formatCode>
                <c:ptCount val="10"/>
                <c:pt idx="0">
                  <c:v>83278</c:v>
                </c:pt>
                <c:pt idx="1">
                  <c:v>82721</c:v>
                </c:pt>
                <c:pt idx="2">
                  <c:v>76412</c:v>
                </c:pt>
                <c:pt idx="3">
                  <c:v>92199</c:v>
                </c:pt>
                <c:pt idx="4">
                  <c:v>80666</c:v>
                </c:pt>
                <c:pt idx="5">
                  <c:v>85185</c:v>
                </c:pt>
                <c:pt idx="6">
                  <c:v>121820</c:v>
                </c:pt>
                <c:pt idx="7">
                  <c:v>97524</c:v>
                </c:pt>
                <c:pt idx="8">
                  <c:v>92489</c:v>
                </c:pt>
                <c:pt idx="9">
                  <c:v>151228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04-4586-A9AD-05CC235841B6}"/>
            </c:ext>
          </c:extLst>
        </c:ser>
        <c:ser>
          <c:idx val="23"/>
          <c:order val="23"/>
          <c:tx>
            <c:strRef>
              <c:f>'IMD by ICB'!$C$29</c:f>
              <c:strCache>
                <c:ptCount val="1"/>
                <c:pt idx="0">
                  <c:v>NHS Bath and North East Somerset, Swindon and Wiltshire ICB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ICB'!$D$29:$M$29</c:f>
              <c:numCache>
                <c:formatCode>General</c:formatCode>
                <c:ptCount val="10"/>
                <c:pt idx="0">
                  <c:v>24280</c:v>
                </c:pt>
                <c:pt idx="1">
                  <c:v>31956</c:v>
                </c:pt>
                <c:pt idx="2">
                  <c:v>40196</c:v>
                </c:pt>
                <c:pt idx="3">
                  <c:v>56353</c:v>
                </c:pt>
                <c:pt idx="4">
                  <c:v>87768</c:v>
                </c:pt>
                <c:pt idx="5">
                  <c:v>116335</c:v>
                </c:pt>
                <c:pt idx="6">
                  <c:v>113257</c:v>
                </c:pt>
                <c:pt idx="7">
                  <c:v>158695</c:v>
                </c:pt>
                <c:pt idx="8">
                  <c:v>156912</c:v>
                </c:pt>
                <c:pt idx="9">
                  <c:v>136165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04-4586-A9AD-05CC235841B6}"/>
            </c:ext>
          </c:extLst>
        </c:ser>
        <c:ser>
          <c:idx val="24"/>
          <c:order val="24"/>
          <c:tx>
            <c:strRef>
              <c:f>'IMD by ICB'!$C$30</c:f>
              <c:strCache>
                <c:ptCount val="1"/>
                <c:pt idx="0">
                  <c:v>NHS Dorset ICB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ICB'!$D$30:$M$30</c:f>
              <c:numCache>
                <c:formatCode>General</c:formatCode>
                <c:ptCount val="10"/>
                <c:pt idx="0">
                  <c:v>26068</c:v>
                </c:pt>
                <c:pt idx="1">
                  <c:v>38549</c:v>
                </c:pt>
                <c:pt idx="2">
                  <c:v>42109</c:v>
                </c:pt>
                <c:pt idx="3">
                  <c:v>93326</c:v>
                </c:pt>
                <c:pt idx="4">
                  <c:v>98386</c:v>
                </c:pt>
                <c:pt idx="5">
                  <c:v>115015</c:v>
                </c:pt>
                <c:pt idx="6">
                  <c:v>116791</c:v>
                </c:pt>
                <c:pt idx="7">
                  <c:v>79807</c:v>
                </c:pt>
                <c:pt idx="8">
                  <c:v>84127</c:v>
                </c:pt>
                <c:pt idx="9">
                  <c:v>79661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04-4586-A9AD-05CC235841B6}"/>
            </c:ext>
          </c:extLst>
        </c:ser>
        <c:ser>
          <c:idx val="25"/>
          <c:order val="25"/>
          <c:tx>
            <c:strRef>
              <c:f>'IMD by ICB'!$C$31</c:f>
              <c:strCache>
                <c:ptCount val="1"/>
                <c:pt idx="0">
                  <c:v>NHS Hampshire and Isle Of Wight ICB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ICB'!$D$31:$M$31</c:f>
              <c:numCache>
                <c:formatCode>General</c:formatCode>
                <c:ptCount val="10"/>
                <c:pt idx="0">
                  <c:v>74766</c:v>
                </c:pt>
                <c:pt idx="1">
                  <c:v>128753</c:v>
                </c:pt>
                <c:pt idx="2">
                  <c:v>148595</c:v>
                </c:pt>
                <c:pt idx="3">
                  <c:v>197000</c:v>
                </c:pt>
                <c:pt idx="4">
                  <c:v>176647</c:v>
                </c:pt>
                <c:pt idx="5">
                  <c:v>176110</c:v>
                </c:pt>
                <c:pt idx="6">
                  <c:v>181963</c:v>
                </c:pt>
                <c:pt idx="7">
                  <c:v>207820</c:v>
                </c:pt>
                <c:pt idx="8">
                  <c:v>238476</c:v>
                </c:pt>
                <c:pt idx="9">
                  <c:v>294024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04-4586-A9AD-05CC235841B6}"/>
            </c:ext>
          </c:extLst>
        </c:ser>
        <c:ser>
          <c:idx val="26"/>
          <c:order val="26"/>
          <c:tx>
            <c:strRef>
              <c:f>'IMD by ICB'!$C$32</c:f>
              <c:strCache>
                <c:ptCount val="1"/>
                <c:pt idx="0">
                  <c:v>NHS Gloucestershire ICB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ICB'!$D$32:$M$32</c:f>
              <c:numCache>
                <c:formatCode>General</c:formatCode>
                <c:ptCount val="10"/>
                <c:pt idx="0">
                  <c:v>19593</c:v>
                </c:pt>
                <c:pt idx="1">
                  <c:v>29023</c:v>
                </c:pt>
                <c:pt idx="2">
                  <c:v>28116</c:v>
                </c:pt>
                <c:pt idx="3">
                  <c:v>39604</c:v>
                </c:pt>
                <c:pt idx="4">
                  <c:v>54083</c:v>
                </c:pt>
                <c:pt idx="5">
                  <c:v>97017</c:v>
                </c:pt>
                <c:pt idx="6">
                  <c:v>86115</c:v>
                </c:pt>
                <c:pt idx="7">
                  <c:v>84532</c:v>
                </c:pt>
                <c:pt idx="8">
                  <c:v>104480</c:v>
                </c:pt>
                <c:pt idx="9">
                  <c:v>94507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04-4586-A9AD-05CC235841B6}"/>
            </c:ext>
          </c:extLst>
        </c:ser>
        <c:ser>
          <c:idx val="27"/>
          <c:order val="27"/>
          <c:tx>
            <c:strRef>
              <c:f>'IMD by ICB'!$C$33</c:f>
              <c:strCache>
                <c:ptCount val="1"/>
                <c:pt idx="0">
                  <c:v>NHS Buckinghamshire, Oxfordshire and Berkshire West ICB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ICB'!$D$33:$M$33</c:f>
              <c:numCache>
                <c:formatCode>General</c:formatCode>
                <c:ptCount val="10"/>
                <c:pt idx="0">
                  <c:v>8244</c:v>
                </c:pt>
                <c:pt idx="1">
                  <c:v>36757</c:v>
                </c:pt>
                <c:pt idx="2">
                  <c:v>64753</c:v>
                </c:pt>
                <c:pt idx="3">
                  <c:v>90583</c:v>
                </c:pt>
                <c:pt idx="4">
                  <c:v>96038</c:v>
                </c:pt>
                <c:pt idx="5">
                  <c:v>157011</c:v>
                </c:pt>
                <c:pt idx="6">
                  <c:v>202913</c:v>
                </c:pt>
                <c:pt idx="7">
                  <c:v>243188</c:v>
                </c:pt>
                <c:pt idx="8">
                  <c:v>296019</c:v>
                </c:pt>
                <c:pt idx="9">
                  <c:v>518640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04-4586-A9AD-05CC235841B6}"/>
            </c:ext>
          </c:extLst>
        </c:ser>
        <c:ser>
          <c:idx val="28"/>
          <c:order val="28"/>
          <c:tx>
            <c:strRef>
              <c:f>'IMD by ICB'!$C$34</c:f>
              <c:strCache>
                <c:ptCount val="1"/>
                <c:pt idx="0">
                  <c:v>NHS Lancashire and South Cumbria ICB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ICB'!$D$34:$M$34</c:f>
              <c:numCache>
                <c:formatCode>General</c:formatCode>
                <c:ptCount val="10"/>
                <c:pt idx="0">
                  <c:v>310153</c:v>
                </c:pt>
                <c:pt idx="1">
                  <c:v>183228</c:v>
                </c:pt>
                <c:pt idx="2">
                  <c:v>165065</c:v>
                </c:pt>
                <c:pt idx="3">
                  <c:v>159110</c:v>
                </c:pt>
                <c:pt idx="4">
                  <c:v>129887</c:v>
                </c:pt>
                <c:pt idx="5">
                  <c:v>138725</c:v>
                </c:pt>
                <c:pt idx="6">
                  <c:v>174130</c:v>
                </c:pt>
                <c:pt idx="7">
                  <c:v>184162</c:v>
                </c:pt>
                <c:pt idx="8">
                  <c:v>150669</c:v>
                </c:pt>
                <c:pt idx="9">
                  <c:v>100470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04-4586-A9AD-05CC235841B6}"/>
            </c:ext>
          </c:extLst>
        </c:ser>
        <c:ser>
          <c:idx val="29"/>
          <c:order val="29"/>
          <c:tx>
            <c:strRef>
              <c:f>'IMD by ICB'!$C$35</c:f>
              <c:strCache>
                <c:ptCount val="1"/>
                <c:pt idx="0">
                  <c:v>NHS North East and North Cumbria ICB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ICB'!$D$35:$M$35</c:f>
              <c:numCache>
                <c:formatCode>General</c:formatCode>
                <c:ptCount val="10"/>
                <c:pt idx="0">
                  <c:v>544407</c:v>
                </c:pt>
                <c:pt idx="1">
                  <c:v>411601</c:v>
                </c:pt>
                <c:pt idx="2">
                  <c:v>371026</c:v>
                </c:pt>
                <c:pt idx="3">
                  <c:v>321927</c:v>
                </c:pt>
                <c:pt idx="4">
                  <c:v>268379</c:v>
                </c:pt>
                <c:pt idx="5">
                  <c:v>210846</c:v>
                </c:pt>
                <c:pt idx="6">
                  <c:v>233167</c:v>
                </c:pt>
                <c:pt idx="7">
                  <c:v>213519</c:v>
                </c:pt>
                <c:pt idx="8">
                  <c:v>238004</c:v>
                </c:pt>
                <c:pt idx="9">
                  <c:v>176436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F04-4586-A9AD-05CC235841B6}"/>
            </c:ext>
          </c:extLst>
        </c:ser>
        <c:ser>
          <c:idx val="30"/>
          <c:order val="30"/>
          <c:tx>
            <c:strRef>
              <c:f>'IMD by ICB'!$C$36</c:f>
              <c:strCache>
                <c:ptCount val="1"/>
                <c:pt idx="0">
                  <c:v>NHS Humber and North Yorkshire ICB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ICB'!$D$36:$M$36</c:f>
              <c:numCache>
                <c:formatCode>General</c:formatCode>
                <c:ptCount val="10"/>
                <c:pt idx="0">
                  <c:v>223709</c:v>
                </c:pt>
                <c:pt idx="1">
                  <c:v>85702</c:v>
                </c:pt>
                <c:pt idx="2">
                  <c:v>118015</c:v>
                </c:pt>
                <c:pt idx="3">
                  <c:v>125342</c:v>
                </c:pt>
                <c:pt idx="4">
                  <c:v>141597</c:v>
                </c:pt>
                <c:pt idx="5">
                  <c:v>177336</c:v>
                </c:pt>
                <c:pt idx="6">
                  <c:v>213407</c:v>
                </c:pt>
                <c:pt idx="7">
                  <c:v>194994</c:v>
                </c:pt>
                <c:pt idx="8">
                  <c:v>196742</c:v>
                </c:pt>
                <c:pt idx="9">
                  <c:v>227492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F04-4586-A9AD-05CC235841B6}"/>
            </c:ext>
          </c:extLst>
        </c:ser>
        <c:ser>
          <c:idx val="31"/>
          <c:order val="31"/>
          <c:tx>
            <c:strRef>
              <c:f>'IMD by ICB'!$C$37</c:f>
              <c:strCache>
                <c:ptCount val="1"/>
                <c:pt idx="0">
                  <c:v>NHS Surrey Heartlands ICB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ICB'!$D$37:$M$37</c:f>
              <c:numCache>
                <c:formatCode>General</c:formatCode>
                <c:ptCount val="10"/>
                <c:pt idx="1">
                  <c:v>6130</c:v>
                </c:pt>
                <c:pt idx="2">
                  <c:v>19247</c:v>
                </c:pt>
                <c:pt idx="3">
                  <c:v>65506</c:v>
                </c:pt>
                <c:pt idx="4">
                  <c:v>68550</c:v>
                </c:pt>
                <c:pt idx="5">
                  <c:v>84293</c:v>
                </c:pt>
                <c:pt idx="6">
                  <c:v>116101</c:v>
                </c:pt>
                <c:pt idx="7">
                  <c:v>155246</c:v>
                </c:pt>
                <c:pt idx="8">
                  <c:v>206431</c:v>
                </c:pt>
                <c:pt idx="9">
                  <c:v>327666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04-4586-A9AD-05CC235841B6}"/>
            </c:ext>
          </c:extLst>
        </c:ser>
        <c:ser>
          <c:idx val="32"/>
          <c:order val="32"/>
          <c:tx>
            <c:strRef>
              <c:f>'IMD by ICB'!$C$38</c:f>
              <c:strCache>
                <c:ptCount val="1"/>
                <c:pt idx="0">
                  <c:v>NHS Sussex ICB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ICB'!$D$38:$M$38</c:f>
              <c:numCache>
                <c:formatCode>General</c:formatCode>
                <c:ptCount val="10"/>
                <c:pt idx="0">
                  <c:v>70832</c:v>
                </c:pt>
                <c:pt idx="1">
                  <c:v>91683</c:v>
                </c:pt>
                <c:pt idx="2">
                  <c:v>132145</c:v>
                </c:pt>
                <c:pt idx="3">
                  <c:v>147211</c:v>
                </c:pt>
                <c:pt idx="4">
                  <c:v>190771</c:v>
                </c:pt>
                <c:pt idx="5">
                  <c:v>261785</c:v>
                </c:pt>
                <c:pt idx="6">
                  <c:v>201638</c:v>
                </c:pt>
                <c:pt idx="7">
                  <c:v>211459</c:v>
                </c:pt>
                <c:pt idx="8">
                  <c:v>197053</c:v>
                </c:pt>
                <c:pt idx="9">
                  <c:v>200703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F04-4586-A9AD-05CC235841B6}"/>
            </c:ext>
          </c:extLst>
        </c:ser>
        <c:ser>
          <c:idx val="33"/>
          <c:order val="33"/>
          <c:tx>
            <c:strRef>
              <c:f>'IMD by ICB'!$C$39</c:f>
              <c:strCache>
                <c:ptCount val="1"/>
                <c:pt idx="0">
                  <c:v>NHS West Yorkshire ICB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ICB'!$D$39:$M$39</c:f>
              <c:numCache>
                <c:formatCode>General</c:formatCode>
                <c:ptCount val="10"/>
                <c:pt idx="0">
                  <c:v>527581</c:v>
                </c:pt>
                <c:pt idx="1">
                  <c:v>333716</c:v>
                </c:pt>
                <c:pt idx="2">
                  <c:v>269728</c:v>
                </c:pt>
                <c:pt idx="3">
                  <c:v>176423</c:v>
                </c:pt>
                <c:pt idx="4">
                  <c:v>212671</c:v>
                </c:pt>
                <c:pt idx="5">
                  <c:v>192319</c:v>
                </c:pt>
                <c:pt idx="6">
                  <c:v>210648</c:v>
                </c:pt>
                <c:pt idx="7">
                  <c:v>199144</c:v>
                </c:pt>
                <c:pt idx="8">
                  <c:v>146471</c:v>
                </c:pt>
                <c:pt idx="9">
                  <c:v>114893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F04-4586-A9AD-05CC235841B6}"/>
            </c:ext>
          </c:extLst>
        </c:ser>
        <c:ser>
          <c:idx val="34"/>
          <c:order val="34"/>
          <c:tx>
            <c:strRef>
              <c:f>'IMD by ICB'!$C$40</c:f>
              <c:strCache>
                <c:ptCount val="1"/>
                <c:pt idx="0">
                  <c:v>NHS Birmingham and Solihull ICB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ICB'!$D$40:$M$40</c:f>
              <c:numCache>
                <c:formatCode>General</c:formatCode>
                <c:ptCount val="10"/>
                <c:pt idx="0">
                  <c:v>513362</c:v>
                </c:pt>
                <c:pt idx="1">
                  <c:v>186056</c:v>
                </c:pt>
                <c:pt idx="2">
                  <c:v>133366</c:v>
                </c:pt>
                <c:pt idx="3">
                  <c:v>124796</c:v>
                </c:pt>
                <c:pt idx="4">
                  <c:v>112101</c:v>
                </c:pt>
                <c:pt idx="5">
                  <c:v>72866</c:v>
                </c:pt>
                <c:pt idx="6">
                  <c:v>54108</c:v>
                </c:pt>
                <c:pt idx="7">
                  <c:v>43662</c:v>
                </c:pt>
                <c:pt idx="8">
                  <c:v>44963</c:v>
                </c:pt>
                <c:pt idx="9">
                  <c:v>72910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F04-4586-A9AD-05CC235841B6}"/>
            </c:ext>
          </c:extLst>
        </c:ser>
        <c:ser>
          <c:idx val="35"/>
          <c:order val="35"/>
          <c:tx>
            <c:strRef>
              <c:f>'IMD by ICB'!$C$41</c:f>
              <c:strCache>
                <c:ptCount val="1"/>
                <c:pt idx="0">
                  <c:v>NHS Cambridgeshire and Peterborough ICB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ICB'!$D$41:$M$41</c:f>
              <c:numCache>
                <c:formatCode>General</c:formatCode>
                <c:ptCount val="10"/>
                <c:pt idx="0">
                  <c:v>34651</c:v>
                </c:pt>
                <c:pt idx="1">
                  <c:v>77176</c:v>
                </c:pt>
                <c:pt idx="2">
                  <c:v>48320</c:v>
                </c:pt>
                <c:pt idx="3">
                  <c:v>56729</c:v>
                </c:pt>
                <c:pt idx="4">
                  <c:v>95773</c:v>
                </c:pt>
                <c:pt idx="5">
                  <c:v>107899</c:v>
                </c:pt>
                <c:pt idx="6">
                  <c:v>98604</c:v>
                </c:pt>
                <c:pt idx="7">
                  <c:v>113111</c:v>
                </c:pt>
                <c:pt idx="8">
                  <c:v>126891</c:v>
                </c:pt>
                <c:pt idx="9">
                  <c:v>116414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F04-4586-A9AD-05CC235841B6}"/>
            </c:ext>
          </c:extLst>
        </c:ser>
        <c:ser>
          <c:idx val="36"/>
          <c:order val="36"/>
          <c:tx>
            <c:strRef>
              <c:f>'IMD by ICB'!$C$42</c:f>
              <c:strCache>
                <c:ptCount val="1"/>
                <c:pt idx="0">
                  <c:v>NHS Greater Manchester ICB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ICB'!$D$42:$M$42</c:f>
              <c:numCache>
                <c:formatCode>General</c:formatCode>
                <c:ptCount val="10"/>
                <c:pt idx="0">
                  <c:v>708063</c:v>
                </c:pt>
                <c:pt idx="1">
                  <c:v>431077</c:v>
                </c:pt>
                <c:pt idx="2">
                  <c:v>342877</c:v>
                </c:pt>
                <c:pt idx="3">
                  <c:v>264185</c:v>
                </c:pt>
                <c:pt idx="4">
                  <c:v>204982</c:v>
                </c:pt>
                <c:pt idx="5">
                  <c:v>177234</c:v>
                </c:pt>
                <c:pt idx="6">
                  <c:v>183405</c:v>
                </c:pt>
                <c:pt idx="7">
                  <c:v>202783</c:v>
                </c:pt>
                <c:pt idx="8">
                  <c:v>179676</c:v>
                </c:pt>
                <c:pt idx="9">
                  <c:v>141404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F04-4586-A9AD-05CC235841B6}"/>
            </c:ext>
          </c:extLst>
        </c:ser>
        <c:ser>
          <c:idx val="37"/>
          <c:order val="37"/>
          <c:tx>
            <c:strRef>
              <c:f>'IMD by ICB'!$C$43</c:f>
              <c:strCache>
                <c:ptCount val="1"/>
                <c:pt idx="0">
                  <c:v>NHS Derby and Derbyshire ICB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ICB'!$D$43:$M$43</c:f>
              <c:numCache>
                <c:formatCode>General</c:formatCode>
                <c:ptCount val="10"/>
                <c:pt idx="0">
                  <c:v>84236</c:v>
                </c:pt>
                <c:pt idx="1">
                  <c:v>113010</c:v>
                </c:pt>
                <c:pt idx="2">
                  <c:v>104292</c:v>
                </c:pt>
                <c:pt idx="3">
                  <c:v>90271</c:v>
                </c:pt>
                <c:pt idx="4">
                  <c:v>128091</c:v>
                </c:pt>
                <c:pt idx="5">
                  <c:v>98401</c:v>
                </c:pt>
                <c:pt idx="6">
                  <c:v>92304</c:v>
                </c:pt>
                <c:pt idx="7">
                  <c:v>114210</c:v>
                </c:pt>
                <c:pt idx="8">
                  <c:v>122306</c:v>
                </c:pt>
                <c:pt idx="9">
                  <c:v>112875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F04-4586-A9AD-05CC235841B6}"/>
            </c:ext>
          </c:extLst>
        </c:ser>
        <c:ser>
          <c:idx val="38"/>
          <c:order val="38"/>
          <c:tx>
            <c:strRef>
              <c:f>'IMD by ICB'!$C$44</c:f>
              <c:strCache>
                <c:ptCount val="1"/>
                <c:pt idx="0">
                  <c:v>NHS Northamptonshire ICB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ICB'!$D$44:$M$44</c:f>
              <c:numCache>
                <c:formatCode>General</c:formatCode>
                <c:ptCount val="10"/>
                <c:pt idx="0">
                  <c:v>41176</c:v>
                </c:pt>
                <c:pt idx="1">
                  <c:v>64340</c:v>
                </c:pt>
                <c:pt idx="2">
                  <c:v>89117</c:v>
                </c:pt>
                <c:pt idx="3">
                  <c:v>50226</c:v>
                </c:pt>
                <c:pt idx="4">
                  <c:v>54022</c:v>
                </c:pt>
                <c:pt idx="5">
                  <c:v>77811</c:v>
                </c:pt>
                <c:pt idx="6">
                  <c:v>81403</c:v>
                </c:pt>
                <c:pt idx="7">
                  <c:v>112973</c:v>
                </c:pt>
                <c:pt idx="8">
                  <c:v>90729</c:v>
                </c:pt>
                <c:pt idx="9">
                  <c:v>91481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F04-4586-A9AD-05CC235841B6}"/>
            </c:ext>
          </c:extLst>
        </c:ser>
        <c:ser>
          <c:idx val="39"/>
          <c:order val="39"/>
          <c:tx>
            <c:strRef>
              <c:f>'IMD by ICB'!$C$45</c:f>
              <c:strCache>
                <c:ptCount val="1"/>
                <c:pt idx="0">
                  <c:v>NHS Nottingham and Nottinghamshire ICB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ICB'!$D$45:$M$45</c:f>
              <c:numCache>
                <c:formatCode>General</c:formatCode>
                <c:ptCount val="10"/>
                <c:pt idx="0">
                  <c:v>149479</c:v>
                </c:pt>
                <c:pt idx="1">
                  <c:v>163856</c:v>
                </c:pt>
                <c:pt idx="2">
                  <c:v>111666</c:v>
                </c:pt>
                <c:pt idx="3">
                  <c:v>112423</c:v>
                </c:pt>
                <c:pt idx="4">
                  <c:v>102135</c:v>
                </c:pt>
                <c:pt idx="5">
                  <c:v>118414</c:v>
                </c:pt>
                <c:pt idx="6">
                  <c:v>94734</c:v>
                </c:pt>
                <c:pt idx="7">
                  <c:v>92882</c:v>
                </c:pt>
                <c:pt idx="8">
                  <c:v>103824</c:v>
                </c:pt>
                <c:pt idx="9">
                  <c:v>111711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F04-4586-A9AD-05CC235841B6}"/>
            </c:ext>
          </c:extLst>
        </c:ser>
        <c:ser>
          <c:idx val="40"/>
          <c:order val="40"/>
          <c:tx>
            <c:strRef>
              <c:f>'IMD by ICB'!$C$46</c:f>
              <c:strCache>
                <c:ptCount val="1"/>
                <c:pt idx="0">
                  <c:v>NHS South Yorkshire ICB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ICB'!$D$46:$M$46</c:f>
              <c:numCache>
                <c:formatCode>General</c:formatCode>
                <c:ptCount val="10"/>
                <c:pt idx="0">
                  <c:v>328605</c:v>
                </c:pt>
                <c:pt idx="1">
                  <c:v>196358</c:v>
                </c:pt>
                <c:pt idx="2">
                  <c:v>153683</c:v>
                </c:pt>
                <c:pt idx="3">
                  <c:v>121309</c:v>
                </c:pt>
                <c:pt idx="4">
                  <c:v>113573</c:v>
                </c:pt>
                <c:pt idx="5">
                  <c:v>130438</c:v>
                </c:pt>
                <c:pt idx="6">
                  <c:v>114963</c:v>
                </c:pt>
                <c:pt idx="7">
                  <c:v>98310</c:v>
                </c:pt>
                <c:pt idx="8">
                  <c:v>88929</c:v>
                </c:pt>
                <c:pt idx="9">
                  <c:v>62852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F04-4586-A9AD-05CC235841B6}"/>
            </c:ext>
          </c:extLst>
        </c:ser>
        <c:ser>
          <c:idx val="41"/>
          <c:order val="41"/>
          <c:tx>
            <c:strRef>
              <c:f>'IMD by ICB'!$C$47</c:f>
              <c:strCache>
                <c:ptCount val="1"/>
                <c:pt idx="0">
                  <c:v>NHS Black Country ICB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'IMD by ICB'!$D$47:$M$47</c:f>
              <c:numCache>
                <c:formatCode>General</c:formatCode>
                <c:ptCount val="10"/>
                <c:pt idx="0">
                  <c:v>251646</c:v>
                </c:pt>
                <c:pt idx="1">
                  <c:v>333965</c:v>
                </c:pt>
                <c:pt idx="2">
                  <c:v>141064</c:v>
                </c:pt>
                <c:pt idx="3">
                  <c:v>98097</c:v>
                </c:pt>
                <c:pt idx="4">
                  <c:v>89498</c:v>
                </c:pt>
                <c:pt idx="5">
                  <c:v>65968</c:v>
                </c:pt>
                <c:pt idx="6">
                  <c:v>67067</c:v>
                </c:pt>
                <c:pt idx="7">
                  <c:v>59276</c:v>
                </c:pt>
                <c:pt idx="8">
                  <c:v>53173</c:v>
                </c:pt>
                <c:pt idx="9">
                  <c:v>39127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F04-4586-A9AD-05CC23584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295520"/>
        <c:axId val="1815307000"/>
      </c:lineChart>
      <c:catAx>
        <c:axId val="18152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5307000"/>
        <c:crosses val="autoZero"/>
        <c:auto val="1"/>
        <c:lblAlgn val="ctr"/>
        <c:lblOffset val="100"/>
        <c:noMultiLvlLbl val="0"/>
      </c:catAx>
      <c:valAx>
        <c:axId val="181530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529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FF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rgbClr val="FF0000"/>
                </a:solidFill>
              </a:rPr>
              <a:t>% of population in IMD Decile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FF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543963254593177E-2"/>
          <c:y val="0.13335666375036453"/>
          <c:w val="0.87190048118985131"/>
          <c:h val="0.66195939049285502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val>
            <c:numRef>
              <c:f>'IMD by ICB'!$N$6:$W$6</c:f>
              <c:numCache>
                <c:formatCode>0.00%</c:formatCode>
                <c:ptCount val="10"/>
                <c:pt idx="0">
                  <c:v>0.23273091701891846</c:v>
                </c:pt>
                <c:pt idx="1">
                  <c:v>0.11661580328428311</c:v>
                </c:pt>
                <c:pt idx="2">
                  <c:v>8.4310912989368963E-2</c:v>
                </c:pt>
                <c:pt idx="3">
                  <c:v>7.5959411301244076E-2</c:v>
                </c:pt>
                <c:pt idx="4">
                  <c:v>7.4929593035528527E-2</c:v>
                </c:pt>
                <c:pt idx="5">
                  <c:v>7.0242337747545916E-2</c:v>
                </c:pt>
                <c:pt idx="6">
                  <c:v>8.0821707655783545E-2</c:v>
                </c:pt>
                <c:pt idx="7">
                  <c:v>9.1570911459261689E-2</c:v>
                </c:pt>
                <c:pt idx="8">
                  <c:v>8.2316566375211939E-2</c:v>
                </c:pt>
                <c:pt idx="9">
                  <c:v>9.050183913285377E-2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9-4DB3-995A-3041DA199967}"/>
            </c:ext>
          </c:extLst>
        </c:ser>
        <c:ser>
          <c:idx val="2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val>
            <c:numRef>
              <c:f>'IMD by ICB'!$N$7:$W$7</c:f>
              <c:numCache>
                <c:formatCode>0.00%</c:formatCode>
                <c:ptCount val="10"/>
                <c:pt idx="0">
                  <c:v>8.8409988247566976E-2</c:v>
                </c:pt>
                <c:pt idx="1">
                  <c:v>0.10195653800613591</c:v>
                </c:pt>
                <c:pt idx="2">
                  <c:v>9.6845330058498061E-2</c:v>
                </c:pt>
                <c:pt idx="3">
                  <c:v>8.8935546488135328E-2</c:v>
                </c:pt>
                <c:pt idx="4">
                  <c:v>8.4670337651362088E-2</c:v>
                </c:pt>
                <c:pt idx="5">
                  <c:v>0.11636845418091704</c:v>
                </c:pt>
                <c:pt idx="6">
                  <c:v>0.10908282604198304</c:v>
                </c:pt>
                <c:pt idx="7">
                  <c:v>0.11601720168847689</c:v>
                </c:pt>
                <c:pt idx="8">
                  <c:v>0.11664487844815065</c:v>
                </c:pt>
                <c:pt idx="9">
                  <c:v>8.106889918877401E-2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9-4DB3-995A-3041DA199967}"/>
            </c:ext>
          </c:extLst>
        </c:ser>
        <c:ser>
          <c:idx val="3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val>
            <c:numRef>
              <c:f>'IMD by ICB'!$N$8:$W$8</c:f>
              <c:numCache>
                <c:formatCode>0.00%</c:formatCode>
                <c:ptCount val="10"/>
                <c:pt idx="0">
                  <c:v>6.3066860176146641E-2</c:v>
                </c:pt>
                <c:pt idx="1">
                  <c:v>5.5780433010596632E-2</c:v>
                </c:pt>
                <c:pt idx="2">
                  <c:v>6.0770591860673177E-2</c:v>
                </c:pt>
                <c:pt idx="3">
                  <c:v>0.17254617388019641</c:v>
                </c:pt>
                <c:pt idx="4">
                  <c:v>0.14561323286745265</c:v>
                </c:pt>
                <c:pt idx="5">
                  <c:v>0.13608620449710729</c:v>
                </c:pt>
                <c:pt idx="6">
                  <c:v>0.13535457961390882</c:v>
                </c:pt>
                <c:pt idx="7">
                  <c:v>0.10678144694725542</c:v>
                </c:pt>
                <c:pt idx="8">
                  <c:v>6.4969482494681804E-2</c:v>
                </c:pt>
                <c:pt idx="9">
                  <c:v>5.9030994651981153E-2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9-4DB3-995A-3041DA199967}"/>
            </c:ext>
          </c:extLst>
        </c:ser>
        <c:ser>
          <c:idx val="4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val>
            <c:numRef>
              <c:f>'IMD by ICB'!$N$9:$W$9</c:f>
              <c:numCache>
                <c:formatCode>0.00%</c:formatCode>
                <c:ptCount val="10"/>
                <c:pt idx="0">
                  <c:v>6.6517871217933219E-2</c:v>
                </c:pt>
                <c:pt idx="1">
                  <c:v>7.7539594127352784E-2</c:v>
                </c:pt>
                <c:pt idx="2">
                  <c:v>0.10274373903082404</c:v>
                </c:pt>
                <c:pt idx="3">
                  <c:v>0.13283606402320472</c:v>
                </c:pt>
                <c:pt idx="4">
                  <c:v>9.1473731779344841E-2</c:v>
                </c:pt>
                <c:pt idx="5">
                  <c:v>0.12525485271089717</c:v>
                </c:pt>
                <c:pt idx="6">
                  <c:v>0.11495696404737633</c:v>
                </c:pt>
                <c:pt idx="7">
                  <c:v>0.10005464882872847</c:v>
                </c:pt>
                <c:pt idx="8">
                  <c:v>0.12187345643332317</c:v>
                </c:pt>
                <c:pt idx="9">
                  <c:v>6.6749077801015202E-2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C9-4DB3-995A-3041DA199967}"/>
            </c:ext>
          </c:extLst>
        </c:ser>
        <c:ser>
          <c:idx val="5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8000"/>
                </a:schemeClr>
              </a:solidFill>
              <a:ln w="9525">
                <a:solidFill>
                  <a:schemeClr val="accent3">
                    <a:shade val="48000"/>
                  </a:schemeClr>
                </a:solidFill>
              </a:ln>
              <a:effectLst/>
            </c:spPr>
          </c:marker>
          <c:val>
            <c:numRef>
              <c:f>'IMD by ICB'!$N$10:$W$10</c:f>
              <c:numCache>
                <c:formatCode>0.00%</c:formatCode>
                <c:ptCount val="10"/>
                <c:pt idx="0">
                  <c:v>6.8155585809765648E-2</c:v>
                </c:pt>
                <c:pt idx="1">
                  <c:v>5.4352152946543962E-2</c:v>
                </c:pt>
                <c:pt idx="2">
                  <c:v>0.10754099314190779</c:v>
                </c:pt>
                <c:pt idx="3">
                  <c:v>8.166455513284486E-2</c:v>
                </c:pt>
                <c:pt idx="4">
                  <c:v>8.6305082404349337E-2</c:v>
                </c:pt>
                <c:pt idx="5">
                  <c:v>8.4100241205628257E-2</c:v>
                </c:pt>
                <c:pt idx="6">
                  <c:v>0.11096913040554172</c:v>
                </c:pt>
                <c:pt idx="7">
                  <c:v>0.14108438925171726</c:v>
                </c:pt>
                <c:pt idx="8">
                  <c:v>0.12923859362759088</c:v>
                </c:pt>
                <c:pt idx="9">
                  <c:v>0.13658927607411028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C9-4DB3-995A-3041DA199967}"/>
            </c:ext>
          </c:extLst>
        </c:ser>
        <c:ser>
          <c:idx val="6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1000"/>
                </a:schemeClr>
              </a:solidFill>
              <a:ln w="9525">
                <a:solidFill>
                  <a:schemeClr val="accent3">
                    <a:shade val="51000"/>
                  </a:schemeClr>
                </a:solidFill>
              </a:ln>
              <a:effectLst/>
            </c:spPr>
          </c:marker>
          <c:val>
            <c:numRef>
              <c:f>'IMD by ICB'!$N$11:$W$11</c:f>
              <c:numCache>
                <c:formatCode>0.00%</c:formatCode>
                <c:ptCount val="10"/>
                <c:pt idx="0">
                  <c:v>7.0254061808155008E-2</c:v>
                </c:pt>
                <c:pt idx="1">
                  <c:v>7.1639068348756232E-2</c:v>
                </c:pt>
                <c:pt idx="2">
                  <c:v>0.10428519970425107</c:v>
                </c:pt>
                <c:pt idx="3">
                  <c:v>9.9726790344766572E-2</c:v>
                </c:pt>
                <c:pt idx="4">
                  <c:v>0.10510356478565576</c:v>
                </c:pt>
                <c:pt idx="5">
                  <c:v>0.12366581214045125</c:v>
                </c:pt>
                <c:pt idx="6">
                  <c:v>0.11916533081118201</c:v>
                </c:pt>
                <c:pt idx="7">
                  <c:v>0.1243893858996855</c:v>
                </c:pt>
                <c:pt idx="8">
                  <c:v>9.653864220910123E-2</c:v>
                </c:pt>
                <c:pt idx="9">
                  <c:v>8.5232143947995373E-2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C9-4DB3-995A-3041DA199967}"/>
            </c:ext>
          </c:extLst>
        </c:ser>
        <c:ser>
          <c:idx val="7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4000"/>
                </a:schemeClr>
              </a:solidFill>
              <a:ln w="9525">
                <a:solidFill>
                  <a:schemeClr val="accent3">
                    <a:shade val="54000"/>
                  </a:schemeClr>
                </a:solidFill>
              </a:ln>
              <a:effectLst/>
            </c:spPr>
          </c:marker>
          <c:val>
            <c:numRef>
              <c:f>'IMD by ICB'!$N$12:$W$12</c:f>
              <c:numCache>
                <c:formatCode>0.00%</c:formatCode>
                <c:ptCount val="10"/>
                <c:pt idx="0">
                  <c:v>3.7784036510873246E-2</c:v>
                </c:pt>
                <c:pt idx="1">
                  <c:v>7.7205178376006711E-2</c:v>
                </c:pt>
                <c:pt idx="2">
                  <c:v>7.2276109040600472E-2</c:v>
                </c:pt>
                <c:pt idx="3">
                  <c:v>8.475539160549185E-2</c:v>
                </c:pt>
                <c:pt idx="4">
                  <c:v>0.17683020389633611</c:v>
                </c:pt>
                <c:pt idx="5">
                  <c:v>0.11560804324697212</c:v>
                </c:pt>
                <c:pt idx="6">
                  <c:v>0.11292222671689997</c:v>
                </c:pt>
                <c:pt idx="7">
                  <c:v>0.12643500336678135</c:v>
                </c:pt>
                <c:pt idx="8">
                  <c:v>0.10696727184191472</c:v>
                </c:pt>
                <c:pt idx="9">
                  <c:v>8.9216535398123478E-2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C9-4DB3-995A-3041DA199967}"/>
            </c:ext>
          </c:extLst>
        </c:ser>
        <c:ser>
          <c:idx val="8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val>
            <c:numRef>
              <c:f>'IMD by ICB'!$N$13:$W$13</c:f>
              <c:numCache>
                <c:formatCode>0.00%</c:formatCode>
                <c:ptCount val="10"/>
                <c:pt idx="0">
                  <c:v>8.2610191260318475E-2</c:v>
                </c:pt>
                <c:pt idx="1">
                  <c:v>7.6079256046377247E-2</c:v>
                </c:pt>
                <c:pt idx="2">
                  <c:v>8.7350040392012024E-2</c:v>
                </c:pt>
                <c:pt idx="3">
                  <c:v>0.13809293183640894</c:v>
                </c:pt>
                <c:pt idx="4">
                  <c:v>0.16067737745238955</c:v>
                </c:pt>
                <c:pt idx="5">
                  <c:v>0.14848279027434411</c:v>
                </c:pt>
                <c:pt idx="6">
                  <c:v>9.4285382964023334E-2</c:v>
                </c:pt>
                <c:pt idx="7">
                  <c:v>8.7701826069754907E-2</c:v>
                </c:pt>
                <c:pt idx="8">
                  <c:v>7.0508179260626413E-2</c:v>
                </c:pt>
                <c:pt idx="9">
                  <c:v>5.421202444374499E-2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C9-4DB3-995A-3041DA199967}"/>
            </c:ext>
          </c:extLst>
        </c:ser>
        <c:ser>
          <c:idx val="9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val>
            <c:numRef>
              <c:f>'IMD by ICB'!$N$14:$W$14</c:f>
              <c:numCache>
                <c:formatCode>0.00%</c:formatCode>
                <c:ptCount val="10"/>
                <c:pt idx="0">
                  <c:v>4.8575266413597461E-2</c:v>
                </c:pt>
                <c:pt idx="1">
                  <c:v>7.017691813725889E-2</c:v>
                </c:pt>
                <c:pt idx="2">
                  <c:v>8.0889345894670103E-2</c:v>
                </c:pt>
                <c:pt idx="3">
                  <c:v>9.4478268291295117E-2</c:v>
                </c:pt>
                <c:pt idx="4">
                  <c:v>0.12138583842045797</c:v>
                </c:pt>
                <c:pt idx="5">
                  <c:v>0.18379286800029263</c:v>
                </c:pt>
                <c:pt idx="6">
                  <c:v>0.11971643513814489</c:v>
                </c:pt>
                <c:pt idx="7">
                  <c:v>0.1021831283581119</c:v>
                </c:pt>
                <c:pt idx="8">
                  <c:v>0.10646281589621454</c:v>
                </c:pt>
                <c:pt idx="9">
                  <c:v>7.2339115449956512E-2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C9-4DB3-995A-3041DA199967}"/>
            </c:ext>
          </c:extLst>
        </c:ser>
        <c:ser>
          <c:idx val="10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4000"/>
                </a:schemeClr>
              </a:solidFill>
              <a:ln w="9525">
                <a:solidFill>
                  <a:schemeClr val="accent3">
                    <a:shade val="64000"/>
                  </a:schemeClr>
                </a:solidFill>
              </a:ln>
              <a:effectLst/>
            </c:spPr>
          </c:marker>
          <c:val>
            <c:numRef>
              <c:f>'IMD by ICB'!$N$15:$W$15</c:f>
              <c:numCache>
                <c:formatCode>0.00%</c:formatCode>
                <c:ptCount val="10"/>
                <c:pt idx="0">
                  <c:v>3.0202739795177909E-2</c:v>
                </c:pt>
                <c:pt idx="1">
                  <c:v>0.10137936256538721</c:v>
                </c:pt>
                <c:pt idx="2">
                  <c:v>9.1696691675237724E-2</c:v>
                </c:pt>
                <c:pt idx="3">
                  <c:v>9.655012125686474E-2</c:v>
                </c:pt>
                <c:pt idx="4">
                  <c:v>0.10634532020015271</c:v>
                </c:pt>
                <c:pt idx="5">
                  <c:v>8.4654749209674474E-2</c:v>
                </c:pt>
                <c:pt idx="6">
                  <c:v>0.12278388093480314</c:v>
                </c:pt>
                <c:pt idx="7">
                  <c:v>0.13629566062380505</c:v>
                </c:pt>
                <c:pt idx="8">
                  <c:v>0.1419451998897856</c:v>
                </c:pt>
                <c:pt idx="9">
                  <c:v>8.8146273849111445E-2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C9-4DB3-995A-3041DA199967}"/>
            </c:ext>
          </c:extLst>
        </c:ser>
        <c:ser>
          <c:idx val="11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7000"/>
                </a:schemeClr>
              </a:solidFill>
              <a:ln w="9525">
                <a:solidFill>
                  <a:schemeClr val="accent3">
                    <a:shade val="67000"/>
                  </a:schemeClr>
                </a:solidFill>
              </a:ln>
              <a:effectLst/>
            </c:spPr>
          </c:marker>
          <c:val>
            <c:numRef>
              <c:f>'IMD by ICB'!$N$16:$W$16</c:f>
              <c:numCache>
                <c:formatCode>0.00%</c:formatCode>
                <c:ptCount val="10"/>
                <c:pt idx="0">
                  <c:v>1.0954279230727124E-3</c:v>
                </c:pt>
                <c:pt idx="1">
                  <c:v>1.7644431259363678E-2</c:v>
                </c:pt>
                <c:pt idx="2">
                  <c:v>5.5465414954990147E-2</c:v>
                </c:pt>
                <c:pt idx="3">
                  <c:v>9.7074781708448576E-2</c:v>
                </c:pt>
                <c:pt idx="4">
                  <c:v>0.11667827869821805</c:v>
                </c:pt>
                <c:pt idx="5">
                  <c:v>0.12823940202204775</c:v>
                </c:pt>
                <c:pt idx="6">
                  <c:v>0.10715866540252077</c:v>
                </c:pt>
                <c:pt idx="7">
                  <c:v>0.11774262106641023</c:v>
                </c:pt>
                <c:pt idx="8">
                  <c:v>0.14667516338500067</c:v>
                </c:pt>
                <c:pt idx="9">
                  <c:v>0.21222581357992737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C9-4DB3-995A-3041DA199967}"/>
            </c:ext>
          </c:extLst>
        </c:ser>
        <c:ser>
          <c:idx val="12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0000"/>
                </a:schemeClr>
              </a:solidFill>
              <a:ln w="9525">
                <a:solidFill>
                  <a:schemeClr val="accent3">
                    <a:shade val="70000"/>
                  </a:schemeClr>
                </a:solidFill>
              </a:ln>
              <a:effectLst/>
            </c:spPr>
          </c:marker>
          <c:val>
            <c:numRef>
              <c:f>'IMD by ICB'!$N$17:$W$17</c:f>
              <c:numCache>
                <c:formatCode>0.00%</c:formatCode>
                <c:ptCount val="10"/>
                <c:pt idx="0">
                  <c:v>3.8709229446152918E-2</c:v>
                </c:pt>
                <c:pt idx="1">
                  <c:v>6.2382670151286485E-2</c:v>
                </c:pt>
                <c:pt idx="2">
                  <c:v>9.7329815250454255E-2</c:v>
                </c:pt>
                <c:pt idx="3">
                  <c:v>9.6254814497535451E-2</c:v>
                </c:pt>
                <c:pt idx="4">
                  <c:v>0.11364974885974628</c:v>
                </c:pt>
                <c:pt idx="5">
                  <c:v>8.7731773508635147E-2</c:v>
                </c:pt>
                <c:pt idx="6">
                  <c:v>0.11604068438647155</c:v>
                </c:pt>
                <c:pt idx="7">
                  <c:v>0.12333563113001401</c:v>
                </c:pt>
                <c:pt idx="8">
                  <c:v>0.12888296964565968</c:v>
                </c:pt>
                <c:pt idx="9">
                  <c:v>0.1356826631240442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C9-4DB3-995A-3041DA199967}"/>
            </c:ext>
          </c:extLst>
        </c:ser>
        <c:ser>
          <c:idx val="13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3000"/>
                </a:schemeClr>
              </a:solidFill>
              <a:ln w="9525">
                <a:solidFill>
                  <a:schemeClr val="accent3">
                    <a:shade val="73000"/>
                  </a:schemeClr>
                </a:solidFill>
              </a:ln>
              <a:effectLst/>
            </c:spPr>
          </c:marker>
          <c:val>
            <c:numRef>
              <c:f>'IMD by ICB'!$N$18:$W$18</c:f>
              <c:numCache>
                <c:formatCode>0.00%</c:formatCode>
                <c:ptCount val="10"/>
                <c:pt idx="0">
                  <c:v>2.1513329489347199E-2</c:v>
                </c:pt>
                <c:pt idx="1">
                  <c:v>0.10136905166517012</c:v>
                </c:pt>
                <c:pt idx="2">
                  <c:v>0.14393890058510667</c:v>
                </c:pt>
                <c:pt idx="3">
                  <c:v>0.16639769855194539</c:v>
                </c:pt>
                <c:pt idx="4">
                  <c:v>0.15238584620854781</c:v>
                </c:pt>
                <c:pt idx="5">
                  <c:v>0.13382728396710777</c:v>
                </c:pt>
                <c:pt idx="6">
                  <c:v>9.7156036523889364E-2</c:v>
                </c:pt>
                <c:pt idx="7">
                  <c:v>0.10166852131867421</c:v>
                </c:pt>
                <c:pt idx="8">
                  <c:v>6.1379870600588769E-2</c:v>
                </c:pt>
                <c:pt idx="9">
                  <c:v>2.0363461089622711E-2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C9-4DB3-995A-3041DA199967}"/>
            </c:ext>
          </c:extLst>
        </c:ser>
        <c:ser>
          <c:idx val="14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val>
            <c:numRef>
              <c:f>'IMD by ICB'!$N$19:$W$19</c:f>
              <c:numCache>
                <c:formatCode>0.00%</c:formatCode>
                <c:ptCount val="10"/>
                <c:pt idx="0">
                  <c:v>3.7084840806827613E-2</c:v>
                </c:pt>
                <c:pt idx="1">
                  <c:v>0.16770717087435449</c:v>
                </c:pt>
                <c:pt idx="2">
                  <c:v>0.17645018619200611</c:v>
                </c:pt>
                <c:pt idx="3">
                  <c:v>0.13134975635521701</c:v>
                </c:pt>
                <c:pt idx="4">
                  <c:v>9.8234319959015257E-2</c:v>
                </c:pt>
                <c:pt idx="5">
                  <c:v>0.12097780919588617</c:v>
                </c:pt>
                <c:pt idx="6">
                  <c:v>8.7970262230888677E-2</c:v>
                </c:pt>
                <c:pt idx="7">
                  <c:v>8.9906314907407039E-2</c:v>
                </c:pt>
                <c:pt idx="8">
                  <c:v>6.9934855964299852E-2</c:v>
                </c:pt>
                <c:pt idx="9">
                  <c:v>2.0384483514097773E-2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C9-4DB3-995A-3041DA199967}"/>
            </c:ext>
          </c:extLst>
        </c:ser>
        <c:ser>
          <c:idx val="15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9000"/>
                </a:schemeClr>
              </a:solidFill>
              <a:ln w="9525">
                <a:solidFill>
                  <a:schemeClr val="accent3">
                    <a:shade val="79000"/>
                  </a:schemeClr>
                </a:solidFill>
              </a:ln>
              <a:effectLst/>
            </c:spPr>
          </c:marker>
          <c:val>
            <c:numRef>
              <c:f>'IMD by ICB'!$N$20:$W$20</c:f>
              <c:numCache>
                <c:formatCode>0.00%</c:formatCode>
                <c:ptCount val="10"/>
                <c:pt idx="0">
                  <c:v>2.5803814700429924E-2</c:v>
                </c:pt>
                <c:pt idx="1">
                  <c:v>0.21495436108734728</c:v>
                </c:pt>
                <c:pt idx="2">
                  <c:v>0.26894413959196062</c:v>
                </c:pt>
                <c:pt idx="3">
                  <c:v>0.15768443245791824</c:v>
                </c:pt>
                <c:pt idx="4">
                  <c:v>0.10837987667189058</c:v>
                </c:pt>
                <c:pt idx="5">
                  <c:v>8.4874193368235276E-2</c:v>
                </c:pt>
                <c:pt idx="6">
                  <c:v>5.1339761182139024E-2</c:v>
                </c:pt>
                <c:pt idx="7">
                  <c:v>3.7646851831808409E-2</c:v>
                </c:pt>
                <c:pt idx="8">
                  <c:v>3.5342789773364705E-2</c:v>
                </c:pt>
                <c:pt idx="9">
                  <c:v>1.5029779334905947E-2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C9-4DB3-995A-3041DA199967}"/>
            </c:ext>
          </c:extLst>
        </c:ser>
        <c:ser>
          <c:idx val="16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2000"/>
                </a:schemeClr>
              </a:solidFill>
              <a:ln w="9525">
                <a:solidFill>
                  <a:schemeClr val="accent3">
                    <a:shade val="82000"/>
                  </a:schemeClr>
                </a:solidFill>
              </a:ln>
              <a:effectLst/>
            </c:spPr>
          </c:marker>
          <c:val>
            <c:numRef>
              <c:f>'IMD by ICB'!$N$21:$W$21</c:f>
              <c:numCache>
                <c:formatCode>0.00%</c:formatCode>
                <c:ptCount val="10"/>
                <c:pt idx="0">
                  <c:v>1.1015401223896824E-2</c:v>
                </c:pt>
                <c:pt idx="1">
                  <c:v>0.15416669644049733</c:v>
                </c:pt>
                <c:pt idx="2">
                  <c:v>0.19632204327997313</c:v>
                </c:pt>
                <c:pt idx="3">
                  <c:v>0.15938252190025565</c:v>
                </c:pt>
                <c:pt idx="4">
                  <c:v>0.12428494710243829</c:v>
                </c:pt>
                <c:pt idx="5">
                  <c:v>9.7460466307658394E-2</c:v>
                </c:pt>
                <c:pt idx="6">
                  <c:v>7.5951851043632307E-2</c:v>
                </c:pt>
                <c:pt idx="7">
                  <c:v>6.6400222946443932E-2</c:v>
                </c:pt>
                <c:pt idx="8">
                  <c:v>7.2577972165774093E-2</c:v>
                </c:pt>
                <c:pt idx="9">
                  <c:v>4.2437877589430052E-2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C9-4DB3-995A-3041DA199967}"/>
            </c:ext>
          </c:extLst>
        </c:ser>
        <c:ser>
          <c:idx val="17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6000"/>
                </a:schemeClr>
              </a:solidFill>
              <a:ln w="9525">
                <a:solidFill>
                  <a:schemeClr val="accent3">
                    <a:shade val="86000"/>
                  </a:schemeClr>
                </a:solidFill>
              </a:ln>
              <a:effectLst/>
            </c:spPr>
          </c:marker>
          <c:val>
            <c:numRef>
              <c:f>'IMD by ICB'!$N$22:$W$22</c:f>
              <c:numCache>
                <c:formatCode>0.00%</c:formatCode>
                <c:ptCount val="10"/>
                <c:pt idx="0">
                  <c:v>6.7716190083797955E-3</c:v>
                </c:pt>
                <c:pt idx="1">
                  <c:v>6.2570689987440281E-2</c:v>
                </c:pt>
                <c:pt idx="2">
                  <c:v>9.6490586851496196E-2</c:v>
                </c:pt>
                <c:pt idx="3">
                  <c:v>8.8437742970873395E-2</c:v>
                </c:pt>
                <c:pt idx="4">
                  <c:v>9.7660834258145549E-2</c:v>
                </c:pt>
                <c:pt idx="5">
                  <c:v>0.11453671892132562</c:v>
                </c:pt>
                <c:pt idx="6">
                  <c:v>0.13863145513387073</c:v>
                </c:pt>
                <c:pt idx="7">
                  <c:v>0.11568703025631143</c:v>
                </c:pt>
                <c:pt idx="8">
                  <c:v>0.16303785860008904</c:v>
                </c:pt>
                <c:pt idx="9">
                  <c:v>0.11617546401206796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C9-4DB3-995A-3041DA199967}"/>
            </c:ext>
          </c:extLst>
        </c:ser>
        <c:ser>
          <c:idx val="18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9000"/>
                </a:schemeClr>
              </a:solidFill>
              <a:ln w="9525">
                <a:solidFill>
                  <a:schemeClr val="accent3">
                    <a:shade val="89000"/>
                  </a:schemeClr>
                </a:solidFill>
              </a:ln>
              <a:effectLst/>
            </c:spPr>
          </c:marker>
          <c:val>
            <c:numRef>
              <c:f>'IMD by ICB'!$N$23:$W$23</c:f>
              <c:numCache>
                <c:formatCode>0.00%</c:formatCode>
                <c:ptCount val="10"/>
                <c:pt idx="0">
                  <c:v>6.419993215458647E-2</c:v>
                </c:pt>
                <c:pt idx="1">
                  <c:v>9.636037849354151E-2</c:v>
                </c:pt>
                <c:pt idx="2">
                  <c:v>9.0098386601659794E-2</c:v>
                </c:pt>
                <c:pt idx="3">
                  <c:v>0.10666621508071293</c:v>
                </c:pt>
                <c:pt idx="4">
                  <c:v>0.12918530130728759</c:v>
                </c:pt>
                <c:pt idx="5">
                  <c:v>0.11203793752093288</c:v>
                </c:pt>
                <c:pt idx="6">
                  <c:v>0.12672469546172244</c:v>
                </c:pt>
                <c:pt idx="7">
                  <c:v>9.9383316371979946E-2</c:v>
                </c:pt>
                <c:pt idx="8">
                  <c:v>9.0810172081128487E-2</c:v>
                </c:pt>
                <c:pt idx="9">
                  <c:v>8.4533664926447941E-2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C9-4DB3-995A-3041DA199967}"/>
            </c:ext>
          </c:extLst>
        </c:ser>
        <c:ser>
          <c:idx val="19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2000"/>
                </a:schemeClr>
              </a:solidFill>
              <a:ln w="9525">
                <a:solidFill>
                  <a:schemeClr val="accent3">
                    <a:shade val="92000"/>
                  </a:schemeClr>
                </a:solidFill>
              </a:ln>
              <a:effectLst/>
            </c:spPr>
          </c:marker>
          <c:val>
            <c:numRef>
              <c:f>'IMD by ICB'!$N$24:$W$24</c:f>
              <c:numCache>
                <c:formatCode>0.00%</c:formatCode>
                <c:ptCount val="10"/>
                <c:pt idx="0">
                  <c:v>0</c:v>
                </c:pt>
                <c:pt idx="1">
                  <c:v>2.3105504353172057E-2</c:v>
                </c:pt>
                <c:pt idx="2">
                  <c:v>6.2259890949214337E-2</c:v>
                </c:pt>
                <c:pt idx="3">
                  <c:v>9.4251611465635043E-2</c:v>
                </c:pt>
                <c:pt idx="4">
                  <c:v>9.1885085922461723E-2</c:v>
                </c:pt>
                <c:pt idx="5">
                  <c:v>8.0308842993178281E-2</c:v>
                </c:pt>
                <c:pt idx="6">
                  <c:v>9.4232818863477119E-2</c:v>
                </c:pt>
                <c:pt idx="7">
                  <c:v>9.2906598082617642E-2</c:v>
                </c:pt>
                <c:pt idx="8">
                  <c:v>0.11477581767954317</c:v>
                </c:pt>
                <c:pt idx="9">
                  <c:v>0.34627382969070064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C9-4DB3-995A-3041DA199967}"/>
            </c:ext>
          </c:extLst>
        </c:ser>
        <c:ser>
          <c:idx val="20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5000"/>
                </a:schemeClr>
              </a:solidFill>
              <a:ln w="9525">
                <a:solidFill>
                  <a:schemeClr val="accent3">
                    <a:shade val="95000"/>
                  </a:schemeClr>
                </a:solidFill>
              </a:ln>
              <a:effectLst/>
            </c:spPr>
          </c:marker>
          <c:val>
            <c:numRef>
              <c:f>'IMD by ICB'!$N$25:$W$25</c:f>
              <c:numCache>
                <c:formatCode>0.00%</c:formatCode>
                <c:ptCount val="10"/>
                <c:pt idx="0">
                  <c:v>4.8044602852036197E-2</c:v>
                </c:pt>
                <c:pt idx="1">
                  <c:v>7.7150831931332875E-2</c:v>
                </c:pt>
                <c:pt idx="2">
                  <c:v>0.11735530830602202</c:v>
                </c:pt>
                <c:pt idx="3">
                  <c:v>0.29001472537696615</c:v>
                </c:pt>
                <c:pt idx="4">
                  <c:v>0.16980528224805089</c:v>
                </c:pt>
                <c:pt idx="5">
                  <c:v>0.13497154609462717</c:v>
                </c:pt>
                <c:pt idx="6">
                  <c:v>9.5080115144752911E-2</c:v>
                </c:pt>
                <c:pt idx="7">
                  <c:v>5.2855708794302923E-2</c:v>
                </c:pt>
                <c:pt idx="8">
                  <c:v>1.4721879251908878E-2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DC9-4DB3-995A-3041DA199967}"/>
            </c:ext>
          </c:extLst>
        </c:ser>
        <c:ser>
          <c:idx val="21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8000"/>
                </a:schemeClr>
              </a:solidFill>
              <a:ln w="9525">
                <a:solidFill>
                  <a:schemeClr val="accent3">
                    <a:shade val="98000"/>
                  </a:schemeClr>
                </a:solidFill>
              </a:ln>
              <a:effectLst/>
            </c:spPr>
          </c:marker>
          <c:val>
            <c:numRef>
              <c:f>'IMD by ICB'!$N$26:$W$26</c:f>
              <c:numCache>
                <c:formatCode>0.00%</c:formatCode>
                <c:ptCount val="10"/>
                <c:pt idx="0">
                  <c:v>6.2197530021095342E-2</c:v>
                </c:pt>
                <c:pt idx="1">
                  <c:v>6.2036795673331174E-2</c:v>
                </c:pt>
                <c:pt idx="2">
                  <c:v>9.886578182269419E-2</c:v>
                </c:pt>
                <c:pt idx="3">
                  <c:v>0.13552487259929094</c:v>
                </c:pt>
                <c:pt idx="4">
                  <c:v>0.13973727845934877</c:v>
                </c:pt>
                <c:pt idx="5">
                  <c:v>0.13775016885434721</c:v>
                </c:pt>
                <c:pt idx="6">
                  <c:v>0.11613764523347705</c:v>
                </c:pt>
                <c:pt idx="7">
                  <c:v>9.9816029961548675E-2</c:v>
                </c:pt>
                <c:pt idx="8">
                  <c:v>0.10285665744179209</c:v>
                </c:pt>
                <c:pt idx="9">
                  <c:v>4.5077239933074546E-2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C9-4DB3-995A-3041DA199967}"/>
            </c:ext>
          </c:extLst>
        </c:ser>
        <c:ser>
          <c:idx val="22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val>
            <c:numRef>
              <c:f>'IMD by ICB'!$N$27:$W$27</c:f>
              <c:numCache>
                <c:formatCode>0.00%</c:formatCode>
                <c:ptCount val="10"/>
                <c:pt idx="0">
                  <c:v>2.5198096847347591E-2</c:v>
                </c:pt>
                <c:pt idx="1">
                  <c:v>5.9721641691493618E-2</c:v>
                </c:pt>
                <c:pt idx="2">
                  <c:v>6.3890791053403881E-2</c:v>
                </c:pt>
                <c:pt idx="3">
                  <c:v>0.14424118457912757</c:v>
                </c:pt>
                <c:pt idx="4">
                  <c:v>0.17372937880741696</c:v>
                </c:pt>
                <c:pt idx="5">
                  <c:v>0.1692044999777669</c:v>
                </c:pt>
                <c:pt idx="6">
                  <c:v>0.14793721374894392</c:v>
                </c:pt>
                <c:pt idx="7">
                  <c:v>0.10089554893503491</c:v>
                </c:pt>
                <c:pt idx="8">
                  <c:v>6.0265907777135488E-2</c:v>
                </c:pt>
                <c:pt idx="9">
                  <c:v>5.4915736582329136E-2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C9-4DB3-995A-3041DA199967}"/>
            </c:ext>
          </c:extLst>
        </c:ser>
        <c:ser>
          <c:idx val="23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val>
            <c:numRef>
              <c:f>'IMD by ICB'!$N$28:$W$28</c:f>
              <c:numCache>
                <c:formatCode>0.00%</c:formatCode>
                <c:ptCount val="10"/>
                <c:pt idx="0">
                  <c:v>8.6430823582647823E-2</c:v>
                </c:pt>
                <c:pt idx="1">
                  <c:v>8.5852736107738067E-2</c:v>
                </c:pt>
                <c:pt idx="2">
                  <c:v>7.9304883541839205E-2</c:v>
                </c:pt>
                <c:pt idx="3">
                  <c:v>9.56895639123964E-2</c:v>
                </c:pt>
                <c:pt idx="4">
                  <c:v>8.3719935818798122E-2</c:v>
                </c:pt>
                <c:pt idx="5">
                  <c:v>8.8410020736423248E-2</c:v>
                </c:pt>
                <c:pt idx="6">
                  <c:v>0.12643198598475178</c:v>
                </c:pt>
                <c:pt idx="7">
                  <c:v>0.1012161632012554</c:v>
                </c:pt>
                <c:pt idx="8">
                  <c:v>9.5990543028597164E-2</c:v>
                </c:pt>
                <c:pt idx="9">
                  <c:v>0.15695334408555278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C9-4DB3-995A-3041DA199967}"/>
            </c:ext>
          </c:extLst>
        </c:ser>
        <c:ser>
          <c:idx val="24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3000"/>
                </a:schemeClr>
              </a:solidFill>
              <a:ln w="9525">
                <a:solidFill>
                  <a:schemeClr val="accent3">
                    <a:tint val="93000"/>
                  </a:schemeClr>
                </a:solidFill>
              </a:ln>
              <a:effectLst/>
            </c:spPr>
          </c:marker>
          <c:val>
            <c:numRef>
              <c:f>'IMD by ICB'!$N$29:$W$29</c:f>
              <c:numCache>
                <c:formatCode>0.00%</c:formatCode>
                <c:ptCount val="10"/>
                <c:pt idx="0">
                  <c:v>2.6336427248873813E-2</c:v>
                </c:pt>
                <c:pt idx="1">
                  <c:v>3.4662556390651217E-2</c:v>
                </c:pt>
                <c:pt idx="2">
                  <c:v>4.3600454270829155E-2</c:v>
                </c:pt>
                <c:pt idx="3">
                  <c:v>6.1125893111852805E-2</c:v>
                </c:pt>
                <c:pt idx="4">
                  <c:v>9.5201628780031175E-2</c:v>
                </c:pt>
                <c:pt idx="5">
                  <c:v>0.12618814925855582</c:v>
                </c:pt>
                <c:pt idx="6">
                  <c:v>0.12284945390962528</c:v>
                </c:pt>
                <c:pt idx="7">
                  <c:v>0.17213588641927635</c:v>
                </c:pt>
                <c:pt idx="8">
                  <c:v>0.17020187283670873</c:v>
                </c:pt>
                <c:pt idx="9">
                  <c:v>0.14769767777359566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C9-4DB3-995A-3041DA199967}"/>
            </c:ext>
          </c:extLst>
        </c:ser>
        <c:ser>
          <c:idx val="25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0000"/>
                </a:schemeClr>
              </a:solidFill>
              <a:ln w="9525">
                <a:solidFill>
                  <a:schemeClr val="accent3">
                    <a:tint val="90000"/>
                  </a:schemeClr>
                </a:solidFill>
              </a:ln>
              <a:effectLst/>
            </c:spPr>
          </c:marker>
          <c:val>
            <c:numRef>
              <c:f>'IMD by ICB'!$N$30:$W$30</c:f>
              <c:numCache>
                <c:formatCode>0.00%</c:formatCode>
                <c:ptCount val="10"/>
                <c:pt idx="0">
                  <c:v>3.3686593722983722E-2</c:v>
                </c:pt>
                <c:pt idx="1">
                  <c:v>4.9815271652113684E-2</c:v>
                </c:pt>
                <c:pt idx="2">
                  <c:v>5.4415711795347613E-2</c:v>
                </c:pt>
                <c:pt idx="3">
                  <c:v>0.12060131370995776</c:v>
                </c:pt>
                <c:pt idx="4">
                  <c:v>0.1271401415539925</c:v>
                </c:pt>
                <c:pt idx="5">
                  <c:v>0.14862910760507031</c:v>
                </c:pt>
                <c:pt idx="6">
                  <c:v>0.15092415864281847</c:v>
                </c:pt>
                <c:pt idx="7">
                  <c:v>0.10313127149187364</c:v>
                </c:pt>
                <c:pt idx="8">
                  <c:v>0.10871382807017997</c:v>
                </c:pt>
                <c:pt idx="9">
                  <c:v>0.10294260175566235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C9-4DB3-995A-3041DA199967}"/>
            </c:ext>
          </c:extLst>
        </c:ser>
        <c:ser>
          <c:idx val="26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val>
            <c:numRef>
              <c:f>'IMD by ICB'!$N$31:$W$31</c:f>
              <c:numCache>
                <c:formatCode>0.00%</c:formatCode>
                <c:ptCount val="10"/>
                <c:pt idx="0">
                  <c:v>4.0986671081498602E-2</c:v>
                </c:pt>
                <c:pt idx="1">
                  <c:v>7.0582308291953416E-2</c:v>
                </c:pt>
                <c:pt idx="2">
                  <c:v>8.1459679391104045E-2</c:v>
                </c:pt>
                <c:pt idx="3">
                  <c:v>0.10799526794338636</c:v>
                </c:pt>
                <c:pt idx="4">
                  <c:v>9.6837766986778526E-2</c:v>
                </c:pt>
                <c:pt idx="5">
                  <c:v>9.6543383946750105E-2</c:v>
                </c:pt>
                <c:pt idx="6">
                  <c:v>9.9751994623260981E-2</c:v>
                </c:pt>
                <c:pt idx="7">
                  <c:v>0.11392678469032769</c:v>
                </c:pt>
                <c:pt idx="8">
                  <c:v>0.13073238334044165</c:v>
                </c:pt>
                <c:pt idx="9">
                  <c:v>0.16118375970449864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C9-4DB3-995A-3041DA199967}"/>
            </c:ext>
          </c:extLst>
        </c:ser>
        <c:ser>
          <c:idx val="27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val>
            <c:numRef>
              <c:f>'IMD by ICB'!$N$32:$W$32</c:f>
              <c:numCache>
                <c:formatCode>0.00%</c:formatCode>
                <c:ptCount val="10"/>
                <c:pt idx="0">
                  <c:v>3.0754862103065599E-2</c:v>
                </c:pt>
                <c:pt idx="1">
                  <c:v>4.5557003155069303E-2</c:v>
                </c:pt>
                <c:pt idx="2">
                  <c:v>4.413329775377902E-2</c:v>
                </c:pt>
                <c:pt idx="3">
                  <c:v>6.2165853045976112E-2</c:v>
                </c:pt>
                <c:pt idx="4">
                  <c:v>8.4893339821369707E-2</c:v>
                </c:pt>
                <c:pt idx="5">
                  <c:v>0.15228624797902898</c:v>
                </c:pt>
                <c:pt idx="6">
                  <c:v>0.13517352881159056</c:v>
                </c:pt>
                <c:pt idx="7">
                  <c:v>0.13268871552576639</c:v>
                </c:pt>
                <c:pt idx="8">
                  <c:v>0.16400081623683427</c:v>
                </c:pt>
                <c:pt idx="9">
                  <c:v>0.14834633556752005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C9-4DB3-995A-3041DA199967}"/>
            </c:ext>
          </c:extLst>
        </c:ser>
        <c:ser>
          <c:idx val="28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0000"/>
                </a:schemeClr>
              </a:solidFill>
              <a:ln w="9525">
                <a:solidFill>
                  <a:schemeClr val="accent3">
                    <a:tint val="80000"/>
                  </a:schemeClr>
                </a:solidFill>
              </a:ln>
              <a:effectLst/>
            </c:spPr>
          </c:marker>
          <c:val>
            <c:numRef>
              <c:f>'IMD by ICB'!$N$33:$W$33</c:f>
              <c:numCache>
                <c:formatCode>0.00%</c:formatCode>
                <c:ptCount val="10"/>
                <c:pt idx="0">
                  <c:v>4.8093919654451835E-3</c:v>
                </c:pt>
                <c:pt idx="1">
                  <c:v>2.1443330964806964E-2</c:v>
                </c:pt>
                <c:pt idx="2">
                  <c:v>3.7775662049790389E-2</c:v>
                </c:pt>
                <c:pt idx="3">
                  <c:v>5.2844390151130648E-2</c:v>
                </c:pt>
                <c:pt idx="4">
                  <c:v>5.6026732845393563E-2</c:v>
                </c:pt>
                <c:pt idx="5">
                  <c:v>9.1597215173036609E-2</c:v>
                </c:pt>
                <c:pt idx="6">
                  <c:v>0.1183755642751551</c:v>
                </c:pt>
                <c:pt idx="7">
                  <c:v>0.14187122917184417</c:v>
                </c:pt>
                <c:pt idx="8">
                  <c:v>0.17269182438368727</c:v>
                </c:pt>
                <c:pt idx="9">
                  <c:v>0.30256465901971008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C9-4DB3-995A-3041DA199967}"/>
            </c:ext>
          </c:extLst>
        </c:ser>
        <c:ser>
          <c:idx val="29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val>
            <c:numRef>
              <c:f>'IMD by ICB'!$N$34:$W$34</c:f>
              <c:numCache>
                <c:formatCode>0.00%</c:formatCode>
                <c:ptCount val="10"/>
                <c:pt idx="0">
                  <c:v>0.18291647966293917</c:v>
                </c:pt>
                <c:pt idx="1">
                  <c:v>0.10806092714138189</c:v>
                </c:pt>
                <c:pt idx="2">
                  <c:v>9.7349078408279319E-2</c:v>
                </c:pt>
                <c:pt idx="3">
                  <c:v>9.3837045197596836E-2</c:v>
                </c:pt>
                <c:pt idx="4">
                  <c:v>7.6602427814595309E-2</c:v>
                </c:pt>
                <c:pt idx="5">
                  <c:v>8.181474511367369E-2</c:v>
                </c:pt>
                <c:pt idx="6">
                  <c:v>0.10269527170044332</c:v>
                </c:pt>
                <c:pt idx="7">
                  <c:v>0.10861176492791043</c:v>
                </c:pt>
                <c:pt idx="8">
                  <c:v>8.8858863445897288E-2</c:v>
                </c:pt>
                <c:pt idx="9">
                  <c:v>5.9253396587282722E-2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C9-4DB3-995A-3041DA199967}"/>
            </c:ext>
          </c:extLst>
        </c:ser>
        <c:ser>
          <c:idx val="30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val>
            <c:numRef>
              <c:f>'IMD by ICB'!$N$35:$W$35</c:f>
              <c:numCache>
                <c:formatCode>0.00%</c:formatCode>
                <c:ptCount val="10"/>
                <c:pt idx="0">
                  <c:v>0.18211782510490709</c:v>
                </c:pt>
                <c:pt idx="1">
                  <c:v>0.13769088004196284</c:v>
                </c:pt>
                <c:pt idx="2">
                  <c:v>0.12411752269418515</c:v>
                </c:pt>
                <c:pt idx="3">
                  <c:v>0.10769267309668579</c:v>
                </c:pt>
                <c:pt idx="4">
                  <c:v>8.9779521174102941E-2</c:v>
                </c:pt>
                <c:pt idx="5">
                  <c:v>7.0533286589021152E-2</c:v>
                </c:pt>
                <c:pt idx="6">
                  <c:v>7.8000222124689558E-2</c:v>
                </c:pt>
                <c:pt idx="7">
                  <c:v>7.1427472274556827E-2</c:v>
                </c:pt>
                <c:pt idx="8">
                  <c:v>7.9618320202106699E-2</c:v>
                </c:pt>
                <c:pt idx="9">
                  <c:v>5.9022276697781963E-2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DC9-4DB3-995A-3041DA199967}"/>
            </c:ext>
          </c:extLst>
        </c:ser>
        <c:ser>
          <c:idx val="31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val>
            <c:numRef>
              <c:f>'IMD by ICB'!$N$36:$W$36</c:f>
              <c:numCache>
                <c:formatCode>0.00%</c:formatCode>
                <c:ptCount val="10"/>
                <c:pt idx="0">
                  <c:v>0.13125874240760038</c:v>
                </c:pt>
                <c:pt idx="1">
                  <c:v>5.0284685648839193E-2</c:v>
                </c:pt>
                <c:pt idx="2">
                  <c:v>6.9243975366359692E-2</c:v>
                </c:pt>
                <c:pt idx="3">
                  <c:v>7.3543010298438807E-2</c:v>
                </c:pt>
                <c:pt idx="4">
                  <c:v>8.3080448925563974E-2</c:v>
                </c:pt>
                <c:pt idx="5">
                  <c:v>0.10404990565240657</c:v>
                </c:pt>
                <c:pt idx="6">
                  <c:v>0.12521415964927105</c:v>
                </c:pt>
                <c:pt idx="7">
                  <c:v>0.11441053876700369</c:v>
                </c:pt>
                <c:pt idx="8">
                  <c:v>0.11543615812844416</c:v>
                </c:pt>
                <c:pt idx="9">
                  <c:v>0.1334783751560725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C9-4DB3-995A-3041DA199967}"/>
            </c:ext>
          </c:extLst>
        </c:ser>
        <c:ser>
          <c:idx val="32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val>
            <c:numRef>
              <c:f>'IMD by ICB'!$N$37:$W$37</c:f>
              <c:numCache>
                <c:formatCode>0.00%</c:formatCode>
                <c:ptCount val="10"/>
                <c:pt idx="0">
                  <c:v>0</c:v>
                </c:pt>
                <c:pt idx="1">
                  <c:v>5.8427137642136162E-3</c:v>
                </c:pt>
                <c:pt idx="2">
                  <c:v>1.8344977458371856E-2</c:v>
                </c:pt>
                <c:pt idx="3">
                  <c:v>6.243602085458029E-2</c:v>
                </c:pt>
                <c:pt idx="4">
                  <c:v>6.5337361914656347E-2</c:v>
                </c:pt>
                <c:pt idx="5">
                  <c:v>8.0342556497040515E-2</c:v>
                </c:pt>
                <c:pt idx="6">
                  <c:v>0.110659854932947</c:v>
                </c:pt>
                <c:pt idx="7">
                  <c:v>0.14797030033264391</c:v>
                </c:pt>
                <c:pt idx="8">
                  <c:v>0.1967564836966364</c:v>
                </c:pt>
                <c:pt idx="9">
                  <c:v>0.31230973054891009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C9-4DB3-995A-3041DA199967}"/>
            </c:ext>
          </c:extLst>
        </c:ser>
        <c:ser>
          <c:idx val="33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val>
            <c:numRef>
              <c:f>'IMD by ICB'!$N$38:$W$38</c:f>
              <c:numCache>
                <c:formatCode>0.00%</c:formatCode>
                <c:ptCount val="10"/>
                <c:pt idx="0">
                  <c:v>4.1536873709889288E-2</c:v>
                </c:pt>
                <c:pt idx="1">
                  <c:v>5.3764191217864514E-2</c:v>
                </c:pt>
                <c:pt idx="2">
                  <c:v>7.7491672921748925E-2</c:v>
                </c:pt>
                <c:pt idx="3">
                  <c:v>8.6326585663351468E-2</c:v>
                </c:pt>
                <c:pt idx="4">
                  <c:v>0.11187077781947832</c:v>
                </c:pt>
                <c:pt idx="5">
                  <c:v>0.15351437887033215</c:v>
                </c:pt>
                <c:pt idx="6">
                  <c:v>0.11824333833739914</c:v>
                </c:pt>
                <c:pt idx="7">
                  <c:v>0.12400250985175455</c:v>
                </c:pt>
                <c:pt idx="8">
                  <c:v>0.11555463032463877</c:v>
                </c:pt>
                <c:pt idx="9">
                  <c:v>0.11769504128354288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DC9-4DB3-995A-3041DA199967}"/>
            </c:ext>
          </c:extLst>
        </c:ser>
        <c:ser>
          <c:idx val="34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val>
            <c:numRef>
              <c:f>'IMD by ICB'!$N$39:$W$39</c:f>
              <c:numCache>
                <c:formatCode>0.00%</c:formatCode>
                <c:ptCount val="10"/>
                <c:pt idx="0">
                  <c:v>0.22133844941714068</c:v>
                </c:pt>
                <c:pt idx="1">
                  <c:v>0.14000538682342714</c:v>
                </c:pt>
                <c:pt idx="2">
                  <c:v>0.11316021100908963</c:v>
                </c:pt>
                <c:pt idx="3">
                  <c:v>7.4015541237308025E-2</c:v>
                </c:pt>
                <c:pt idx="4">
                  <c:v>8.9222829055619374E-2</c:v>
                </c:pt>
                <c:pt idx="5">
                  <c:v>8.068446220287516E-2</c:v>
                </c:pt>
                <c:pt idx="6">
                  <c:v>8.837411069166981E-2</c:v>
                </c:pt>
                <c:pt idx="7">
                  <c:v>8.3547785403051023E-2</c:v>
                </c:pt>
                <c:pt idx="8">
                  <c:v>6.1449642850250501E-2</c:v>
                </c:pt>
                <c:pt idx="9">
                  <c:v>4.8201581309568663E-2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DC9-4DB3-995A-3041DA199967}"/>
            </c:ext>
          </c:extLst>
        </c:ser>
        <c:ser>
          <c:idx val="35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val>
            <c:numRef>
              <c:f>'IMD by ICB'!$N$40:$W$40</c:f>
              <c:numCache>
                <c:formatCode>0.00%</c:formatCode>
                <c:ptCount val="10"/>
                <c:pt idx="0">
                  <c:v>0.3779750992129231</c:v>
                </c:pt>
                <c:pt idx="1">
                  <c:v>0.13698819752759187</c:v>
                </c:pt>
                <c:pt idx="2">
                  <c:v>9.8193919849211081E-2</c:v>
                </c:pt>
                <c:pt idx="3">
                  <c:v>9.1884051568631789E-2</c:v>
                </c:pt>
                <c:pt idx="4">
                  <c:v>8.2537052989640619E-2</c:v>
                </c:pt>
                <c:pt idx="5">
                  <c:v>5.3649342139170511E-2</c:v>
                </c:pt>
                <c:pt idx="6">
                  <c:v>3.9838314227022727E-2</c:v>
                </c:pt>
                <c:pt idx="7">
                  <c:v>3.2147195900426299E-2</c:v>
                </c:pt>
                <c:pt idx="8">
                  <c:v>3.3105088389695107E-2</c:v>
                </c:pt>
                <c:pt idx="9">
                  <c:v>5.3681738195686904E-2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DC9-4DB3-995A-3041DA199967}"/>
            </c:ext>
          </c:extLst>
        </c:ser>
        <c:ser>
          <c:idx val="36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val>
            <c:numRef>
              <c:f>'IMD by ICB'!$N$41:$W$41</c:f>
              <c:numCache>
                <c:formatCode>0.00%</c:formatCode>
                <c:ptCount val="10"/>
                <c:pt idx="0">
                  <c:v>3.9575452734681944E-2</c:v>
                </c:pt>
                <c:pt idx="1">
                  <c:v>8.8143924857920802E-2</c:v>
                </c:pt>
                <c:pt idx="2">
                  <c:v>5.5187032874659647E-2</c:v>
                </c:pt>
                <c:pt idx="3">
                  <c:v>6.4791084187635906E-2</c:v>
                </c:pt>
                <c:pt idx="4">
                  <c:v>0.10938385139703598</c:v>
                </c:pt>
                <c:pt idx="5">
                  <c:v>0.12323314694004349</c:v>
                </c:pt>
                <c:pt idx="6">
                  <c:v>0.11261718107559893</c:v>
                </c:pt>
                <c:pt idx="7">
                  <c:v>0.12918585421120918</c:v>
                </c:pt>
                <c:pt idx="8">
                  <c:v>0.14492420919905707</c:v>
                </c:pt>
                <c:pt idx="9">
                  <c:v>0.13295826252215703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DC9-4DB3-995A-3041DA199967}"/>
            </c:ext>
          </c:extLst>
        </c:ser>
        <c:ser>
          <c:idx val="37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val>
            <c:numRef>
              <c:f>'IMD by ICB'!$N$42:$W$42</c:f>
              <c:numCache>
                <c:formatCode>0.00%</c:formatCode>
                <c:ptCount val="10"/>
                <c:pt idx="0">
                  <c:v>0.24969725138820026</c:v>
                </c:pt>
                <c:pt idx="1">
                  <c:v>0.15201859444240301</c:v>
                </c:pt>
                <c:pt idx="2">
                  <c:v>0.12091500963082655</c:v>
                </c:pt>
                <c:pt idx="3">
                  <c:v>9.3164405367872183E-2</c:v>
                </c:pt>
                <c:pt idx="4">
                  <c:v>7.2286564873543832E-2</c:v>
                </c:pt>
                <c:pt idx="5">
                  <c:v>6.2501278350282782E-2</c:v>
                </c:pt>
                <c:pt idx="6">
                  <c:v>6.4677471342031528E-2</c:v>
                </c:pt>
                <c:pt idx="7">
                  <c:v>7.1511091143377656E-2</c:v>
                </c:pt>
                <c:pt idx="8">
                  <c:v>6.3362445630440037E-2</c:v>
                </c:pt>
                <c:pt idx="9">
                  <c:v>4.9865887831022193E-2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DC9-4DB3-995A-3041DA199967}"/>
            </c:ext>
          </c:extLst>
        </c:ser>
        <c:ser>
          <c:idx val="38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9000"/>
                </a:schemeClr>
              </a:solidFill>
              <a:ln w="9525">
                <a:solidFill>
                  <a:schemeClr val="accent3">
                    <a:tint val="49000"/>
                  </a:schemeClr>
                </a:solidFill>
              </a:ln>
              <a:effectLst/>
            </c:spPr>
          </c:marker>
          <c:val>
            <c:numRef>
              <c:f>'IMD by ICB'!$N$43:$W$43</c:f>
              <c:numCache>
                <c:formatCode>0.00%</c:formatCode>
                <c:ptCount val="10"/>
                <c:pt idx="0">
                  <c:v>7.9468224408393989E-2</c:v>
                </c:pt>
                <c:pt idx="1">
                  <c:v>0.10661360986267873</c:v>
                </c:pt>
                <c:pt idx="2">
                  <c:v>9.8389050524718955E-2</c:v>
                </c:pt>
                <c:pt idx="3">
                  <c:v>8.5161642119404218E-2</c:v>
                </c:pt>
                <c:pt idx="4">
                  <c:v>0.12084102204159261</c:v>
                </c:pt>
                <c:pt idx="5">
                  <c:v>9.2831482382952385E-2</c:v>
                </c:pt>
                <c:pt idx="6">
                  <c:v>8.7079573885184475E-2</c:v>
                </c:pt>
                <c:pt idx="7">
                  <c:v>0.10774568960637587</c:v>
                </c:pt>
                <c:pt idx="8">
                  <c:v>0.11538345427718595</c:v>
                </c:pt>
                <c:pt idx="9">
                  <c:v>0.1064862508915128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DC9-4DB3-995A-3041DA199967}"/>
            </c:ext>
          </c:extLst>
        </c:ser>
        <c:ser>
          <c:idx val="39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val>
            <c:numRef>
              <c:f>'IMD by ICB'!$N$44:$W$44</c:f>
              <c:numCache>
                <c:formatCode>0.00%</c:formatCode>
                <c:ptCount val="10"/>
                <c:pt idx="0">
                  <c:v>5.4662422107110524E-2</c:v>
                </c:pt>
                <c:pt idx="1">
                  <c:v>8.5413353370203296E-2</c:v>
                </c:pt>
                <c:pt idx="2">
                  <c:v>0.11830559235766874</c:v>
                </c:pt>
                <c:pt idx="3">
                  <c:v>6.6676578899158082E-2</c:v>
                </c:pt>
                <c:pt idx="4">
                  <c:v>7.1715887096131845E-2</c:v>
                </c:pt>
                <c:pt idx="5">
                  <c:v>0.10329652532000139</c:v>
                </c:pt>
                <c:pt idx="6">
                  <c:v>0.1080650171649776</c:v>
                </c:pt>
                <c:pt idx="7">
                  <c:v>0.14997517516773357</c:v>
                </c:pt>
                <c:pt idx="8">
                  <c:v>0.12044557255090418</c:v>
                </c:pt>
                <c:pt idx="9">
                  <c:v>0.12144387596611078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DC9-4DB3-995A-3041DA199967}"/>
            </c:ext>
          </c:extLst>
        </c:ser>
        <c:ser>
          <c:idx val="40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val>
            <c:numRef>
              <c:f>'IMD by ICB'!$N$45:$W$45</c:f>
              <c:numCache>
                <c:formatCode>0.00%</c:formatCode>
                <c:ptCount val="10"/>
                <c:pt idx="0">
                  <c:v>0.12873646570047642</c:v>
                </c:pt>
                <c:pt idx="1">
                  <c:v>0.14111843351786718</c:v>
                </c:pt>
                <c:pt idx="2">
                  <c:v>9.6170607101394856E-2</c:v>
                </c:pt>
                <c:pt idx="3">
                  <c:v>9.682256158687616E-2</c:v>
                </c:pt>
                <c:pt idx="4">
                  <c:v>8.7962181472435327E-2</c:v>
                </c:pt>
                <c:pt idx="5">
                  <c:v>0.10198221723089007</c:v>
                </c:pt>
                <c:pt idx="6">
                  <c:v>8.158818524119732E-2</c:v>
                </c:pt>
                <c:pt idx="7">
                  <c:v>7.9993179023084532E-2</c:v>
                </c:pt>
                <c:pt idx="8">
                  <c:v>8.9416806473727184E-2</c:v>
                </c:pt>
                <c:pt idx="9">
                  <c:v>9.6209362652050948E-2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DC9-4DB3-995A-3041DA199967}"/>
            </c:ext>
          </c:extLst>
        </c:ser>
        <c:ser>
          <c:idx val="41"/>
          <c:order val="4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val>
            <c:numRef>
              <c:f>'IMD by ICB'!$N$46:$W$46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DC9-4DB3-995A-3041DA199967}"/>
            </c:ext>
          </c:extLst>
        </c:ser>
        <c:ser>
          <c:idx val="42"/>
          <c:order val="4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val>
            <c:numRef>
              <c:f>'IMD by ICB'!$N$47:$W$47</c:f>
              <c:numCache>
                <c:formatCode>0.00%</c:formatCode>
                <c:ptCount val="10"/>
                <c:pt idx="0">
                  <c:v>0.20990073243299376</c:v>
                </c:pt>
                <c:pt idx="1">
                  <c:v>0.27856392752908754</c:v>
                </c:pt>
                <c:pt idx="2">
                  <c:v>0.11766305413131078</c:v>
                </c:pt>
                <c:pt idx="3">
                  <c:v>8.1823800694147297E-2</c:v>
                </c:pt>
                <c:pt idx="4">
                  <c:v>7.4651278984319544E-2</c:v>
                </c:pt>
                <c:pt idx="5">
                  <c:v>5.50246438136896E-2</c:v>
                </c:pt>
                <c:pt idx="6">
                  <c:v>5.5941331958718171E-2</c:v>
                </c:pt>
                <c:pt idx="7">
                  <c:v>4.9442772051604786E-2</c:v>
                </c:pt>
                <c:pt idx="8">
                  <c:v>4.4352191752142209E-2</c:v>
                </c:pt>
                <c:pt idx="9">
                  <c:v>3.2636266651986309E-2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DC9-4DB3-995A-3041DA199967}"/>
            </c:ext>
          </c:extLst>
        </c:ser>
        <c:ser>
          <c:idx val="43"/>
          <c:order val="4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val>
            <c:numRef>
              <c:f>'IMD by ICB'!$N$48:$W$48</c:f>
              <c:numCache>
                <c:formatCode>0.00%</c:formatCode>
                <c:ptCount val="10"/>
                <c:pt idx="0">
                  <c:v>9.9278605572612103E-2</c:v>
                </c:pt>
                <c:pt idx="1">
                  <c:v>0.10086597142808972</c:v>
                </c:pt>
                <c:pt idx="2">
                  <c:v>0.10321939391966818</c:v>
                </c:pt>
                <c:pt idx="3">
                  <c:v>0.10245100992395023</c:v>
                </c:pt>
                <c:pt idx="4">
                  <c:v>0.10113500354016271</c:v>
                </c:pt>
                <c:pt idx="5">
                  <c:v>0.10186215240861911</c:v>
                </c:pt>
                <c:pt idx="6">
                  <c:v>9.8843460388632454E-2</c:v>
                </c:pt>
                <c:pt idx="7">
                  <c:v>9.8674646868925825E-2</c:v>
                </c:pt>
                <c:pt idx="8">
                  <c:v>9.748538387069787E-2</c:v>
                </c:pt>
                <c:pt idx="9">
                  <c:v>9.6184372078641805E-2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DC9-4DB3-995A-3041DA199967}"/>
            </c:ext>
          </c:extLst>
        </c:ser>
        <c:ser>
          <c:idx val="0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FF0000"/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val>
            <c:numRef>
              <c:f>'IMD by ICB'!$N$50:$W$50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DC9-4DB3-995A-3041DA19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28008"/>
        <c:axId val="1473724728"/>
      </c:lineChart>
      <c:catAx>
        <c:axId val="1473728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rgbClr val="FF0000"/>
                    </a:solidFill>
                  </a:rPr>
                  <a:t>&lt;&lt;&lt; Most Deprived                                    Least Deprived &gt;&gt;&gt;</a:t>
                </a:r>
              </a:p>
            </c:rich>
          </c:tx>
          <c:layout>
            <c:manualLayout>
              <c:xMode val="edge"/>
              <c:yMode val="edge"/>
              <c:x val="0.13389698162729657"/>
              <c:y val="0.89583333333333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FF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4728"/>
        <c:crosses val="autoZero"/>
        <c:auto val="1"/>
        <c:lblAlgn val="ctr"/>
        <c:lblOffset val="100"/>
        <c:noMultiLvlLbl val="0"/>
      </c:catAx>
      <c:valAx>
        <c:axId val="147372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/>
              <a:t>% of population in IMD Decile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455995966605865E-2"/>
          <c:y val="0.17502333041703122"/>
          <c:w val="0.87190048118985131"/>
          <c:h val="0.66195939049285502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ICB'!$N$6:$Z$6</c:f>
              <c:numCache>
                <c:formatCode>0.00%</c:formatCode>
                <c:ptCount val="13"/>
                <c:pt idx="0">
                  <c:v>0.23273091701891846</c:v>
                </c:pt>
                <c:pt idx="1">
                  <c:v>0.11661580328428311</c:v>
                </c:pt>
                <c:pt idx="2">
                  <c:v>8.4310912989368963E-2</c:v>
                </c:pt>
                <c:pt idx="3">
                  <c:v>7.5959411301244076E-2</c:v>
                </c:pt>
                <c:pt idx="4">
                  <c:v>7.4929593035528527E-2</c:v>
                </c:pt>
                <c:pt idx="5">
                  <c:v>7.0242337747545916E-2</c:v>
                </c:pt>
                <c:pt idx="6">
                  <c:v>8.0821707655783545E-2</c:v>
                </c:pt>
                <c:pt idx="7">
                  <c:v>9.1570911459261689E-2</c:v>
                </c:pt>
                <c:pt idx="8">
                  <c:v>8.2316566375211939E-2</c:v>
                </c:pt>
                <c:pt idx="9">
                  <c:v>9.050183913285377E-2</c:v>
                </c:pt>
                <c:pt idx="11">
                  <c:v>7.8109572503251484E-2</c:v>
                </c:pt>
                <c:pt idx="12">
                  <c:v>0.53733762137215368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4-4DB3-9618-D50378233DDB}"/>
            </c:ext>
          </c:extLst>
        </c:ser>
        <c:ser>
          <c:idx val="2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ICB'!$N$7:$Z$7</c:f>
              <c:numCache>
                <c:formatCode>0.00%</c:formatCode>
                <c:ptCount val="13"/>
                <c:pt idx="0">
                  <c:v>8.8409988247566976E-2</c:v>
                </c:pt>
                <c:pt idx="1">
                  <c:v>0.10195653800613591</c:v>
                </c:pt>
                <c:pt idx="2">
                  <c:v>9.6845330058498061E-2</c:v>
                </c:pt>
                <c:pt idx="3">
                  <c:v>8.8935546488135328E-2</c:v>
                </c:pt>
                <c:pt idx="4">
                  <c:v>8.4670337651362088E-2</c:v>
                </c:pt>
                <c:pt idx="5">
                  <c:v>0.11636845418091704</c:v>
                </c:pt>
                <c:pt idx="6">
                  <c:v>0.10908282604198304</c:v>
                </c:pt>
                <c:pt idx="7">
                  <c:v>0.11601720168847689</c:v>
                </c:pt>
                <c:pt idx="8">
                  <c:v>0.11664487844815065</c:v>
                </c:pt>
                <c:pt idx="9">
                  <c:v>8.106889918877401E-2</c:v>
                </c:pt>
                <c:pt idx="11">
                  <c:v>0.18770264143634979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4-4DB3-9618-D50378233DDB}"/>
            </c:ext>
          </c:extLst>
        </c:ser>
        <c:ser>
          <c:idx val="3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ICB'!$N$8:$Z$8</c:f>
              <c:numCache>
                <c:formatCode>0.00%</c:formatCode>
                <c:ptCount val="13"/>
                <c:pt idx="0">
                  <c:v>6.3066860176146641E-2</c:v>
                </c:pt>
                <c:pt idx="1">
                  <c:v>5.5780433010596632E-2</c:v>
                </c:pt>
                <c:pt idx="2">
                  <c:v>6.0770591860673177E-2</c:v>
                </c:pt>
                <c:pt idx="3">
                  <c:v>0.17254617388019641</c:v>
                </c:pt>
                <c:pt idx="4">
                  <c:v>0.14561323286745265</c:v>
                </c:pt>
                <c:pt idx="5">
                  <c:v>0.13608620449710729</c:v>
                </c:pt>
                <c:pt idx="6">
                  <c:v>0.13535457961390882</c:v>
                </c:pt>
                <c:pt idx="7">
                  <c:v>0.10678144694725542</c:v>
                </c:pt>
                <c:pt idx="8">
                  <c:v>6.4969482494681804E-2</c:v>
                </c:pt>
                <c:pt idx="9">
                  <c:v>5.9030994651981153E-2</c:v>
                </c:pt>
                <c:pt idx="11">
                  <c:v>0.38721246943279192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4-4DB3-9618-D50378233DDB}"/>
            </c:ext>
          </c:extLst>
        </c:ser>
        <c:ser>
          <c:idx val="4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ICB'!$N$9:$Z$9</c:f>
              <c:numCache>
                <c:formatCode>0.00%</c:formatCode>
                <c:ptCount val="13"/>
                <c:pt idx="0">
                  <c:v>6.6517871217933219E-2</c:v>
                </c:pt>
                <c:pt idx="1">
                  <c:v>7.7539594127352784E-2</c:v>
                </c:pt>
                <c:pt idx="2">
                  <c:v>0.10274373903082404</c:v>
                </c:pt>
                <c:pt idx="3">
                  <c:v>0.13283606402320472</c:v>
                </c:pt>
                <c:pt idx="4">
                  <c:v>9.1473731779344841E-2</c:v>
                </c:pt>
                <c:pt idx="5">
                  <c:v>0.12525485271089717</c:v>
                </c:pt>
                <c:pt idx="6">
                  <c:v>0.11495696404737633</c:v>
                </c:pt>
                <c:pt idx="7">
                  <c:v>0.10005464882872847</c:v>
                </c:pt>
                <c:pt idx="8">
                  <c:v>0.12187345643332317</c:v>
                </c:pt>
                <c:pt idx="9">
                  <c:v>6.6749077801015202E-2</c:v>
                </c:pt>
                <c:pt idx="11">
                  <c:v>0.46259839416518661</c:v>
                </c:pt>
                <c:pt idx="12">
                  <c:v>0.12322391306632476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94-4DB3-9618-D50378233DDB}"/>
            </c:ext>
          </c:extLst>
        </c:ser>
        <c:ser>
          <c:idx val="5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8000"/>
                </a:schemeClr>
              </a:solidFill>
              <a:ln w="9525">
                <a:solidFill>
                  <a:schemeClr val="accent3">
                    <a:shade val="4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ICB'!$N$10:$Z$10</c:f>
              <c:numCache>
                <c:formatCode>0.00%</c:formatCode>
                <c:ptCount val="13"/>
                <c:pt idx="0">
                  <c:v>6.8155585809765648E-2</c:v>
                </c:pt>
                <c:pt idx="1">
                  <c:v>5.4352152946543962E-2</c:v>
                </c:pt>
                <c:pt idx="2">
                  <c:v>0.10754099314190779</c:v>
                </c:pt>
                <c:pt idx="3">
                  <c:v>8.166455513284486E-2</c:v>
                </c:pt>
                <c:pt idx="4">
                  <c:v>8.6305082404349337E-2</c:v>
                </c:pt>
                <c:pt idx="5">
                  <c:v>8.4100241205628257E-2</c:v>
                </c:pt>
                <c:pt idx="6">
                  <c:v>0.11096913040554172</c:v>
                </c:pt>
                <c:pt idx="7">
                  <c:v>0.14108438925171726</c:v>
                </c:pt>
                <c:pt idx="8">
                  <c:v>0.12923859362759088</c:v>
                </c:pt>
                <c:pt idx="9">
                  <c:v>0.13658927607411028</c:v>
                </c:pt>
                <c:pt idx="11">
                  <c:v>0.2194662212148257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94-4DB3-9618-D50378233DDB}"/>
            </c:ext>
          </c:extLst>
        </c:ser>
        <c:ser>
          <c:idx val="6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1000"/>
                </a:schemeClr>
              </a:solidFill>
              <a:ln w="9525">
                <a:solidFill>
                  <a:schemeClr val="accent3">
                    <a:shade val="51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ICB'!$N$11:$Z$11</c:f>
              <c:numCache>
                <c:formatCode>0.00%</c:formatCode>
                <c:ptCount val="13"/>
                <c:pt idx="0">
                  <c:v>7.0254061808155008E-2</c:v>
                </c:pt>
                <c:pt idx="1">
                  <c:v>7.1639068348756232E-2</c:v>
                </c:pt>
                <c:pt idx="2">
                  <c:v>0.10428519970425107</c:v>
                </c:pt>
                <c:pt idx="3">
                  <c:v>9.9726790344766572E-2</c:v>
                </c:pt>
                <c:pt idx="4">
                  <c:v>0.10510356478565576</c:v>
                </c:pt>
                <c:pt idx="5">
                  <c:v>0.12366581214045125</c:v>
                </c:pt>
                <c:pt idx="6">
                  <c:v>0.11916533081118201</c:v>
                </c:pt>
                <c:pt idx="7">
                  <c:v>0.1243893858996855</c:v>
                </c:pt>
                <c:pt idx="8">
                  <c:v>9.653864220910123E-2</c:v>
                </c:pt>
                <c:pt idx="9">
                  <c:v>8.5232143947995373E-2</c:v>
                </c:pt>
                <c:pt idx="11">
                  <c:v>0.20095760300130391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4-4DB3-9618-D50378233DDB}"/>
            </c:ext>
          </c:extLst>
        </c:ser>
        <c:ser>
          <c:idx val="7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4000"/>
                </a:schemeClr>
              </a:solidFill>
              <a:ln w="9525">
                <a:solidFill>
                  <a:schemeClr val="accent3">
                    <a:shade val="54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ICB'!$N$12:$Z$12</c:f>
              <c:numCache>
                <c:formatCode>0.00%</c:formatCode>
                <c:ptCount val="13"/>
                <c:pt idx="0">
                  <c:v>3.7784036510873246E-2</c:v>
                </c:pt>
                <c:pt idx="1">
                  <c:v>7.7205178376006711E-2</c:v>
                </c:pt>
                <c:pt idx="2">
                  <c:v>7.2276109040600472E-2</c:v>
                </c:pt>
                <c:pt idx="3">
                  <c:v>8.475539160549185E-2</c:v>
                </c:pt>
                <c:pt idx="4">
                  <c:v>0.17683020389633611</c:v>
                </c:pt>
                <c:pt idx="5">
                  <c:v>0.11560804324697212</c:v>
                </c:pt>
                <c:pt idx="6">
                  <c:v>0.11292222671689997</c:v>
                </c:pt>
                <c:pt idx="7">
                  <c:v>0.12643500336678135</c:v>
                </c:pt>
                <c:pt idx="8">
                  <c:v>0.10696727184191472</c:v>
                </c:pt>
                <c:pt idx="9">
                  <c:v>8.9216535398123478E-2</c:v>
                </c:pt>
                <c:pt idx="11">
                  <c:v>0.32869042984477298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94-4DB3-9618-D50378233DDB}"/>
            </c:ext>
          </c:extLst>
        </c:ser>
        <c:ser>
          <c:idx val="8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ICB'!$N$13:$Z$13</c:f>
              <c:numCache>
                <c:formatCode>0.00%</c:formatCode>
                <c:ptCount val="13"/>
                <c:pt idx="0">
                  <c:v>8.2610191260318475E-2</c:v>
                </c:pt>
                <c:pt idx="1">
                  <c:v>7.6079256046377247E-2</c:v>
                </c:pt>
                <c:pt idx="2">
                  <c:v>8.7350040392012024E-2</c:v>
                </c:pt>
                <c:pt idx="3">
                  <c:v>0.13809293183640894</c:v>
                </c:pt>
                <c:pt idx="4">
                  <c:v>0.16067737745238955</c:v>
                </c:pt>
                <c:pt idx="5">
                  <c:v>0.14848279027434411</c:v>
                </c:pt>
                <c:pt idx="6">
                  <c:v>9.4285382964023334E-2</c:v>
                </c:pt>
                <c:pt idx="7">
                  <c:v>8.7701826069754907E-2</c:v>
                </c:pt>
                <c:pt idx="8">
                  <c:v>7.0508179260626413E-2</c:v>
                </c:pt>
                <c:pt idx="9">
                  <c:v>5.421202444374499E-2</c:v>
                </c:pt>
                <c:pt idx="11">
                  <c:v>0.46420507643299069</c:v>
                </c:pt>
                <c:pt idx="12">
                  <c:v>0.26870286583517916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94-4DB3-9618-D50378233DDB}"/>
            </c:ext>
          </c:extLst>
        </c:ser>
        <c:ser>
          <c:idx val="9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ICB'!$N$14:$Z$14</c:f>
              <c:numCache>
                <c:formatCode>0.00%</c:formatCode>
                <c:ptCount val="13"/>
                <c:pt idx="0">
                  <c:v>4.8575266413597461E-2</c:v>
                </c:pt>
                <c:pt idx="1">
                  <c:v>7.017691813725889E-2</c:v>
                </c:pt>
                <c:pt idx="2">
                  <c:v>8.0889345894670103E-2</c:v>
                </c:pt>
                <c:pt idx="3">
                  <c:v>9.4478268291295117E-2</c:v>
                </c:pt>
                <c:pt idx="4">
                  <c:v>0.12138583842045797</c:v>
                </c:pt>
                <c:pt idx="5">
                  <c:v>0.18379286800029263</c:v>
                </c:pt>
                <c:pt idx="6">
                  <c:v>0.11971643513814489</c:v>
                </c:pt>
                <c:pt idx="7">
                  <c:v>0.1021831283581119</c:v>
                </c:pt>
                <c:pt idx="8">
                  <c:v>0.10646281589621454</c:v>
                </c:pt>
                <c:pt idx="9">
                  <c:v>7.2339115449956512E-2</c:v>
                </c:pt>
                <c:pt idx="11">
                  <c:v>0.3824518585955472</c:v>
                </c:pt>
                <c:pt idx="12">
                  <c:v>0.38777606626403194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94-4DB3-9618-D50378233DDB}"/>
            </c:ext>
          </c:extLst>
        </c:ser>
        <c:ser>
          <c:idx val="10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4000"/>
                </a:schemeClr>
              </a:solidFill>
              <a:ln w="9525">
                <a:solidFill>
                  <a:schemeClr val="accent3">
                    <a:shade val="64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ICB'!$N$15:$Z$15</c:f>
              <c:numCache>
                <c:formatCode>0.00%</c:formatCode>
                <c:ptCount val="13"/>
                <c:pt idx="0">
                  <c:v>3.0202739795177909E-2</c:v>
                </c:pt>
                <c:pt idx="1">
                  <c:v>0.10137936256538721</c:v>
                </c:pt>
                <c:pt idx="2">
                  <c:v>9.1696691675237724E-2</c:v>
                </c:pt>
                <c:pt idx="3">
                  <c:v>9.655012125686474E-2</c:v>
                </c:pt>
                <c:pt idx="4">
                  <c:v>0.10634532020015271</c:v>
                </c:pt>
                <c:pt idx="5">
                  <c:v>8.4654749209674474E-2</c:v>
                </c:pt>
                <c:pt idx="6">
                  <c:v>0.12278388093480314</c:v>
                </c:pt>
                <c:pt idx="7">
                  <c:v>0.13629566062380505</c:v>
                </c:pt>
                <c:pt idx="8">
                  <c:v>0.1419451998897856</c:v>
                </c:pt>
                <c:pt idx="9">
                  <c:v>8.8146273849111445E-2</c:v>
                </c:pt>
                <c:pt idx="11">
                  <c:v>0.20269562528789303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94-4DB3-9618-D50378233DDB}"/>
            </c:ext>
          </c:extLst>
        </c:ser>
        <c:ser>
          <c:idx val="11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7000"/>
                </a:schemeClr>
              </a:solidFill>
              <a:ln w="9525">
                <a:solidFill>
                  <a:schemeClr val="accent3">
                    <a:shade val="67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ICB'!$N$16:$Z$16</c:f>
              <c:numCache>
                <c:formatCode>0.00%</c:formatCode>
                <c:ptCount val="13"/>
                <c:pt idx="0">
                  <c:v>1.0954279230727124E-3</c:v>
                </c:pt>
                <c:pt idx="1">
                  <c:v>1.7644431259363678E-2</c:v>
                </c:pt>
                <c:pt idx="2">
                  <c:v>5.5465414954990147E-2</c:v>
                </c:pt>
                <c:pt idx="3">
                  <c:v>9.7074781708448576E-2</c:v>
                </c:pt>
                <c:pt idx="4">
                  <c:v>0.11667827869821805</c:v>
                </c:pt>
                <c:pt idx="5">
                  <c:v>0.12823940202204775</c:v>
                </c:pt>
                <c:pt idx="6">
                  <c:v>0.10715866540252077</c:v>
                </c:pt>
                <c:pt idx="7">
                  <c:v>0.11774262106641023</c:v>
                </c:pt>
                <c:pt idx="8">
                  <c:v>0.14667516338500067</c:v>
                </c:pt>
                <c:pt idx="9">
                  <c:v>0.21222581357992737</c:v>
                </c:pt>
                <c:pt idx="11">
                  <c:v>0.16118603555782016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94-4DB3-9618-D50378233DDB}"/>
            </c:ext>
          </c:extLst>
        </c:ser>
        <c:ser>
          <c:idx val="12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0000"/>
                </a:schemeClr>
              </a:solidFill>
              <a:ln w="9525">
                <a:solidFill>
                  <a:schemeClr val="accent3">
                    <a:shade val="70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ICB'!$N$17:$Z$17</c:f>
              <c:numCache>
                <c:formatCode>0.00%</c:formatCode>
                <c:ptCount val="13"/>
                <c:pt idx="0">
                  <c:v>3.8709229446152918E-2</c:v>
                </c:pt>
                <c:pt idx="1">
                  <c:v>6.2382670151286485E-2</c:v>
                </c:pt>
                <c:pt idx="2">
                  <c:v>9.7329815250454255E-2</c:v>
                </c:pt>
                <c:pt idx="3">
                  <c:v>9.6254814497535451E-2</c:v>
                </c:pt>
                <c:pt idx="4">
                  <c:v>0.11364974885974628</c:v>
                </c:pt>
                <c:pt idx="5">
                  <c:v>8.7731773508635147E-2</c:v>
                </c:pt>
                <c:pt idx="6">
                  <c:v>0.11604068438647155</c:v>
                </c:pt>
                <c:pt idx="7">
                  <c:v>0.12333563113001401</c:v>
                </c:pt>
                <c:pt idx="8">
                  <c:v>0.12888296964565968</c:v>
                </c:pt>
                <c:pt idx="9">
                  <c:v>0.1356826631240442</c:v>
                </c:pt>
                <c:pt idx="11">
                  <c:v>0.1552175600745557</c:v>
                </c:pt>
                <c:pt idx="12">
                  <c:v>0.4264415049006649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94-4DB3-9618-D50378233DDB}"/>
            </c:ext>
          </c:extLst>
        </c:ser>
        <c:ser>
          <c:idx val="13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3000"/>
                </a:schemeClr>
              </a:solidFill>
              <a:ln w="9525">
                <a:solidFill>
                  <a:schemeClr val="accent3">
                    <a:shade val="73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ICB'!$N$18:$Z$18</c:f>
              <c:numCache>
                <c:formatCode>0.00%</c:formatCode>
                <c:ptCount val="13"/>
                <c:pt idx="0">
                  <c:v>2.1513329489347199E-2</c:v>
                </c:pt>
                <c:pt idx="1">
                  <c:v>0.10136905166517012</c:v>
                </c:pt>
                <c:pt idx="2">
                  <c:v>0.14393890058510667</c:v>
                </c:pt>
                <c:pt idx="3">
                  <c:v>0.16639769855194539</c:v>
                </c:pt>
                <c:pt idx="4">
                  <c:v>0.15238584620854781</c:v>
                </c:pt>
                <c:pt idx="5">
                  <c:v>0.13382728396710777</c:v>
                </c:pt>
                <c:pt idx="6">
                  <c:v>9.7156036523889364E-2</c:v>
                </c:pt>
                <c:pt idx="7">
                  <c:v>0.10166852131867421</c:v>
                </c:pt>
                <c:pt idx="8">
                  <c:v>6.1379870600588769E-2</c:v>
                </c:pt>
                <c:pt idx="9">
                  <c:v>2.0363461089622711E-2</c:v>
                </c:pt>
                <c:pt idx="11">
                  <c:v>3.6582832593136248E-3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94-4DB3-9618-D50378233DDB}"/>
            </c:ext>
          </c:extLst>
        </c:ser>
        <c:ser>
          <c:idx val="14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ICB'!$N$19:$Z$19</c:f>
              <c:numCache>
                <c:formatCode>0.00%</c:formatCode>
                <c:ptCount val="13"/>
                <c:pt idx="0">
                  <c:v>3.7084840806827613E-2</c:v>
                </c:pt>
                <c:pt idx="1">
                  <c:v>0.16770717087435449</c:v>
                </c:pt>
                <c:pt idx="2">
                  <c:v>0.17645018619200611</c:v>
                </c:pt>
                <c:pt idx="3">
                  <c:v>0.13134975635521701</c:v>
                </c:pt>
                <c:pt idx="4">
                  <c:v>9.8234319959015257E-2</c:v>
                </c:pt>
                <c:pt idx="5">
                  <c:v>0.12097780919588617</c:v>
                </c:pt>
                <c:pt idx="6">
                  <c:v>8.7970262230888677E-2</c:v>
                </c:pt>
                <c:pt idx="7">
                  <c:v>8.9906314907407039E-2</c:v>
                </c:pt>
                <c:pt idx="8">
                  <c:v>6.9934855964299852E-2</c:v>
                </c:pt>
                <c:pt idx="9">
                  <c:v>2.0384483514097773E-2</c:v>
                </c:pt>
                <c:pt idx="11">
                  <c:v>1.1708981828242673E-3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94-4DB3-9618-D50378233DDB}"/>
            </c:ext>
          </c:extLst>
        </c:ser>
        <c:ser>
          <c:idx val="15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9000"/>
                </a:schemeClr>
              </a:solidFill>
              <a:ln w="9525">
                <a:solidFill>
                  <a:schemeClr val="accent3">
                    <a:shade val="7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ICB'!$N$20:$Z$20</c:f>
              <c:numCache>
                <c:formatCode>0.00%</c:formatCode>
                <c:ptCount val="13"/>
                <c:pt idx="0">
                  <c:v>2.5803814700429924E-2</c:v>
                </c:pt>
                <c:pt idx="1">
                  <c:v>0.21495436108734728</c:v>
                </c:pt>
                <c:pt idx="2">
                  <c:v>0.26894413959196062</c:v>
                </c:pt>
                <c:pt idx="3">
                  <c:v>0.15768443245791824</c:v>
                </c:pt>
                <c:pt idx="4">
                  <c:v>0.10837987667189058</c:v>
                </c:pt>
                <c:pt idx="5">
                  <c:v>8.4874193368235276E-2</c:v>
                </c:pt>
                <c:pt idx="6">
                  <c:v>5.1339761182139024E-2</c:v>
                </c:pt>
                <c:pt idx="7">
                  <c:v>3.7646851831808409E-2</c:v>
                </c:pt>
                <c:pt idx="8">
                  <c:v>3.5342789773364705E-2</c:v>
                </c:pt>
                <c:pt idx="9">
                  <c:v>1.5029779334905947E-2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94-4DB3-9618-D50378233DDB}"/>
            </c:ext>
          </c:extLst>
        </c:ser>
        <c:ser>
          <c:idx val="16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2000"/>
                </a:schemeClr>
              </a:solidFill>
              <a:ln w="9525">
                <a:solidFill>
                  <a:schemeClr val="accent3">
                    <a:shade val="8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ICB'!$N$21:$Z$21</c:f>
              <c:numCache>
                <c:formatCode>0.00%</c:formatCode>
                <c:ptCount val="13"/>
                <c:pt idx="0">
                  <c:v>1.1015401223896824E-2</c:v>
                </c:pt>
                <c:pt idx="1">
                  <c:v>0.15416669644049733</c:v>
                </c:pt>
                <c:pt idx="2">
                  <c:v>0.19632204327997313</c:v>
                </c:pt>
                <c:pt idx="3">
                  <c:v>0.15938252190025565</c:v>
                </c:pt>
                <c:pt idx="4">
                  <c:v>0.12428494710243829</c:v>
                </c:pt>
                <c:pt idx="5">
                  <c:v>9.7460466307658394E-2</c:v>
                </c:pt>
                <c:pt idx="6">
                  <c:v>7.5951851043632307E-2</c:v>
                </c:pt>
                <c:pt idx="7">
                  <c:v>6.6400222946443932E-2</c:v>
                </c:pt>
                <c:pt idx="8">
                  <c:v>7.2577972165774093E-2</c:v>
                </c:pt>
                <c:pt idx="9">
                  <c:v>4.2437877589430052E-2</c:v>
                </c:pt>
                <c:pt idx="11">
                  <c:v>1.810615350874059E-3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94-4DB3-9618-D50378233DDB}"/>
            </c:ext>
          </c:extLst>
        </c:ser>
        <c:ser>
          <c:idx val="17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6000"/>
                </a:schemeClr>
              </a:solidFill>
              <a:ln w="9525">
                <a:solidFill>
                  <a:schemeClr val="accent3">
                    <a:shade val="8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ICB'!$N$22:$Z$22</c:f>
              <c:numCache>
                <c:formatCode>0.00%</c:formatCode>
                <c:ptCount val="13"/>
                <c:pt idx="0">
                  <c:v>6.7716190083797955E-3</c:v>
                </c:pt>
                <c:pt idx="1">
                  <c:v>6.2570689987440281E-2</c:v>
                </c:pt>
                <c:pt idx="2">
                  <c:v>9.6490586851496196E-2</c:v>
                </c:pt>
                <c:pt idx="3">
                  <c:v>8.8437742970873395E-2</c:v>
                </c:pt>
                <c:pt idx="4">
                  <c:v>9.7660834258145549E-2</c:v>
                </c:pt>
                <c:pt idx="5">
                  <c:v>0.11453671892132562</c:v>
                </c:pt>
                <c:pt idx="6">
                  <c:v>0.13863145513387073</c:v>
                </c:pt>
                <c:pt idx="7">
                  <c:v>0.11568703025631143</c:v>
                </c:pt>
                <c:pt idx="8">
                  <c:v>0.16303785860008904</c:v>
                </c:pt>
                <c:pt idx="9">
                  <c:v>0.11617546401206796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94-4DB3-9618-D50378233DDB}"/>
            </c:ext>
          </c:extLst>
        </c:ser>
        <c:ser>
          <c:idx val="18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9000"/>
                </a:schemeClr>
              </a:solidFill>
              <a:ln w="9525">
                <a:solidFill>
                  <a:schemeClr val="accent3">
                    <a:shade val="8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ICB'!$N$23:$Z$23</c:f>
              <c:numCache>
                <c:formatCode>0.00%</c:formatCode>
                <c:ptCount val="13"/>
                <c:pt idx="0">
                  <c:v>6.419993215458647E-2</c:v>
                </c:pt>
                <c:pt idx="1">
                  <c:v>9.636037849354151E-2</c:v>
                </c:pt>
                <c:pt idx="2">
                  <c:v>9.0098386601659794E-2</c:v>
                </c:pt>
                <c:pt idx="3">
                  <c:v>0.10666621508071293</c:v>
                </c:pt>
                <c:pt idx="4">
                  <c:v>0.12918530130728759</c:v>
                </c:pt>
                <c:pt idx="5">
                  <c:v>0.11203793752093288</c:v>
                </c:pt>
                <c:pt idx="6">
                  <c:v>0.12672469546172244</c:v>
                </c:pt>
                <c:pt idx="7">
                  <c:v>9.9383316371979946E-2</c:v>
                </c:pt>
                <c:pt idx="8">
                  <c:v>9.0810172081128487E-2</c:v>
                </c:pt>
                <c:pt idx="9">
                  <c:v>8.4533664926447941E-2</c:v>
                </c:pt>
                <c:pt idx="11">
                  <c:v>0.24341020508991129</c:v>
                </c:pt>
                <c:pt idx="12">
                  <c:v>0.50566175889503373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94-4DB3-9618-D50378233DDB}"/>
            </c:ext>
          </c:extLst>
        </c:ser>
        <c:ser>
          <c:idx val="19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2000"/>
                </a:schemeClr>
              </a:solidFill>
              <a:ln w="9525">
                <a:solidFill>
                  <a:schemeClr val="accent3">
                    <a:shade val="9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ICB'!$N$24:$Z$24</c:f>
              <c:numCache>
                <c:formatCode>0.00%</c:formatCode>
                <c:ptCount val="13"/>
                <c:pt idx="0">
                  <c:v>0</c:v>
                </c:pt>
                <c:pt idx="1">
                  <c:v>2.3105504353172057E-2</c:v>
                </c:pt>
                <c:pt idx="2">
                  <c:v>6.2259890949214337E-2</c:v>
                </c:pt>
                <c:pt idx="3">
                  <c:v>9.4251611465635043E-2</c:v>
                </c:pt>
                <c:pt idx="4">
                  <c:v>9.1885085922461723E-2</c:v>
                </c:pt>
                <c:pt idx="5">
                  <c:v>8.0308842993178281E-2</c:v>
                </c:pt>
                <c:pt idx="6">
                  <c:v>9.4232818863477119E-2</c:v>
                </c:pt>
                <c:pt idx="7">
                  <c:v>9.2906598082617642E-2</c:v>
                </c:pt>
                <c:pt idx="8">
                  <c:v>0.11477581767954317</c:v>
                </c:pt>
                <c:pt idx="9">
                  <c:v>0.34627382969070064</c:v>
                </c:pt>
                <c:pt idx="11">
                  <c:v>5.315755986114952E-2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94-4DB3-9618-D50378233DDB}"/>
            </c:ext>
          </c:extLst>
        </c:ser>
        <c:ser>
          <c:idx val="20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5000"/>
                </a:schemeClr>
              </a:solidFill>
              <a:ln w="9525">
                <a:solidFill>
                  <a:schemeClr val="accent3">
                    <a:shade val="95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ICB'!$N$25:$Z$25</c:f>
              <c:numCache>
                <c:formatCode>0.00%</c:formatCode>
                <c:ptCount val="13"/>
                <c:pt idx="0">
                  <c:v>4.8044602852036197E-2</c:v>
                </c:pt>
                <c:pt idx="1">
                  <c:v>7.7150831931332875E-2</c:v>
                </c:pt>
                <c:pt idx="2">
                  <c:v>0.11735530830602202</c:v>
                </c:pt>
                <c:pt idx="3">
                  <c:v>0.29001472537696615</c:v>
                </c:pt>
                <c:pt idx="4">
                  <c:v>0.16980528224805089</c:v>
                </c:pt>
                <c:pt idx="5">
                  <c:v>0.13497154609462717</c:v>
                </c:pt>
                <c:pt idx="6">
                  <c:v>9.5080115144752911E-2</c:v>
                </c:pt>
                <c:pt idx="7">
                  <c:v>5.2855708794302923E-2</c:v>
                </c:pt>
                <c:pt idx="8">
                  <c:v>1.4721879251908878E-2</c:v>
                </c:pt>
                <c:pt idx="9">
                  <c:v>0</c:v>
                </c:pt>
                <c:pt idx="11">
                  <c:v>0.60243580819934173</c:v>
                </c:pt>
                <c:pt idx="12">
                  <c:v>0.5216823305969549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94-4DB3-9618-D50378233DDB}"/>
            </c:ext>
          </c:extLst>
        </c:ser>
        <c:ser>
          <c:idx val="21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8000"/>
                </a:schemeClr>
              </a:solidFill>
              <a:ln w="9525">
                <a:solidFill>
                  <a:schemeClr val="accent3">
                    <a:shade val="9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ICB'!$N$26:$Z$26</c:f>
              <c:numCache>
                <c:formatCode>0.00%</c:formatCode>
                <c:ptCount val="13"/>
                <c:pt idx="0">
                  <c:v>6.2197530021095342E-2</c:v>
                </c:pt>
                <c:pt idx="1">
                  <c:v>6.2036795673331174E-2</c:v>
                </c:pt>
                <c:pt idx="2">
                  <c:v>9.886578182269419E-2</c:v>
                </c:pt>
                <c:pt idx="3">
                  <c:v>0.13552487259929094</c:v>
                </c:pt>
                <c:pt idx="4">
                  <c:v>0.13973727845934877</c:v>
                </c:pt>
                <c:pt idx="5">
                  <c:v>0.13775016885434721</c:v>
                </c:pt>
                <c:pt idx="6">
                  <c:v>0.11613764523347705</c:v>
                </c:pt>
                <c:pt idx="7">
                  <c:v>9.9816029961548675E-2</c:v>
                </c:pt>
                <c:pt idx="8">
                  <c:v>0.10285665744179209</c:v>
                </c:pt>
                <c:pt idx="9">
                  <c:v>4.5077239933074546E-2</c:v>
                </c:pt>
                <c:pt idx="11">
                  <c:v>0.34138476388290878</c:v>
                </c:pt>
                <c:pt idx="12">
                  <c:v>0.54499437429782827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94-4DB3-9618-D50378233DDB}"/>
            </c:ext>
          </c:extLst>
        </c:ser>
        <c:ser>
          <c:idx val="22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ICB'!$N$27:$Z$27</c:f>
              <c:numCache>
                <c:formatCode>0.00%</c:formatCode>
                <c:ptCount val="13"/>
                <c:pt idx="0">
                  <c:v>2.5198096847347591E-2</c:v>
                </c:pt>
                <c:pt idx="1">
                  <c:v>5.9721641691493618E-2</c:v>
                </c:pt>
                <c:pt idx="2">
                  <c:v>6.3890791053403881E-2</c:v>
                </c:pt>
                <c:pt idx="3">
                  <c:v>0.14424118457912757</c:v>
                </c:pt>
                <c:pt idx="4">
                  <c:v>0.17372937880741696</c:v>
                </c:pt>
                <c:pt idx="5">
                  <c:v>0.1692044999777669</c:v>
                </c:pt>
                <c:pt idx="6">
                  <c:v>0.14793721374894392</c:v>
                </c:pt>
                <c:pt idx="7">
                  <c:v>0.10089554893503491</c:v>
                </c:pt>
                <c:pt idx="8">
                  <c:v>6.0265907777135488E-2</c:v>
                </c:pt>
                <c:pt idx="9">
                  <c:v>5.4915736582329136E-2</c:v>
                </c:pt>
                <c:pt idx="11">
                  <c:v>0.469797678865223</c:v>
                </c:pt>
                <c:pt idx="12">
                  <c:v>8.5844635154964655E-2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94-4DB3-9618-D50378233DDB}"/>
            </c:ext>
          </c:extLst>
        </c:ser>
        <c:ser>
          <c:idx val="23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ICB'!$N$28:$Z$28</c:f>
              <c:numCache>
                <c:formatCode>0.00%</c:formatCode>
                <c:ptCount val="13"/>
                <c:pt idx="0">
                  <c:v>8.6430823582647823E-2</c:v>
                </c:pt>
                <c:pt idx="1">
                  <c:v>8.5852736107738067E-2</c:v>
                </c:pt>
                <c:pt idx="2">
                  <c:v>7.9304883541839205E-2</c:v>
                </c:pt>
                <c:pt idx="3">
                  <c:v>9.56895639123964E-2</c:v>
                </c:pt>
                <c:pt idx="4">
                  <c:v>8.3719935818798122E-2</c:v>
                </c:pt>
                <c:pt idx="5">
                  <c:v>8.8410020736423248E-2</c:v>
                </c:pt>
                <c:pt idx="6">
                  <c:v>0.12643198598475178</c:v>
                </c:pt>
                <c:pt idx="7">
                  <c:v>0.1012161632012554</c:v>
                </c:pt>
                <c:pt idx="8">
                  <c:v>9.5990543028597164E-2</c:v>
                </c:pt>
                <c:pt idx="9">
                  <c:v>0.15695334408555278</c:v>
                </c:pt>
                <c:pt idx="11">
                  <c:v>7.8205790838195705E-2</c:v>
                </c:pt>
                <c:pt idx="12">
                  <c:v>0.79688891379750537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94-4DB3-9618-D50378233DDB}"/>
            </c:ext>
          </c:extLst>
        </c:ser>
        <c:ser>
          <c:idx val="24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3000"/>
                </a:schemeClr>
              </a:solidFill>
              <a:ln w="9525">
                <a:solidFill>
                  <a:schemeClr val="accent3">
                    <a:tint val="93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ICB'!$N$29:$Z$29</c:f>
              <c:numCache>
                <c:formatCode>0.00%</c:formatCode>
                <c:ptCount val="13"/>
                <c:pt idx="0">
                  <c:v>2.6336427248873813E-2</c:v>
                </c:pt>
                <c:pt idx="1">
                  <c:v>3.4662556390651217E-2</c:v>
                </c:pt>
                <c:pt idx="2">
                  <c:v>4.3600454270829155E-2</c:v>
                </c:pt>
                <c:pt idx="3">
                  <c:v>6.1125893111852805E-2</c:v>
                </c:pt>
                <c:pt idx="4">
                  <c:v>9.5201628780031175E-2</c:v>
                </c:pt>
                <c:pt idx="5">
                  <c:v>0.12618814925855582</c:v>
                </c:pt>
                <c:pt idx="6">
                  <c:v>0.12284945390962528</c:v>
                </c:pt>
                <c:pt idx="7">
                  <c:v>0.17213588641927635</c:v>
                </c:pt>
                <c:pt idx="8">
                  <c:v>0.17020187283670873</c:v>
                </c:pt>
                <c:pt idx="9">
                  <c:v>0.14769767777359566</c:v>
                </c:pt>
                <c:pt idx="11">
                  <c:v>0.33148645702378848</c:v>
                </c:pt>
                <c:pt idx="12">
                  <c:v>3.9211772860246637E-3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94-4DB3-9618-D50378233DDB}"/>
            </c:ext>
          </c:extLst>
        </c:ser>
        <c:ser>
          <c:idx val="25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0000"/>
                </a:schemeClr>
              </a:solidFill>
              <a:ln w="9525">
                <a:solidFill>
                  <a:schemeClr val="accent3">
                    <a:tint val="90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ICB'!$N$30:$Z$30</c:f>
              <c:numCache>
                <c:formatCode>0.00%</c:formatCode>
                <c:ptCount val="13"/>
                <c:pt idx="0">
                  <c:v>3.3686593722983722E-2</c:v>
                </c:pt>
                <c:pt idx="1">
                  <c:v>4.9815271652113684E-2</c:v>
                </c:pt>
                <c:pt idx="2">
                  <c:v>5.4415711795347613E-2</c:v>
                </c:pt>
                <c:pt idx="3">
                  <c:v>0.12060131370995776</c:v>
                </c:pt>
                <c:pt idx="4">
                  <c:v>0.1271401415539925</c:v>
                </c:pt>
                <c:pt idx="5">
                  <c:v>0.14862910760507031</c:v>
                </c:pt>
                <c:pt idx="6">
                  <c:v>0.15092415864281847</c:v>
                </c:pt>
                <c:pt idx="7">
                  <c:v>0.10313127149187364</c:v>
                </c:pt>
                <c:pt idx="8">
                  <c:v>0.10871382807017997</c:v>
                </c:pt>
                <c:pt idx="9">
                  <c:v>0.10294260175566235</c:v>
                </c:pt>
                <c:pt idx="11">
                  <c:v>0.22186397945825939</c:v>
                </c:pt>
                <c:pt idx="12">
                  <c:v>0.68263165852328456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94-4DB3-9618-D50378233DDB}"/>
            </c:ext>
          </c:extLst>
        </c:ser>
        <c:ser>
          <c:idx val="26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ICB'!$N$31:$Z$31</c:f>
              <c:numCache>
                <c:formatCode>0.00%</c:formatCode>
                <c:ptCount val="13"/>
                <c:pt idx="0">
                  <c:v>4.0986671081498602E-2</c:v>
                </c:pt>
                <c:pt idx="1">
                  <c:v>7.0582308291953416E-2</c:v>
                </c:pt>
                <c:pt idx="2">
                  <c:v>8.1459679391104045E-2</c:v>
                </c:pt>
                <c:pt idx="3">
                  <c:v>0.10799526794338636</c:v>
                </c:pt>
                <c:pt idx="4">
                  <c:v>9.6837766986778526E-2</c:v>
                </c:pt>
                <c:pt idx="5">
                  <c:v>9.6543383946750105E-2</c:v>
                </c:pt>
                <c:pt idx="6">
                  <c:v>9.9751994623260981E-2</c:v>
                </c:pt>
                <c:pt idx="7">
                  <c:v>0.11392678469032769</c:v>
                </c:pt>
                <c:pt idx="8">
                  <c:v>0.13073238334044165</c:v>
                </c:pt>
                <c:pt idx="9">
                  <c:v>0.16118375970449864</c:v>
                </c:pt>
                <c:pt idx="11">
                  <c:v>0.18258655793315695</c:v>
                </c:pt>
                <c:pt idx="12">
                  <c:v>0.58716478981489506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94-4DB3-9618-D50378233DDB}"/>
            </c:ext>
          </c:extLst>
        </c:ser>
        <c:ser>
          <c:idx val="27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ICB'!$N$32:$Z$32</c:f>
              <c:numCache>
                <c:formatCode>0.00%</c:formatCode>
                <c:ptCount val="13"/>
                <c:pt idx="0">
                  <c:v>3.0754862103065599E-2</c:v>
                </c:pt>
                <c:pt idx="1">
                  <c:v>4.5557003155069303E-2</c:v>
                </c:pt>
                <c:pt idx="2">
                  <c:v>4.413329775377902E-2</c:v>
                </c:pt>
                <c:pt idx="3">
                  <c:v>6.2165853045976112E-2</c:v>
                </c:pt>
                <c:pt idx="4">
                  <c:v>8.4893339821369707E-2</c:v>
                </c:pt>
                <c:pt idx="5">
                  <c:v>0.15228624797902898</c:v>
                </c:pt>
                <c:pt idx="6">
                  <c:v>0.13517352881159056</c:v>
                </c:pt>
                <c:pt idx="7">
                  <c:v>0.13268871552576639</c:v>
                </c:pt>
                <c:pt idx="8">
                  <c:v>0.16400081623683427</c:v>
                </c:pt>
                <c:pt idx="9">
                  <c:v>0.14834633556752005</c:v>
                </c:pt>
                <c:pt idx="11">
                  <c:v>0.29228028317139404</c:v>
                </c:pt>
                <c:pt idx="12">
                  <c:v>1.6682625143233869E-2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94-4DB3-9618-D50378233DDB}"/>
            </c:ext>
          </c:extLst>
        </c:ser>
        <c:ser>
          <c:idx val="28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0000"/>
                </a:schemeClr>
              </a:solidFill>
              <a:ln w="9525">
                <a:solidFill>
                  <a:schemeClr val="accent3">
                    <a:tint val="80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ICB'!$N$33:$Z$33</c:f>
              <c:numCache>
                <c:formatCode>0.00%</c:formatCode>
                <c:ptCount val="13"/>
                <c:pt idx="0">
                  <c:v>4.8093919654451835E-3</c:v>
                </c:pt>
                <c:pt idx="1">
                  <c:v>2.1443330964806964E-2</c:v>
                </c:pt>
                <c:pt idx="2">
                  <c:v>3.7775662049790389E-2</c:v>
                </c:pt>
                <c:pt idx="3">
                  <c:v>5.2844390151130648E-2</c:v>
                </c:pt>
                <c:pt idx="4">
                  <c:v>5.6026732845393563E-2</c:v>
                </c:pt>
                <c:pt idx="5">
                  <c:v>9.1597215173036609E-2</c:v>
                </c:pt>
                <c:pt idx="6">
                  <c:v>0.1183755642751551</c:v>
                </c:pt>
                <c:pt idx="7">
                  <c:v>0.14187122917184417</c:v>
                </c:pt>
                <c:pt idx="8">
                  <c:v>0.17269182438368727</c:v>
                </c:pt>
                <c:pt idx="9">
                  <c:v>0.30256465901971008</c:v>
                </c:pt>
                <c:pt idx="11">
                  <c:v>0.28086405708731926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94-4DB3-9618-D50378233DDB}"/>
            </c:ext>
          </c:extLst>
        </c:ser>
        <c:ser>
          <c:idx val="29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ICB'!$N$34:$Z$34</c:f>
              <c:numCache>
                <c:formatCode>0.00%</c:formatCode>
                <c:ptCount val="13"/>
                <c:pt idx="0">
                  <c:v>0.18291647966293917</c:v>
                </c:pt>
                <c:pt idx="1">
                  <c:v>0.10806092714138189</c:v>
                </c:pt>
                <c:pt idx="2">
                  <c:v>9.7349078408279319E-2</c:v>
                </c:pt>
                <c:pt idx="3">
                  <c:v>9.3837045197596836E-2</c:v>
                </c:pt>
                <c:pt idx="4">
                  <c:v>7.6602427814595309E-2</c:v>
                </c:pt>
                <c:pt idx="5">
                  <c:v>8.181474511367369E-2</c:v>
                </c:pt>
                <c:pt idx="6">
                  <c:v>0.10269527170044332</c:v>
                </c:pt>
                <c:pt idx="7">
                  <c:v>0.10861176492791043</c:v>
                </c:pt>
                <c:pt idx="8">
                  <c:v>8.8858863445897288E-2</c:v>
                </c:pt>
                <c:pt idx="9">
                  <c:v>5.9253396587282722E-2</c:v>
                </c:pt>
                <c:pt idx="11">
                  <c:v>0.20479960179264084</c:v>
                </c:pt>
                <c:pt idx="12">
                  <c:v>0.25744412446574927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94-4DB3-9618-D50378233DDB}"/>
            </c:ext>
          </c:extLst>
        </c:ser>
        <c:ser>
          <c:idx val="30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ICB'!$N$35:$Z$35</c:f>
              <c:numCache>
                <c:formatCode>0.00%</c:formatCode>
                <c:ptCount val="13"/>
                <c:pt idx="0">
                  <c:v>0.18211782510490709</c:v>
                </c:pt>
                <c:pt idx="1">
                  <c:v>0.13769088004196284</c:v>
                </c:pt>
                <c:pt idx="2">
                  <c:v>0.12411752269418515</c:v>
                </c:pt>
                <c:pt idx="3">
                  <c:v>0.10769267309668579</c:v>
                </c:pt>
                <c:pt idx="4">
                  <c:v>8.9779521174102941E-2</c:v>
                </c:pt>
                <c:pt idx="5">
                  <c:v>7.0533286589021152E-2</c:v>
                </c:pt>
                <c:pt idx="6">
                  <c:v>7.8000222124689558E-2</c:v>
                </c:pt>
                <c:pt idx="7">
                  <c:v>7.1427472274556827E-2</c:v>
                </c:pt>
                <c:pt idx="8">
                  <c:v>7.9618320202106699E-2</c:v>
                </c:pt>
                <c:pt idx="9">
                  <c:v>5.9022276697781963E-2</c:v>
                </c:pt>
                <c:pt idx="11">
                  <c:v>0.21805853654620194</c:v>
                </c:pt>
                <c:pt idx="12">
                  <c:v>0.4704928759527276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D94-4DB3-9618-D50378233DDB}"/>
            </c:ext>
          </c:extLst>
        </c:ser>
        <c:ser>
          <c:idx val="31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ICB'!$N$36:$Z$36</c:f>
              <c:numCache>
                <c:formatCode>0.00%</c:formatCode>
                <c:ptCount val="13"/>
                <c:pt idx="0">
                  <c:v>0.13125874240760038</c:v>
                </c:pt>
                <c:pt idx="1">
                  <c:v>5.0284685648839193E-2</c:v>
                </c:pt>
                <c:pt idx="2">
                  <c:v>6.9243975366359692E-2</c:v>
                </c:pt>
                <c:pt idx="3">
                  <c:v>7.3543010298438807E-2</c:v>
                </c:pt>
                <c:pt idx="4">
                  <c:v>8.3080448925563974E-2</c:v>
                </c:pt>
                <c:pt idx="5">
                  <c:v>0.10404990565240657</c:v>
                </c:pt>
                <c:pt idx="6">
                  <c:v>0.12521415964927105</c:v>
                </c:pt>
                <c:pt idx="7">
                  <c:v>0.11441053876700369</c:v>
                </c:pt>
                <c:pt idx="8">
                  <c:v>0.11543615812844416</c:v>
                </c:pt>
                <c:pt idx="9">
                  <c:v>0.1334783751560725</c:v>
                </c:pt>
                <c:pt idx="11">
                  <c:v>0.33638789534457997</c:v>
                </c:pt>
                <c:pt idx="12">
                  <c:v>0.40339287558321835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D94-4DB3-9618-D50378233DDB}"/>
            </c:ext>
          </c:extLst>
        </c:ser>
        <c:ser>
          <c:idx val="32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ICB'!$N$37:$Z$37</c:f>
              <c:numCache>
                <c:formatCode>0.00%</c:formatCode>
                <c:ptCount val="13"/>
                <c:pt idx="0">
                  <c:v>0</c:v>
                </c:pt>
                <c:pt idx="1">
                  <c:v>5.8427137642136162E-3</c:v>
                </c:pt>
                <c:pt idx="2">
                  <c:v>1.8344977458371856E-2</c:v>
                </c:pt>
                <c:pt idx="3">
                  <c:v>6.243602085458029E-2</c:v>
                </c:pt>
                <c:pt idx="4">
                  <c:v>6.5337361914656347E-2</c:v>
                </c:pt>
                <c:pt idx="5">
                  <c:v>8.0342556497040515E-2</c:v>
                </c:pt>
                <c:pt idx="6">
                  <c:v>0.110659854932947</c:v>
                </c:pt>
                <c:pt idx="7">
                  <c:v>0.14797030033264391</c:v>
                </c:pt>
                <c:pt idx="8">
                  <c:v>0.1967564836966364</c:v>
                </c:pt>
                <c:pt idx="9">
                  <c:v>0.31230973054891009</c:v>
                </c:pt>
                <c:pt idx="11">
                  <c:v>0.12232145410181382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94-4DB3-9618-D50378233DDB}"/>
            </c:ext>
          </c:extLst>
        </c:ser>
        <c:ser>
          <c:idx val="33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ICB'!$N$38:$Z$38</c:f>
              <c:numCache>
                <c:formatCode>0.00%</c:formatCode>
                <c:ptCount val="13"/>
                <c:pt idx="0">
                  <c:v>4.1536873709889288E-2</c:v>
                </c:pt>
                <c:pt idx="1">
                  <c:v>5.3764191217864514E-2</c:v>
                </c:pt>
                <c:pt idx="2">
                  <c:v>7.7491672921748925E-2</c:v>
                </c:pt>
                <c:pt idx="3">
                  <c:v>8.6326585663351468E-2</c:v>
                </c:pt>
                <c:pt idx="4">
                  <c:v>0.11187077781947832</c:v>
                </c:pt>
                <c:pt idx="5">
                  <c:v>0.15351437887033215</c:v>
                </c:pt>
                <c:pt idx="6">
                  <c:v>0.11824333833739914</c:v>
                </c:pt>
                <c:pt idx="7">
                  <c:v>0.12400250985175455</c:v>
                </c:pt>
                <c:pt idx="8">
                  <c:v>0.11555463032463877</c:v>
                </c:pt>
                <c:pt idx="9">
                  <c:v>0.11769504128354288</c:v>
                </c:pt>
                <c:pt idx="11">
                  <c:v>0.199447011634453</c:v>
                </c:pt>
                <c:pt idx="12">
                  <c:v>0.5787917526740477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D94-4DB3-9618-D50378233DDB}"/>
            </c:ext>
          </c:extLst>
        </c:ser>
        <c:ser>
          <c:idx val="34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ICB'!$N$39:$Z$39</c:f>
              <c:numCache>
                <c:formatCode>0.00%</c:formatCode>
                <c:ptCount val="13"/>
                <c:pt idx="0">
                  <c:v>0.22133844941714068</c:v>
                </c:pt>
                <c:pt idx="1">
                  <c:v>0.14000538682342714</c:v>
                </c:pt>
                <c:pt idx="2">
                  <c:v>0.11316021100908963</c:v>
                </c:pt>
                <c:pt idx="3">
                  <c:v>7.4015541237308025E-2</c:v>
                </c:pt>
                <c:pt idx="4">
                  <c:v>8.9222829055619374E-2</c:v>
                </c:pt>
                <c:pt idx="5">
                  <c:v>8.068446220287516E-2</c:v>
                </c:pt>
                <c:pt idx="6">
                  <c:v>8.837411069166981E-2</c:v>
                </c:pt>
                <c:pt idx="7">
                  <c:v>8.3547785403051023E-2</c:v>
                </c:pt>
                <c:pt idx="8">
                  <c:v>6.1449642850250501E-2</c:v>
                </c:pt>
                <c:pt idx="9">
                  <c:v>4.8201581309568663E-2</c:v>
                </c:pt>
                <c:pt idx="11">
                  <c:v>9.7803149361846017E-2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D94-4DB3-9618-D50378233DDB}"/>
            </c:ext>
          </c:extLst>
        </c:ser>
        <c:ser>
          <c:idx val="35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ICB'!$N$40:$Z$40</c:f>
              <c:numCache>
                <c:formatCode>0.00%</c:formatCode>
                <c:ptCount val="13"/>
                <c:pt idx="0">
                  <c:v>0.3779750992129231</c:v>
                </c:pt>
                <c:pt idx="1">
                  <c:v>0.13698819752759187</c:v>
                </c:pt>
                <c:pt idx="2">
                  <c:v>9.8193919849211081E-2</c:v>
                </c:pt>
                <c:pt idx="3">
                  <c:v>9.1884051568631789E-2</c:v>
                </c:pt>
                <c:pt idx="4">
                  <c:v>8.2537052989640619E-2</c:v>
                </c:pt>
                <c:pt idx="5">
                  <c:v>5.3649342139170511E-2</c:v>
                </c:pt>
                <c:pt idx="6">
                  <c:v>3.9838314227022727E-2</c:v>
                </c:pt>
                <c:pt idx="7">
                  <c:v>3.2147195900426299E-2</c:v>
                </c:pt>
                <c:pt idx="8">
                  <c:v>3.3105088389695107E-2</c:v>
                </c:pt>
                <c:pt idx="9">
                  <c:v>5.3681738195686904E-2</c:v>
                </c:pt>
                <c:pt idx="11">
                  <c:v>1.5976409780663971E-2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D94-4DB3-9618-D50378233DDB}"/>
            </c:ext>
          </c:extLst>
        </c:ser>
        <c:ser>
          <c:idx val="36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ICB'!$N$41:$Z$41</c:f>
              <c:numCache>
                <c:formatCode>0.00%</c:formatCode>
                <c:ptCount val="13"/>
                <c:pt idx="0">
                  <c:v>3.9575452734681944E-2</c:v>
                </c:pt>
                <c:pt idx="1">
                  <c:v>8.8143924857920802E-2</c:v>
                </c:pt>
                <c:pt idx="2">
                  <c:v>5.5187032874659647E-2</c:v>
                </c:pt>
                <c:pt idx="3">
                  <c:v>6.4791084187635906E-2</c:v>
                </c:pt>
                <c:pt idx="4">
                  <c:v>0.10938385139703598</c:v>
                </c:pt>
                <c:pt idx="5">
                  <c:v>0.12323314694004349</c:v>
                </c:pt>
                <c:pt idx="6">
                  <c:v>0.11261718107559893</c:v>
                </c:pt>
                <c:pt idx="7">
                  <c:v>0.12918585421120918</c:v>
                </c:pt>
                <c:pt idx="8">
                  <c:v>0.14492420919905707</c:v>
                </c:pt>
                <c:pt idx="9">
                  <c:v>0.13295826252215703</c:v>
                </c:pt>
                <c:pt idx="11">
                  <c:v>0.37861479633792006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D94-4DB3-9618-D50378233DDB}"/>
            </c:ext>
          </c:extLst>
        </c:ser>
        <c:ser>
          <c:idx val="37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ICB'!$N$42:$Z$42</c:f>
              <c:numCache>
                <c:formatCode>0.00%</c:formatCode>
                <c:ptCount val="13"/>
                <c:pt idx="0">
                  <c:v>0.24969725138820026</c:v>
                </c:pt>
                <c:pt idx="1">
                  <c:v>0.15201859444240301</c:v>
                </c:pt>
                <c:pt idx="2">
                  <c:v>0.12091500963082655</c:v>
                </c:pt>
                <c:pt idx="3">
                  <c:v>9.3164405367872183E-2</c:v>
                </c:pt>
                <c:pt idx="4">
                  <c:v>7.2286564873543832E-2</c:v>
                </c:pt>
                <c:pt idx="5">
                  <c:v>6.2501278350282782E-2</c:v>
                </c:pt>
                <c:pt idx="6">
                  <c:v>6.4677471342031528E-2</c:v>
                </c:pt>
                <c:pt idx="7">
                  <c:v>7.1511091143377656E-2</c:v>
                </c:pt>
                <c:pt idx="8">
                  <c:v>6.3362445630440037E-2</c:v>
                </c:pt>
                <c:pt idx="9">
                  <c:v>4.9865887831022193E-2</c:v>
                </c:pt>
                <c:pt idx="11">
                  <c:v>6.9894903737578841E-3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D94-4DB3-9618-D50378233DDB}"/>
            </c:ext>
          </c:extLst>
        </c:ser>
        <c:ser>
          <c:idx val="38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9000"/>
                </a:schemeClr>
              </a:solidFill>
              <a:ln w="9525">
                <a:solidFill>
                  <a:schemeClr val="accent3">
                    <a:tint val="4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ICB'!$N$43:$Z$43</c:f>
              <c:numCache>
                <c:formatCode>0.00%</c:formatCode>
                <c:ptCount val="13"/>
                <c:pt idx="0">
                  <c:v>7.9468224408393989E-2</c:v>
                </c:pt>
                <c:pt idx="1">
                  <c:v>0.10661360986267873</c:v>
                </c:pt>
                <c:pt idx="2">
                  <c:v>9.8389050524718955E-2</c:v>
                </c:pt>
                <c:pt idx="3">
                  <c:v>8.5161642119404218E-2</c:v>
                </c:pt>
                <c:pt idx="4">
                  <c:v>0.12084102204159261</c:v>
                </c:pt>
                <c:pt idx="5">
                  <c:v>9.2831482382952385E-2</c:v>
                </c:pt>
                <c:pt idx="6">
                  <c:v>8.7079573885184475E-2</c:v>
                </c:pt>
                <c:pt idx="7">
                  <c:v>0.10774568960637587</c:v>
                </c:pt>
                <c:pt idx="8">
                  <c:v>0.11538345427718595</c:v>
                </c:pt>
                <c:pt idx="9">
                  <c:v>0.1064862508915128</c:v>
                </c:pt>
                <c:pt idx="11">
                  <c:v>0.19987716934780886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D94-4DB3-9618-D50378233DDB}"/>
            </c:ext>
          </c:extLst>
        </c:ser>
        <c:ser>
          <c:idx val="39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ICB'!$N$44:$Z$44</c:f>
              <c:numCache>
                <c:formatCode>0.00%</c:formatCode>
                <c:ptCount val="13"/>
                <c:pt idx="0">
                  <c:v>5.4662422107110524E-2</c:v>
                </c:pt>
                <c:pt idx="1">
                  <c:v>8.5413353370203296E-2</c:v>
                </c:pt>
                <c:pt idx="2">
                  <c:v>0.11830559235766874</c:v>
                </c:pt>
                <c:pt idx="3">
                  <c:v>6.6676578899158082E-2</c:v>
                </c:pt>
                <c:pt idx="4">
                  <c:v>7.1715887096131845E-2</c:v>
                </c:pt>
                <c:pt idx="5">
                  <c:v>0.10329652532000139</c:v>
                </c:pt>
                <c:pt idx="6">
                  <c:v>0.1080650171649776</c:v>
                </c:pt>
                <c:pt idx="7">
                  <c:v>0.14997517516773357</c:v>
                </c:pt>
                <c:pt idx="8">
                  <c:v>0.12044557255090418</c:v>
                </c:pt>
                <c:pt idx="9">
                  <c:v>0.12144387596611078</c:v>
                </c:pt>
                <c:pt idx="11">
                  <c:v>0.31368631501251865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D94-4DB3-9618-D50378233DDB}"/>
            </c:ext>
          </c:extLst>
        </c:ser>
        <c:ser>
          <c:idx val="40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ICB'!$N$45:$Z$45</c:f>
              <c:numCache>
                <c:formatCode>0.00%</c:formatCode>
                <c:ptCount val="13"/>
                <c:pt idx="0">
                  <c:v>0.12873646570047642</c:v>
                </c:pt>
                <c:pt idx="1">
                  <c:v>0.14111843351786718</c:v>
                </c:pt>
                <c:pt idx="2">
                  <c:v>9.6170607101394856E-2</c:v>
                </c:pt>
                <c:pt idx="3">
                  <c:v>9.682256158687616E-2</c:v>
                </c:pt>
                <c:pt idx="4">
                  <c:v>8.7962181472435327E-2</c:v>
                </c:pt>
                <c:pt idx="5">
                  <c:v>0.10198221723089007</c:v>
                </c:pt>
                <c:pt idx="6">
                  <c:v>8.158818524119732E-2</c:v>
                </c:pt>
                <c:pt idx="7">
                  <c:v>7.9993179023084532E-2</c:v>
                </c:pt>
                <c:pt idx="8">
                  <c:v>8.9416806473727184E-2</c:v>
                </c:pt>
                <c:pt idx="9">
                  <c:v>9.6209362652050948E-2</c:v>
                </c:pt>
                <c:pt idx="11">
                  <c:v>0.18832183298252383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D94-4DB3-9618-D50378233DDB}"/>
            </c:ext>
          </c:extLst>
        </c:ser>
        <c:ser>
          <c:idx val="41"/>
          <c:order val="4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ICB'!$N$46:$Z$46</c:f>
              <c:numCache>
                <c:formatCode>0.00%</c:formatCode>
                <c:ptCount val="13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  <c:pt idx="11">
                  <c:v>7.0759109168074263E-2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D94-4DB3-9618-D50378233DDB}"/>
            </c:ext>
          </c:extLst>
        </c:ser>
        <c:ser>
          <c:idx val="42"/>
          <c:order val="4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ICB'!$N$47:$Z$47</c:f>
              <c:numCache>
                <c:formatCode>0.00%</c:formatCode>
                <c:ptCount val="13"/>
                <c:pt idx="0">
                  <c:v>0.20990073243299376</c:v>
                </c:pt>
                <c:pt idx="1">
                  <c:v>0.27856392752908754</c:v>
                </c:pt>
                <c:pt idx="2">
                  <c:v>0.11766305413131078</c:v>
                </c:pt>
                <c:pt idx="3">
                  <c:v>8.1823800694147297E-2</c:v>
                </c:pt>
                <c:pt idx="4">
                  <c:v>7.4651278984319544E-2</c:v>
                </c:pt>
                <c:pt idx="5">
                  <c:v>5.50246438136896E-2</c:v>
                </c:pt>
                <c:pt idx="6">
                  <c:v>5.5941331958718171E-2</c:v>
                </c:pt>
                <c:pt idx="7">
                  <c:v>4.9442772051604786E-2</c:v>
                </c:pt>
                <c:pt idx="8">
                  <c:v>4.4352191752142209E-2</c:v>
                </c:pt>
                <c:pt idx="9">
                  <c:v>3.2636266651986309E-2</c:v>
                </c:pt>
                <c:pt idx="11">
                  <c:v>1.2745218249350853E-3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D94-4DB3-9618-D50378233DDB}"/>
            </c:ext>
          </c:extLst>
        </c:ser>
        <c:ser>
          <c:idx val="43"/>
          <c:order val="4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ICB'!$N$48:$Z$48</c:f>
              <c:numCache>
                <c:formatCode>0.00%</c:formatCode>
                <c:ptCount val="13"/>
                <c:pt idx="0">
                  <c:v>9.9278605572612103E-2</c:v>
                </c:pt>
                <c:pt idx="1">
                  <c:v>0.10086597142808972</c:v>
                </c:pt>
                <c:pt idx="2">
                  <c:v>0.10321939391966818</c:v>
                </c:pt>
                <c:pt idx="3">
                  <c:v>0.10245100992395023</c:v>
                </c:pt>
                <c:pt idx="4">
                  <c:v>0.10113500354016271</c:v>
                </c:pt>
                <c:pt idx="5">
                  <c:v>0.10186215240861911</c:v>
                </c:pt>
                <c:pt idx="6">
                  <c:v>9.8843460388632454E-2</c:v>
                </c:pt>
                <c:pt idx="7">
                  <c:v>9.8674646868925825E-2</c:v>
                </c:pt>
                <c:pt idx="8">
                  <c:v>9.748538387069787E-2</c:v>
                </c:pt>
                <c:pt idx="9">
                  <c:v>9.6184372078641805E-2</c:v>
                </c:pt>
                <c:pt idx="11">
                  <c:v>0.17070115048492315</c:v>
                </c:pt>
                <c:pt idx="12">
                  <c:v>0.18552877637149393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D94-4DB3-9618-D50378233DDB}"/>
            </c:ext>
          </c:extLst>
        </c:ser>
        <c:ser>
          <c:idx val="0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3000"/>
                </a:schemeClr>
              </a:solidFill>
              <a:ln w="9525">
                <a:solidFill>
                  <a:schemeClr val="accent3">
                    <a:shade val="33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ICB'!$N$50:$Z$50</c:f>
              <c:numCache>
                <c:formatCode>0.00%</c:formatCode>
                <c:ptCount val="13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  <c:pt idx="11">
                  <c:v>7.0759109168074263E-2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D94-4DB3-9618-D5037823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28008"/>
        <c:axId val="1473724728"/>
      </c:lineChart>
      <c:catAx>
        <c:axId val="1473728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&lt;&lt;&lt; Most Deprived                         Least Deprived &gt;&gt;&gt;</a:t>
                </a:r>
              </a:p>
            </c:rich>
          </c:tx>
          <c:layout>
            <c:manualLayout>
              <c:xMode val="edge"/>
              <c:yMode val="edge"/>
              <c:x val="0.12363341587951224"/>
              <c:y val="0.905092592592592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4728"/>
        <c:crosses val="autoZero"/>
        <c:auto val="1"/>
        <c:lblAlgn val="ctr"/>
        <c:lblOffset val="100"/>
        <c:noMultiLvlLbl val="0"/>
      </c:catAx>
      <c:valAx>
        <c:axId val="147372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rgbClr val="00B050"/>
                </a:solidFill>
              </a:rPr>
              <a:t>Rural </a:t>
            </a:r>
            <a:r>
              <a:rPr lang="en-GB">
                <a:solidFill>
                  <a:srgbClr val="00B0F0"/>
                </a:solidFill>
              </a:rPr>
              <a:t>Coastal</a:t>
            </a:r>
          </a:p>
        </c:rich>
      </c:tx>
      <c:layout>
        <c:manualLayout>
          <c:xMode val="edge"/>
          <c:yMode val="edge"/>
          <c:x val="0.21011099516174936"/>
          <c:y val="1.3278662747801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655282547512884"/>
          <c:y val="7.3079816635823733E-2"/>
          <c:w val="0.86742623615001124"/>
          <c:h val="0.78793400824896898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ICB'!$Y$6:$Z$6</c:f>
              <c:numCache>
                <c:formatCode>0.00%</c:formatCode>
                <c:ptCount val="2"/>
                <c:pt idx="0">
                  <c:v>7.8109572503251484E-2</c:v>
                </c:pt>
                <c:pt idx="1">
                  <c:v>0.53733762137215368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D-46E0-87E7-E46057711B66}"/>
            </c:ext>
          </c:extLst>
        </c:ser>
        <c:ser>
          <c:idx val="2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ICB'!$Y$7:$Z$7</c:f>
              <c:numCache>
                <c:formatCode>0.00%</c:formatCode>
                <c:ptCount val="2"/>
                <c:pt idx="0">
                  <c:v>0.18770264143634979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D-46E0-87E7-E46057711B66}"/>
            </c:ext>
          </c:extLst>
        </c:ser>
        <c:ser>
          <c:idx val="3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ICB'!$Y$8:$Z$8</c:f>
              <c:numCache>
                <c:formatCode>0.00%</c:formatCode>
                <c:ptCount val="2"/>
                <c:pt idx="0">
                  <c:v>0.38721246943279192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D-46E0-87E7-E46057711B66}"/>
            </c:ext>
          </c:extLst>
        </c:ser>
        <c:ser>
          <c:idx val="4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ICB'!$Y$9:$Z$9</c:f>
              <c:numCache>
                <c:formatCode>0.00%</c:formatCode>
                <c:ptCount val="2"/>
                <c:pt idx="0">
                  <c:v>0.46259839416518661</c:v>
                </c:pt>
                <c:pt idx="1">
                  <c:v>0.12322391306632476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2D-46E0-87E7-E46057711B66}"/>
            </c:ext>
          </c:extLst>
        </c:ser>
        <c:ser>
          <c:idx val="5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8000"/>
                </a:schemeClr>
              </a:solidFill>
              <a:ln w="9525">
                <a:solidFill>
                  <a:schemeClr val="accent3">
                    <a:shade val="48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ICB'!$Y$10:$Z$10</c:f>
              <c:numCache>
                <c:formatCode>0.00%</c:formatCode>
                <c:ptCount val="2"/>
                <c:pt idx="0">
                  <c:v>0.2194662212148257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2D-46E0-87E7-E46057711B66}"/>
            </c:ext>
          </c:extLst>
        </c:ser>
        <c:ser>
          <c:idx val="6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1000"/>
                </a:schemeClr>
              </a:solidFill>
              <a:ln w="9525">
                <a:solidFill>
                  <a:schemeClr val="accent3">
                    <a:shade val="51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ICB'!$Y$11:$Z$11</c:f>
              <c:numCache>
                <c:formatCode>0.00%</c:formatCode>
                <c:ptCount val="2"/>
                <c:pt idx="0">
                  <c:v>0.20095760300130391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2D-46E0-87E7-E46057711B66}"/>
            </c:ext>
          </c:extLst>
        </c:ser>
        <c:ser>
          <c:idx val="7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4000"/>
                </a:schemeClr>
              </a:solidFill>
              <a:ln w="9525">
                <a:solidFill>
                  <a:schemeClr val="accent3">
                    <a:shade val="54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ICB'!$Y$12:$Z$12</c:f>
              <c:numCache>
                <c:formatCode>0.00%</c:formatCode>
                <c:ptCount val="2"/>
                <c:pt idx="0">
                  <c:v>0.32869042984477298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2D-46E0-87E7-E46057711B66}"/>
            </c:ext>
          </c:extLst>
        </c:ser>
        <c:ser>
          <c:idx val="8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ICB'!$Y$13:$Z$13</c:f>
              <c:numCache>
                <c:formatCode>0.00%</c:formatCode>
                <c:ptCount val="2"/>
                <c:pt idx="0">
                  <c:v>0.46420507643299069</c:v>
                </c:pt>
                <c:pt idx="1">
                  <c:v>0.26870286583517916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2D-46E0-87E7-E46057711B66}"/>
            </c:ext>
          </c:extLst>
        </c:ser>
        <c:ser>
          <c:idx val="9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ICB'!$Y$14:$Z$14</c:f>
              <c:numCache>
                <c:formatCode>0.00%</c:formatCode>
                <c:ptCount val="2"/>
                <c:pt idx="0">
                  <c:v>0.3824518585955472</c:v>
                </c:pt>
                <c:pt idx="1">
                  <c:v>0.38777606626403194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2D-46E0-87E7-E46057711B66}"/>
            </c:ext>
          </c:extLst>
        </c:ser>
        <c:ser>
          <c:idx val="10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4000"/>
                </a:schemeClr>
              </a:solidFill>
              <a:ln w="9525">
                <a:solidFill>
                  <a:schemeClr val="accent3">
                    <a:shade val="64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ICB'!$Y$15:$Z$15</c:f>
              <c:numCache>
                <c:formatCode>0.00%</c:formatCode>
                <c:ptCount val="2"/>
                <c:pt idx="0">
                  <c:v>0.20269562528789303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2D-46E0-87E7-E46057711B66}"/>
            </c:ext>
          </c:extLst>
        </c:ser>
        <c:ser>
          <c:idx val="11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7000"/>
                </a:schemeClr>
              </a:solidFill>
              <a:ln w="9525">
                <a:solidFill>
                  <a:schemeClr val="accent3">
                    <a:shade val="67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ICB'!$Y$16:$Z$16</c:f>
              <c:numCache>
                <c:formatCode>0.00%</c:formatCode>
                <c:ptCount val="2"/>
                <c:pt idx="0">
                  <c:v>0.16118603555782016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2D-46E0-87E7-E46057711B66}"/>
            </c:ext>
          </c:extLst>
        </c:ser>
        <c:ser>
          <c:idx val="12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0000"/>
                </a:schemeClr>
              </a:solidFill>
              <a:ln w="9525">
                <a:solidFill>
                  <a:schemeClr val="accent3">
                    <a:shade val="70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ICB'!$Y$17:$Z$17</c:f>
              <c:numCache>
                <c:formatCode>0.00%</c:formatCode>
                <c:ptCount val="2"/>
                <c:pt idx="0">
                  <c:v>0.1552175600745557</c:v>
                </c:pt>
                <c:pt idx="1">
                  <c:v>0.4264415049006649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2D-46E0-87E7-E46057711B66}"/>
            </c:ext>
          </c:extLst>
        </c:ser>
        <c:ser>
          <c:idx val="13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3000"/>
                </a:schemeClr>
              </a:solidFill>
              <a:ln w="9525">
                <a:solidFill>
                  <a:schemeClr val="accent3">
                    <a:shade val="73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ICB'!$Y$18:$Z$18</c:f>
              <c:numCache>
                <c:formatCode>0.00%</c:formatCode>
                <c:ptCount val="2"/>
                <c:pt idx="0">
                  <c:v>3.6582832593136248E-3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2D-46E0-87E7-E46057711B66}"/>
            </c:ext>
          </c:extLst>
        </c:ser>
        <c:ser>
          <c:idx val="14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ICB'!$Y$19:$Z$19</c:f>
              <c:numCache>
                <c:formatCode>0.00%</c:formatCode>
                <c:ptCount val="2"/>
                <c:pt idx="0">
                  <c:v>1.1708981828242673E-3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2D-46E0-87E7-E46057711B66}"/>
            </c:ext>
          </c:extLst>
        </c:ser>
        <c:ser>
          <c:idx val="15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9000"/>
                </a:schemeClr>
              </a:solidFill>
              <a:ln w="9525">
                <a:solidFill>
                  <a:schemeClr val="accent3">
                    <a:shade val="79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ICB'!$Y$20:$Z$20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2D-46E0-87E7-E46057711B66}"/>
            </c:ext>
          </c:extLst>
        </c:ser>
        <c:ser>
          <c:idx val="16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2000"/>
                </a:schemeClr>
              </a:solidFill>
              <a:ln w="9525">
                <a:solidFill>
                  <a:schemeClr val="accent3">
                    <a:shade val="82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ICB'!$Y$21:$Z$21</c:f>
              <c:numCache>
                <c:formatCode>0.00%</c:formatCode>
                <c:ptCount val="2"/>
                <c:pt idx="0">
                  <c:v>1.810615350874059E-3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2D-46E0-87E7-E46057711B66}"/>
            </c:ext>
          </c:extLst>
        </c:ser>
        <c:ser>
          <c:idx val="17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6000"/>
                </a:schemeClr>
              </a:solidFill>
              <a:ln w="9525">
                <a:solidFill>
                  <a:schemeClr val="accent3">
                    <a:shade val="86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ICB'!$Y$22:$Z$22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2D-46E0-87E7-E46057711B66}"/>
            </c:ext>
          </c:extLst>
        </c:ser>
        <c:ser>
          <c:idx val="18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9000"/>
                </a:schemeClr>
              </a:solidFill>
              <a:ln w="9525">
                <a:solidFill>
                  <a:schemeClr val="accent3">
                    <a:shade val="89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ICB'!$Y$23:$Z$23</c:f>
              <c:numCache>
                <c:formatCode>0.00%</c:formatCode>
                <c:ptCount val="2"/>
                <c:pt idx="0">
                  <c:v>0.24341020508991129</c:v>
                </c:pt>
                <c:pt idx="1">
                  <c:v>0.50566175889503373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2D-46E0-87E7-E46057711B66}"/>
            </c:ext>
          </c:extLst>
        </c:ser>
        <c:ser>
          <c:idx val="19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2000"/>
                </a:schemeClr>
              </a:solidFill>
              <a:ln w="9525">
                <a:solidFill>
                  <a:schemeClr val="accent3">
                    <a:shade val="92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ICB'!$Y$24:$Z$24</c:f>
              <c:numCache>
                <c:formatCode>0.00%</c:formatCode>
                <c:ptCount val="2"/>
                <c:pt idx="0">
                  <c:v>5.315755986114952E-2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2D-46E0-87E7-E46057711B66}"/>
            </c:ext>
          </c:extLst>
        </c:ser>
        <c:ser>
          <c:idx val="20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5000"/>
                </a:schemeClr>
              </a:solidFill>
              <a:ln w="9525">
                <a:solidFill>
                  <a:schemeClr val="accent3">
                    <a:shade val="95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ICB'!$Y$25:$Z$25</c:f>
              <c:numCache>
                <c:formatCode>0.00%</c:formatCode>
                <c:ptCount val="2"/>
                <c:pt idx="0">
                  <c:v>0.60243580819934173</c:v>
                </c:pt>
                <c:pt idx="1">
                  <c:v>0.5216823305969549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E2D-46E0-87E7-E46057711B66}"/>
            </c:ext>
          </c:extLst>
        </c:ser>
        <c:ser>
          <c:idx val="21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8000"/>
                </a:schemeClr>
              </a:solidFill>
              <a:ln w="9525">
                <a:solidFill>
                  <a:schemeClr val="accent3">
                    <a:shade val="98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ICB'!$Y$26:$Z$26</c:f>
              <c:numCache>
                <c:formatCode>0.00%</c:formatCode>
                <c:ptCount val="2"/>
                <c:pt idx="0">
                  <c:v>0.34138476388290878</c:v>
                </c:pt>
                <c:pt idx="1">
                  <c:v>0.54499437429782827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2D-46E0-87E7-E46057711B66}"/>
            </c:ext>
          </c:extLst>
        </c:ser>
        <c:ser>
          <c:idx val="22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ICB'!$Y$27:$Z$27</c:f>
              <c:numCache>
                <c:formatCode>0.00%</c:formatCode>
                <c:ptCount val="2"/>
                <c:pt idx="0">
                  <c:v>0.469797678865223</c:v>
                </c:pt>
                <c:pt idx="1">
                  <c:v>8.5844635154964655E-2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2D-46E0-87E7-E46057711B66}"/>
            </c:ext>
          </c:extLst>
        </c:ser>
        <c:ser>
          <c:idx val="23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ICB'!$Y$28:$Z$28</c:f>
              <c:numCache>
                <c:formatCode>0.00%</c:formatCode>
                <c:ptCount val="2"/>
                <c:pt idx="0">
                  <c:v>7.8205790838195705E-2</c:v>
                </c:pt>
                <c:pt idx="1">
                  <c:v>0.79688891379750537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2D-46E0-87E7-E46057711B66}"/>
            </c:ext>
          </c:extLst>
        </c:ser>
        <c:ser>
          <c:idx val="24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3000"/>
                </a:schemeClr>
              </a:solidFill>
              <a:ln w="9525">
                <a:solidFill>
                  <a:schemeClr val="accent3">
                    <a:tint val="93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ICB'!$Y$29:$Z$29</c:f>
              <c:numCache>
                <c:formatCode>0.00%</c:formatCode>
                <c:ptCount val="2"/>
                <c:pt idx="0">
                  <c:v>0.33148645702378848</c:v>
                </c:pt>
                <c:pt idx="1">
                  <c:v>3.9211772860246637E-3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E2D-46E0-87E7-E46057711B66}"/>
            </c:ext>
          </c:extLst>
        </c:ser>
        <c:ser>
          <c:idx val="25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0000"/>
                </a:schemeClr>
              </a:solidFill>
              <a:ln w="9525">
                <a:solidFill>
                  <a:schemeClr val="accent3">
                    <a:tint val="90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ICB'!$Y$30:$Z$30</c:f>
              <c:numCache>
                <c:formatCode>0.00%</c:formatCode>
                <c:ptCount val="2"/>
                <c:pt idx="0">
                  <c:v>0.22186397945825939</c:v>
                </c:pt>
                <c:pt idx="1">
                  <c:v>0.68263165852328456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2D-46E0-87E7-E46057711B66}"/>
            </c:ext>
          </c:extLst>
        </c:ser>
        <c:ser>
          <c:idx val="26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ICB'!$Y$31:$Z$31</c:f>
              <c:numCache>
                <c:formatCode>0.00%</c:formatCode>
                <c:ptCount val="2"/>
                <c:pt idx="0">
                  <c:v>0.18258655793315695</c:v>
                </c:pt>
                <c:pt idx="1">
                  <c:v>0.58716478981489506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2D-46E0-87E7-E46057711B66}"/>
            </c:ext>
          </c:extLst>
        </c:ser>
        <c:ser>
          <c:idx val="27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ICB'!$Y$32:$Z$32</c:f>
              <c:numCache>
                <c:formatCode>0.00%</c:formatCode>
                <c:ptCount val="2"/>
                <c:pt idx="0">
                  <c:v>0.29228028317139404</c:v>
                </c:pt>
                <c:pt idx="1">
                  <c:v>1.6682625143233869E-2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2D-46E0-87E7-E46057711B66}"/>
            </c:ext>
          </c:extLst>
        </c:ser>
        <c:ser>
          <c:idx val="28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0000"/>
                </a:schemeClr>
              </a:solidFill>
              <a:ln w="9525">
                <a:solidFill>
                  <a:schemeClr val="accent3">
                    <a:tint val="80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ICB'!$Y$33:$Z$33</c:f>
              <c:numCache>
                <c:formatCode>0.00%</c:formatCode>
                <c:ptCount val="2"/>
                <c:pt idx="0">
                  <c:v>0.28086405708731926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2D-46E0-87E7-E46057711B66}"/>
            </c:ext>
          </c:extLst>
        </c:ser>
        <c:ser>
          <c:idx val="29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ICB'!$Y$34:$Z$34</c:f>
              <c:numCache>
                <c:formatCode>0.00%</c:formatCode>
                <c:ptCount val="2"/>
                <c:pt idx="0">
                  <c:v>0.20479960179264084</c:v>
                </c:pt>
                <c:pt idx="1">
                  <c:v>0.25744412446574927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2D-46E0-87E7-E46057711B66}"/>
            </c:ext>
          </c:extLst>
        </c:ser>
        <c:ser>
          <c:idx val="30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ICB'!$Y$35:$Z$35</c:f>
              <c:numCache>
                <c:formatCode>0.00%</c:formatCode>
                <c:ptCount val="2"/>
                <c:pt idx="0">
                  <c:v>0.21805853654620194</c:v>
                </c:pt>
                <c:pt idx="1">
                  <c:v>0.4704928759527276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E2D-46E0-87E7-E46057711B66}"/>
            </c:ext>
          </c:extLst>
        </c:ser>
        <c:ser>
          <c:idx val="31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ICB'!$Y$36:$Z$36</c:f>
              <c:numCache>
                <c:formatCode>0.00%</c:formatCode>
                <c:ptCount val="2"/>
                <c:pt idx="0">
                  <c:v>0.33638789534457997</c:v>
                </c:pt>
                <c:pt idx="1">
                  <c:v>0.40339287558321835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2D-46E0-87E7-E46057711B66}"/>
            </c:ext>
          </c:extLst>
        </c:ser>
        <c:ser>
          <c:idx val="32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ICB'!$Y$37:$Z$37</c:f>
              <c:numCache>
                <c:formatCode>0.00%</c:formatCode>
                <c:ptCount val="2"/>
                <c:pt idx="0">
                  <c:v>0.12232145410181382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2D-46E0-87E7-E46057711B66}"/>
            </c:ext>
          </c:extLst>
        </c:ser>
        <c:ser>
          <c:idx val="33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ICB'!$Y$38:$Z$38</c:f>
              <c:numCache>
                <c:formatCode>0.00%</c:formatCode>
                <c:ptCount val="2"/>
                <c:pt idx="0">
                  <c:v>0.199447011634453</c:v>
                </c:pt>
                <c:pt idx="1">
                  <c:v>0.5787917526740477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E2D-46E0-87E7-E46057711B66}"/>
            </c:ext>
          </c:extLst>
        </c:ser>
        <c:ser>
          <c:idx val="34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ICB'!$Y$39:$Z$39</c:f>
              <c:numCache>
                <c:formatCode>0.00%</c:formatCode>
                <c:ptCount val="2"/>
                <c:pt idx="0">
                  <c:v>9.7803149361846017E-2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E2D-46E0-87E7-E46057711B66}"/>
            </c:ext>
          </c:extLst>
        </c:ser>
        <c:ser>
          <c:idx val="35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ICB'!$Y$40:$Z$40</c:f>
              <c:numCache>
                <c:formatCode>0.00%</c:formatCode>
                <c:ptCount val="2"/>
                <c:pt idx="0">
                  <c:v>1.5976409780663971E-2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E2D-46E0-87E7-E46057711B66}"/>
            </c:ext>
          </c:extLst>
        </c:ser>
        <c:ser>
          <c:idx val="36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ICB'!$Y$41:$Z$41</c:f>
              <c:numCache>
                <c:formatCode>0.00%</c:formatCode>
                <c:ptCount val="2"/>
                <c:pt idx="0">
                  <c:v>0.37861479633792006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E2D-46E0-87E7-E46057711B66}"/>
            </c:ext>
          </c:extLst>
        </c:ser>
        <c:ser>
          <c:idx val="37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ICB'!$Y$42:$Z$42</c:f>
              <c:numCache>
                <c:formatCode>0.00%</c:formatCode>
                <c:ptCount val="2"/>
                <c:pt idx="0">
                  <c:v>6.9894903737578841E-3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E2D-46E0-87E7-E46057711B66}"/>
            </c:ext>
          </c:extLst>
        </c:ser>
        <c:ser>
          <c:idx val="38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9000"/>
                </a:schemeClr>
              </a:solidFill>
              <a:ln w="9525">
                <a:solidFill>
                  <a:schemeClr val="accent3">
                    <a:tint val="49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ICB'!$Y$43:$Z$43</c:f>
              <c:numCache>
                <c:formatCode>0.00%</c:formatCode>
                <c:ptCount val="2"/>
                <c:pt idx="0">
                  <c:v>0.19987716934780886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E2D-46E0-87E7-E46057711B66}"/>
            </c:ext>
          </c:extLst>
        </c:ser>
        <c:ser>
          <c:idx val="39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ICB'!$Y$44:$Z$44</c:f>
              <c:numCache>
                <c:formatCode>0.00%</c:formatCode>
                <c:ptCount val="2"/>
                <c:pt idx="0">
                  <c:v>0.31368631501251865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E2D-46E0-87E7-E46057711B66}"/>
            </c:ext>
          </c:extLst>
        </c:ser>
        <c:ser>
          <c:idx val="40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ICB'!$Y$45:$Z$45</c:f>
              <c:numCache>
                <c:formatCode>0.00%</c:formatCode>
                <c:ptCount val="2"/>
                <c:pt idx="0">
                  <c:v>0.18832183298252383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E2D-46E0-87E7-E46057711B66}"/>
            </c:ext>
          </c:extLst>
        </c:ser>
        <c:ser>
          <c:idx val="41"/>
          <c:order val="4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ICB'!$Y$46:$Z$46</c:f>
              <c:numCache>
                <c:formatCode>0.00%</c:formatCode>
                <c:ptCount val="2"/>
                <c:pt idx="0">
                  <c:v>7.0759109168074263E-2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E2D-46E0-87E7-E46057711B66}"/>
            </c:ext>
          </c:extLst>
        </c:ser>
        <c:ser>
          <c:idx val="42"/>
          <c:order val="4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ICB'!$Y$47:$Z$47</c:f>
              <c:numCache>
                <c:formatCode>0.00%</c:formatCode>
                <c:ptCount val="2"/>
                <c:pt idx="0">
                  <c:v>1.2745218249350853E-3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E2D-46E0-87E7-E46057711B66}"/>
            </c:ext>
          </c:extLst>
        </c:ser>
        <c:ser>
          <c:idx val="43"/>
          <c:order val="4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ICB'!$Y$48:$Z$48</c:f>
              <c:numCache>
                <c:formatCode>0.00%</c:formatCode>
                <c:ptCount val="2"/>
                <c:pt idx="0">
                  <c:v>0.17070115048492315</c:v>
                </c:pt>
                <c:pt idx="1">
                  <c:v>0.18552877637149393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E2D-46E0-87E7-E46057711B66}"/>
            </c:ext>
          </c:extLst>
        </c:ser>
        <c:ser>
          <c:idx val="0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FF0000"/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12"/>
              <c:spPr>
                <a:solidFill>
                  <a:srgbClr val="92D050"/>
                </a:solidFill>
                <a:ln w="9525"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E2D-46E0-87E7-E46057711B66}"/>
              </c:ext>
            </c:extLst>
          </c:dPt>
          <c:dPt>
            <c:idx val="1"/>
            <c:marker>
              <c:symbol val="circle"/>
              <c:size val="12"/>
              <c:spPr>
                <a:solidFill>
                  <a:srgbClr val="00B0F0"/>
                </a:solidFill>
                <a:ln w="9525"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E2D-46E0-87E7-E46057711B66}"/>
              </c:ext>
            </c:extLst>
          </c:dPt>
          <c:cat>
            <c:strRef>
              <c:f>'IMD by ICB'!$Y$5:$Z$5</c:f>
              <c:strCache>
                <c:ptCount val="2"/>
                <c:pt idx="0">
                  <c:v>R</c:v>
                </c:pt>
                <c:pt idx="1">
                  <c:v>C</c:v>
                </c:pt>
              </c:strCache>
            </c:strRef>
          </c:cat>
          <c:val>
            <c:numRef>
              <c:f>'IMD by ICB'!$Y$50:$Z$50</c:f>
              <c:numCache>
                <c:formatCode>0.00%</c:formatCode>
                <c:ptCount val="2"/>
                <c:pt idx="0">
                  <c:v>7.0759109168074263E-2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E2D-46E0-87E7-E46057711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28008"/>
        <c:axId val="1473724728"/>
      </c:lineChart>
      <c:catAx>
        <c:axId val="1473728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rgbClr val="92D050"/>
                    </a:solidFill>
                  </a:rPr>
                  <a:t>Rural</a:t>
                </a:r>
                <a:r>
                  <a:rPr lang="en-GB" b="1" baseline="0">
                    <a:solidFill>
                      <a:srgbClr val="00B0F0"/>
                    </a:solidFill>
                  </a:rPr>
                  <a:t> Coastal</a:t>
                </a:r>
                <a:endParaRPr lang="en-GB" b="1">
                  <a:solidFill>
                    <a:srgbClr val="00B0F0"/>
                  </a:solidFill>
                </a:endParaRPr>
              </a:p>
            </c:rich>
          </c:tx>
          <c:layout>
            <c:manualLayout>
              <c:xMode val="edge"/>
              <c:yMode val="edge"/>
              <c:x val="0.37128166208139646"/>
              <c:y val="0.936804431704101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FF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4728"/>
        <c:crosses val="autoZero"/>
        <c:auto val="1"/>
        <c:lblAlgn val="ctr"/>
        <c:lblOffset val="100"/>
        <c:noMultiLvlLbl val="0"/>
      </c:catAx>
      <c:valAx>
        <c:axId val="14737247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0" i="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Component impact of model changes on % share (ICB distribution)</a:t>
            </a:r>
            <a:endParaRPr lang="en-GB" sz="1200" b="0" i="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0.20882284946502136"/>
          <c:y val="5.531095223975664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479982348505059E-2"/>
          <c:y val="4.1735138756191038E-2"/>
          <c:w val="0.90952001765149493"/>
          <c:h val="0.9257325470299475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3000"/>
                </a:schemeClr>
              </a:solidFill>
              <a:ln w="9525">
                <a:solidFill>
                  <a:schemeClr val="accent3">
                    <a:shade val="33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data'!$H$6:$R$6</c:f>
              <c:numCache>
                <c:formatCode>0.0000</c:formatCode>
                <c:ptCount val="11"/>
                <c:pt idx="0">
                  <c:v>-0.49161089848284434</c:v>
                </c:pt>
                <c:pt idx="1">
                  <c:v>-0.20841580331507917</c:v>
                </c:pt>
                <c:pt idx="2">
                  <c:v>-9.8223759816976258E-2</c:v>
                </c:pt>
                <c:pt idx="3">
                  <c:v>-0.10450396332837811</c:v>
                </c:pt>
                <c:pt idx="4">
                  <c:v>0.62238720027224326</c:v>
                </c:pt>
                <c:pt idx="5">
                  <c:v>-0.53192506239298398</c:v>
                </c:pt>
                <c:pt idx="6">
                  <c:v>0.13973500043904338</c:v>
                </c:pt>
                <c:pt idx="7">
                  <c:v>-2.2070461140288277E-2</c:v>
                </c:pt>
                <c:pt idx="8">
                  <c:v>-0.29706679684403703</c:v>
                </c:pt>
                <c:pt idx="9">
                  <c:v>6.808970790924207E-2</c:v>
                </c:pt>
                <c:pt idx="10">
                  <c:v>-0.92360483670005844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7-491E-88FA-9CEE1F7B7E3E}"/>
            </c:ext>
          </c:extLst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data'!$H$7:$R$7</c:f>
              <c:numCache>
                <c:formatCode>0.0000</c:formatCode>
                <c:ptCount val="11"/>
                <c:pt idx="0">
                  <c:v>-0.17077874790071371</c:v>
                </c:pt>
                <c:pt idx="1">
                  <c:v>0.19084885737488641</c:v>
                </c:pt>
                <c:pt idx="2">
                  <c:v>0.13516034628115089</c:v>
                </c:pt>
                <c:pt idx="3">
                  <c:v>2.3117380773156518E-2</c:v>
                </c:pt>
                <c:pt idx="4">
                  <c:v>-2.7884679682124533E-2</c:v>
                </c:pt>
                <c:pt idx="5">
                  <c:v>-0.26072548057762707</c:v>
                </c:pt>
                <c:pt idx="6">
                  <c:v>0.16255842955189301</c:v>
                </c:pt>
                <c:pt idx="7">
                  <c:v>-4.8116834712045951E-3</c:v>
                </c:pt>
                <c:pt idx="8">
                  <c:v>-9.2518352820209662E-2</c:v>
                </c:pt>
                <c:pt idx="9">
                  <c:v>-9.0345936359817386E-2</c:v>
                </c:pt>
                <c:pt idx="10">
                  <c:v>-0.13537986683061012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7-491E-88FA-9CEE1F7B7E3E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data'!$H$8:$R$8</c:f>
              <c:numCache>
                <c:formatCode>0.0000</c:formatCode>
                <c:ptCount val="11"/>
                <c:pt idx="0">
                  <c:v>-0.13610762719316738</c:v>
                </c:pt>
                <c:pt idx="1">
                  <c:v>6.5850868469018234E-2</c:v>
                </c:pt>
                <c:pt idx="2">
                  <c:v>3.7048594573534654E-2</c:v>
                </c:pt>
                <c:pt idx="3">
                  <c:v>4.7772116840374648E-2</c:v>
                </c:pt>
                <c:pt idx="4">
                  <c:v>0.21499991869664845</c:v>
                </c:pt>
                <c:pt idx="5">
                  <c:v>-0.13335758302464917</c:v>
                </c:pt>
                <c:pt idx="6">
                  <c:v>-5.9036351629195898E-2</c:v>
                </c:pt>
                <c:pt idx="7">
                  <c:v>-6.389429459464295E-2</c:v>
                </c:pt>
                <c:pt idx="8">
                  <c:v>0.92189123792702676</c:v>
                </c:pt>
                <c:pt idx="9">
                  <c:v>-8.6428924212308966E-2</c:v>
                </c:pt>
                <c:pt idx="10">
                  <c:v>0.80873795585263841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91E-88FA-9CEE1F7B7E3E}"/>
            </c:ext>
          </c:extLst>
        </c:ser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data'!$H$9:$R$9</c:f>
              <c:numCache>
                <c:formatCode>0.0000</c:formatCode>
                <c:ptCount val="11"/>
                <c:pt idx="0">
                  <c:v>-4.8143013031791297E-2</c:v>
                </c:pt>
                <c:pt idx="1">
                  <c:v>-0.15589282220534198</c:v>
                </c:pt>
                <c:pt idx="2">
                  <c:v>-0.17347556952887999</c:v>
                </c:pt>
                <c:pt idx="3">
                  <c:v>3.2354515624375912E-2</c:v>
                </c:pt>
                <c:pt idx="4">
                  <c:v>0.37416861703093429</c:v>
                </c:pt>
                <c:pt idx="5">
                  <c:v>0.19229478299226688</c:v>
                </c:pt>
                <c:pt idx="6">
                  <c:v>-5.8890327119340564E-2</c:v>
                </c:pt>
                <c:pt idx="7">
                  <c:v>-3.3569805549057474E-2</c:v>
                </c:pt>
                <c:pt idx="8">
                  <c:v>0.10902720695673385</c:v>
                </c:pt>
                <c:pt idx="9">
                  <c:v>0.30140699024084844</c:v>
                </c:pt>
                <c:pt idx="10">
                  <c:v>0.53928057541074803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91E-88FA-9CEE1F7B7E3E}"/>
            </c:ext>
          </c:extLst>
        </c:ser>
        <c:ser>
          <c:idx val="4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data'!$H$10:$R$10</c:f>
              <c:numCache>
                <c:formatCode>0.0000</c:formatCode>
                <c:ptCount val="11"/>
                <c:pt idx="0">
                  <c:v>-0.36813891526609671</c:v>
                </c:pt>
                <c:pt idx="1">
                  <c:v>0.16406311225509501</c:v>
                </c:pt>
                <c:pt idx="2">
                  <c:v>4.114619798384709E-2</c:v>
                </c:pt>
                <c:pt idx="3">
                  <c:v>6.5933973338857865E-2</c:v>
                </c:pt>
                <c:pt idx="4">
                  <c:v>0.15690676409876259</c:v>
                </c:pt>
                <c:pt idx="5">
                  <c:v>-0.24084744632722016</c:v>
                </c:pt>
                <c:pt idx="6">
                  <c:v>-5.8981743431396443E-2</c:v>
                </c:pt>
                <c:pt idx="7">
                  <c:v>1.3327298637598298E-2</c:v>
                </c:pt>
                <c:pt idx="8">
                  <c:v>-8.2208525713074937E-2</c:v>
                </c:pt>
                <c:pt idx="9">
                  <c:v>0.29350491616519075</c:v>
                </c:pt>
                <c:pt idx="10">
                  <c:v>-1.5294368258436679E-2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E7-491E-88FA-9CEE1F7B7E3E}"/>
            </c:ext>
          </c:extLst>
        </c:ser>
        <c:ser>
          <c:idx val="5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9000"/>
                </a:schemeClr>
              </a:solidFill>
              <a:ln w="9525">
                <a:solidFill>
                  <a:schemeClr val="accent3">
                    <a:shade val="49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data'!$H$11:$R$11</c:f>
              <c:numCache>
                <c:formatCode>0.0000</c:formatCode>
                <c:ptCount val="11"/>
                <c:pt idx="0">
                  <c:v>0.71906889234080229</c:v>
                </c:pt>
                <c:pt idx="1">
                  <c:v>2.1625387298070575E-3</c:v>
                </c:pt>
                <c:pt idx="2">
                  <c:v>-0.20628264979370967</c:v>
                </c:pt>
                <c:pt idx="3">
                  <c:v>6.9397212545400794E-2</c:v>
                </c:pt>
                <c:pt idx="4">
                  <c:v>0.12495673053799616</c:v>
                </c:pt>
                <c:pt idx="5">
                  <c:v>0.23052195433749773</c:v>
                </c:pt>
                <c:pt idx="6">
                  <c:v>-5.8857288210238029E-2</c:v>
                </c:pt>
                <c:pt idx="7">
                  <c:v>-3.6733498523281671E-2</c:v>
                </c:pt>
                <c:pt idx="8">
                  <c:v>-0.50570498079476001</c:v>
                </c:pt>
                <c:pt idx="9">
                  <c:v>-2.0825483659084321E-2</c:v>
                </c:pt>
                <c:pt idx="10">
                  <c:v>0.31770342751043035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E7-491E-88FA-9CEE1F7B7E3E}"/>
            </c:ext>
          </c:extLst>
        </c:ser>
        <c:ser>
          <c:idx val="6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2000"/>
                </a:schemeClr>
              </a:solidFill>
              <a:ln w="9525">
                <a:solidFill>
                  <a:schemeClr val="accent3">
                    <a:shade val="52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data'!$H$12:$R$12</c:f>
              <c:numCache>
                <c:formatCode>0.0000</c:formatCode>
                <c:ptCount val="11"/>
                <c:pt idx="0">
                  <c:v>-0.21421775988689912</c:v>
                </c:pt>
                <c:pt idx="1">
                  <c:v>0.37053014902318721</c:v>
                </c:pt>
                <c:pt idx="2">
                  <c:v>2.3521042036595191E-2</c:v>
                </c:pt>
                <c:pt idx="3">
                  <c:v>1.4474953673012552E-2</c:v>
                </c:pt>
                <c:pt idx="4">
                  <c:v>0.48143054347426484</c:v>
                </c:pt>
                <c:pt idx="5">
                  <c:v>-0.38296774840771719</c:v>
                </c:pt>
                <c:pt idx="6">
                  <c:v>4.8509261883017879E-2</c:v>
                </c:pt>
                <c:pt idx="7">
                  <c:v>-9.6624744130580906E-2</c:v>
                </c:pt>
                <c:pt idx="8">
                  <c:v>-5.681097320738536E-2</c:v>
                </c:pt>
                <c:pt idx="9">
                  <c:v>0.12077396083625708</c:v>
                </c:pt>
                <c:pt idx="10">
                  <c:v>0.30861868529375214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E7-491E-88FA-9CEE1F7B7E3E}"/>
            </c:ext>
          </c:extLst>
        </c:ser>
        <c:ser>
          <c:idx val="7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5000"/>
                </a:schemeClr>
              </a:solidFill>
              <a:ln w="9525">
                <a:solidFill>
                  <a:schemeClr val="accent3">
                    <a:shade val="5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data'!$H$13:$R$13</c:f>
              <c:numCache>
                <c:formatCode>0.0000</c:formatCode>
                <c:ptCount val="11"/>
                <c:pt idx="0">
                  <c:v>1.1769530531981465</c:v>
                </c:pt>
                <c:pt idx="1">
                  <c:v>0.13342020725245313</c:v>
                </c:pt>
                <c:pt idx="2">
                  <c:v>-0.4259869106498721</c:v>
                </c:pt>
                <c:pt idx="3">
                  <c:v>9.956924754908042E-2</c:v>
                </c:pt>
                <c:pt idx="4">
                  <c:v>0.27127916665980673</c:v>
                </c:pt>
                <c:pt idx="5">
                  <c:v>0.65984767819359125</c:v>
                </c:pt>
                <c:pt idx="6">
                  <c:v>-5.8986349349553574E-2</c:v>
                </c:pt>
                <c:pt idx="7">
                  <c:v>2.2418102802118627E-2</c:v>
                </c:pt>
                <c:pt idx="8">
                  <c:v>0.12998561513188703</c:v>
                </c:pt>
                <c:pt idx="9">
                  <c:v>0.1434873233108287</c:v>
                </c:pt>
                <c:pt idx="10">
                  <c:v>2.1519871340984866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E7-491E-88FA-9CEE1F7B7E3E}"/>
            </c:ext>
          </c:extLst>
        </c:ser>
        <c:ser>
          <c:idx val="8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data'!$H$14:$R$14</c:f>
              <c:numCache>
                <c:formatCode>0.0000</c:formatCode>
                <c:ptCount val="11"/>
                <c:pt idx="0">
                  <c:v>0.44122703964674287</c:v>
                </c:pt>
                <c:pt idx="1">
                  <c:v>-0.26248970484741962</c:v>
                </c:pt>
                <c:pt idx="2">
                  <c:v>-9.9654978084962084E-2</c:v>
                </c:pt>
                <c:pt idx="3">
                  <c:v>8.8491469669646827E-2</c:v>
                </c:pt>
                <c:pt idx="4">
                  <c:v>0.29480748705248183</c:v>
                </c:pt>
                <c:pt idx="5">
                  <c:v>0.15703306407814965</c:v>
                </c:pt>
                <c:pt idx="6">
                  <c:v>-5.8871427172608334E-2</c:v>
                </c:pt>
                <c:pt idx="7">
                  <c:v>-1.7929501425901551E-2</c:v>
                </c:pt>
                <c:pt idx="8">
                  <c:v>7.6964878364590442E-2</c:v>
                </c:pt>
                <c:pt idx="9">
                  <c:v>-0.26157386129443222</c:v>
                </c:pt>
                <c:pt idx="10">
                  <c:v>0.35800446598628782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E7-491E-88FA-9CEE1F7B7E3E}"/>
            </c:ext>
          </c:extLst>
        </c:ser>
        <c:ser>
          <c:idx val="9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data'!$H$15:$R$15</c:f>
              <c:numCache>
                <c:formatCode>0.0000</c:formatCode>
                <c:ptCount val="11"/>
                <c:pt idx="0">
                  <c:v>1.1553312309094284</c:v>
                </c:pt>
                <c:pt idx="1">
                  <c:v>-0.15150296476936037</c:v>
                </c:pt>
                <c:pt idx="2">
                  <c:v>-0.12312566970949737</c:v>
                </c:pt>
                <c:pt idx="3">
                  <c:v>-2.343543465191161E-2</c:v>
                </c:pt>
                <c:pt idx="4">
                  <c:v>0.35992763204171313</c:v>
                </c:pt>
                <c:pt idx="5">
                  <c:v>-7.3612939013095707E-2</c:v>
                </c:pt>
                <c:pt idx="6">
                  <c:v>-5.8664948020551722E-2</c:v>
                </c:pt>
                <c:pt idx="7">
                  <c:v>-0.22546059567797611</c:v>
                </c:pt>
                <c:pt idx="8">
                  <c:v>0.27060136515704719</c:v>
                </c:pt>
                <c:pt idx="9">
                  <c:v>-0.43384338806964218</c:v>
                </c:pt>
                <c:pt idx="10">
                  <c:v>0.69621428819615372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E7-491E-88FA-9CEE1F7B7E3E}"/>
            </c:ext>
          </c:extLst>
        </c:ser>
        <c:ser>
          <c:idx val="10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5000"/>
                </a:schemeClr>
              </a:solidFill>
              <a:ln w="9525">
                <a:solidFill>
                  <a:schemeClr val="accent3">
                    <a:shade val="6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data'!$H$16:$R$16</c:f>
              <c:numCache>
                <c:formatCode>0.0000</c:formatCode>
                <c:ptCount val="11"/>
                <c:pt idx="0">
                  <c:v>-0.46073197002414762</c:v>
                </c:pt>
                <c:pt idx="1">
                  <c:v>0.29671212212004922</c:v>
                </c:pt>
                <c:pt idx="2">
                  <c:v>9.6087077335048315E-2</c:v>
                </c:pt>
                <c:pt idx="3">
                  <c:v>-3.067742162009739E-2</c:v>
                </c:pt>
                <c:pt idx="4">
                  <c:v>0.13328884449361078</c:v>
                </c:pt>
                <c:pt idx="5">
                  <c:v>-0.43917173067508625</c:v>
                </c:pt>
                <c:pt idx="6">
                  <c:v>-5.8713088961848237E-2</c:v>
                </c:pt>
                <c:pt idx="7">
                  <c:v>0.5195187329741584</c:v>
                </c:pt>
                <c:pt idx="8">
                  <c:v>0.48152041346683677</c:v>
                </c:pt>
                <c:pt idx="9">
                  <c:v>9.1290736004998041E-2</c:v>
                </c:pt>
                <c:pt idx="10">
                  <c:v>0.62912371511352205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E7-491E-88FA-9CEE1F7B7E3E}"/>
            </c:ext>
          </c:extLst>
        </c:ser>
        <c:ser>
          <c:idx val="11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8000"/>
                </a:schemeClr>
              </a:solidFill>
              <a:ln w="9525">
                <a:solidFill>
                  <a:schemeClr val="accent3">
                    <a:shade val="68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data'!$H$17:$R$17</c:f>
              <c:numCache>
                <c:formatCode>0.0000</c:formatCode>
                <c:ptCount val="11"/>
                <c:pt idx="0">
                  <c:v>-1.3381962891878609</c:v>
                </c:pt>
                <c:pt idx="1">
                  <c:v>-0.11351681524371915</c:v>
                </c:pt>
                <c:pt idx="2">
                  <c:v>-0.11502788758786478</c:v>
                </c:pt>
                <c:pt idx="3">
                  <c:v>-0.13059027564276462</c:v>
                </c:pt>
                <c:pt idx="4">
                  <c:v>0.37570213621624521</c:v>
                </c:pt>
                <c:pt idx="5">
                  <c:v>-0.65500442823782212</c:v>
                </c:pt>
                <c:pt idx="6">
                  <c:v>0.61112567946067653</c:v>
                </c:pt>
                <c:pt idx="7">
                  <c:v>-0.26528129771780007</c:v>
                </c:pt>
                <c:pt idx="8">
                  <c:v>-0.23806996779054418</c:v>
                </c:pt>
                <c:pt idx="9">
                  <c:v>0.11335311425223216</c:v>
                </c:pt>
                <c:pt idx="10">
                  <c:v>-1.7555060314792221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E7-491E-88FA-9CEE1F7B7E3E}"/>
            </c:ext>
          </c:extLst>
        </c:ser>
        <c:ser>
          <c:idx val="12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1000"/>
                </a:schemeClr>
              </a:solidFill>
              <a:ln w="9525">
                <a:solidFill>
                  <a:schemeClr val="accent3">
                    <a:shade val="71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data'!$H$18:$R$18</c:f>
              <c:numCache>
                <c:formatCode>0.0000</c:formatCode>
                <c:ptCount val="11"/>
                <c:pt idx="0">
                  <c:v>-6.1744663598871756E-2</c:v>
                </c:pt>
                <c:pt idx="1">
                  <c:v>-5.0526340382365989E-2</c:v>
                </c:pt>
                <c:pt idx="2">
                  <c:v>0.37464642647116214</c:v>
                </c:pt>
                <c:pt idx="3">
                  <c:v>-2.9917580423041722E-2</c:v>
                </c:pt>
                <c:pt idx="4">
                  <c:v>0.2937525607444007</c:v>
                </c:pt>
                <c:pt idx="5">
                  <c:v>8.028533373364833E-3</c:v>
                </c:pt>
                <c:pt idx="6">
                  <c:v>-5.9033601246738281E-2</c:v>
                </c:pt>
                <c:pt idx="7">
                  <c:v>-1.8636434939009325E-2</c:v>
                </c:pt>
                <c:pt idx="8">
                  <c:v>0.29801981738715094</c:v>
                </c:pt>
                <c:pt idx="9">
                  <c:v>6.0495484426877799E-2</c:v>
                </c:pt>
                <c:pt idx="10">
                  <c:v>0.81508420181292929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E7-491E-88FA-9CEE1F7B7E3E}"/>
            </c:ext>
          </c:extLst>
        </c:ser>
        <c:ser>
          <c:idx val="13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4000"/>
                </a:schemeClr>
              </a:solidFill>
              <a:ln w="9525">
                <a:solidFill>
                  <a:schemeClr val="accent3">
                    <a:shade val="74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data'!$H$19:$R$19</c:f>
              <c:numCache>
                <c:formatCode>0.0000</c:formatCode>
                <c:ptCount val="11"/>
                <c:pt idx="0">
                  <c:v>-1.1078116194735848</c:v>
                </c:pt>
                <c:pt idx="1">
                  <c:v>-2.3702457925290465E-2</c:v>
                </c:pt>
                <c:pt idx="2">
                  <c:v>1.6227623091968693E-2</c:v>
                </c:pt>
                <c:pt idx="3">
                  <c:v>-0.27118139955400655</c:v>
                </c:pt>
                <c:pt idx="4">
                  <c:v>0.70637611138632517</c:v>
                </c:pt>
                <c:pt idx="5">
                  <c:v>-0.66413828002208319</c:v>
                </c:pt>
                <c:pt idx="6">
                  <c:v>0.5389557553479436</c:v>
                </c:pt>
                <c:pt idx="7">
                  <c:v>-2.1294891680863057E-2</c:v>
                </c:pt>
                <c:pt idx="8">
                  <c:v>0.2230622242858542</c:v>
                </c:pt>
                <c:pt idx="9">
                  <c:v>0.20925389235760261</c:v>
                </c:pt>
                <c:pt idx="10">
                  <c:v>-0.39425304218613388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E7-491E-88FA-9CEE1F7B7E3E}"/>
            </c:ext>
          </c:extLst>
        </c:ser>
        <c:ser>
          <c:idx val="14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7000"/>
                </a:schemeClr>
              </a:solidFill>
              <a:ln w="9525">
                <a:solidFill>
                  <a:schemeClr val="accent3">
                    <a:shade val="77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data'!$H$20:$R$20</c:f>
              <c:numCache>
                <c:formatCode>0.0000</c:formatCode>
                <c:ptCount val="11"/>
                <c:pt idx="0">
                  <c:v>8.4804365801118914E-2</c:v>
                </c:pt>
                <c:pt idx="1">
                  <c:v>0.10449958084187821</c:v>
                </c:pt>
                <c:pt idx="2">
                  <c:v>0.25442721598421719</c:v>
                </c:pt>
                <c:pt idx="3">
                  <c:v>-8.363393452005588E-2</c:v>
                </c:pt>
                <c:pt idx="4">
                  <c:v>0.31553313763351054</c:v>
                </c:pt>
                <c:pt idx="5">
                  <c:v>-0.14008629826328567</c:v>
                </c:pt>
                <c:pt idx="6">
                  <c:v>-5.9002791580533814E-2</c:v>
                </c:pt>
                <c:pt idx="7">
                  <c:v>1.4956164208766934E-2</c:v>
                </c:pt>
                <c:pt idx="8">
                  <c:v>-3.7381025913619151E-2</c:v>
                </c:pt>
                <c:pt idx="9">
                  <c:v>-0.1097042347079662</c:v>
                </c:pt>
                <c:pt idx="10">
                  <c:v>0.34441217948403119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6E7-491E-88FA-9CEE1F7B7E3E}"/>
            </c:ext>
          </c:extLst>
        </c:ser>
        <c:ser>
          <c:idx val="15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0000"/>
                </a:schemeClr>
              </a:solidFill>
              <a:ln w="9525">
                <a:solidFill>
                  <a:schemeClr val="accent3">
                    <a:shade val="80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data'!$H$21:$R$21</c:f>
              <c:numCache>
                <c:formatCode>0.0000</c:formatCode>
                <c:ptCount val="11"/>
                <c:pt idx="0">
                  <c:v>-0.49146194902557921</c:v>
                </c:pt>
                <c:pt idx="1">
                  <c:v>0.34610011504584787</c:v>
                </c:pt>
                <c:pt idx="2">
                  <c:v>7.0458521706964636E-2</c:v>
                </c:pt>
                <c:pt idx="3">
                  <c:v>9.1946215341423294E-3</c:v>
                </c:pt>
                <c:pt idx="4">
                  <c:v>0.53106126271007559</c:v>
                </c:pt>
                <c:pt idx="5">
                  <c:v>-0.2420854366155259</c:v>
                </c:pt>
                <c:pt idx="6">
                  <c:v>-5.8991538970925746E-2</c:v>
                </c:pt>
                <c:pt idx="7">
                  <c:v>-2.4521452325035786E-2</c:v>
                </c:pt>
                <c:pt idx="8">
                  <c:v>0.48738000125388592</c:v>
                </c:pt>
                <c:pt idx="9">
                  <c:v>0.24804781629192385</c:v>
                </c:pt>
                <c:pt idx="10">
                  <c:v>0.87518196160577355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E7-491E-88FA-9CEE1F7B7E3E}"/>
            </c:ext>
          </c:extLst>
        </c:ser>
        <c:ser>
          <c:idx val="16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4000"/>
                </a:schemeClr>
              </a:solidFill>
              <a:ln w="9525">
                <a:solidFill>
                  <a:schemeClr val="accent3">
                    <a:shade val="84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data'!$H$22:$R$22</c:f>
              <c:numCache>
                <c:formatCode>0.0000</c:formatCode>
                <c:ptCount val="11"/>
                <c:pt idx="0">
                  <c:v>-1.0966490358693424</c:v>
                </c:pt>
                <c:pt idx="1">
                  <c:v>0.24311164070621108</c:v>
                </c:pt>
                <c:pt idx="2">
                  <c:v>-0.22430051898772993</c:v>
                </c:pt>
                <c:pt idx="3">
                  <c:v>-0.17101189745741441</c:v>
                </c:pt>
                <c:pt idx="4">
                  <c:v>0.36242942243436643</c:v>
                </c:pt>
                <c:pt idx="5">
                  <c:v>-0.71940476788354435</c:v>
                </c:pt>
                <c:pt idx="6">
                  <c:v>-5.9044309385873933E-2</c:v>
                </c:pt>
                <c:pt idx="7">
                  <c:v>-2.1472266960534534E-2</c:v>
                </c:pt>
                <c:pt idx="8">
                  <c:v>-0.1340186192052969</c:v>
                </c:pt>
                <c:pt idx="9">
                  <c:v>0.16005197204276556</c:v>
                </c:pt>
                <c:pt idx="10">
                  <c:v>-1.6603083805663932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E7-491E-88FA-9CEE1F7B7E3E}"/>
            </c:ext>
          </c:extLst>
        </c:ser>
        <c:ser>
          <c:idx val="17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7000"/>
                </a:schemeClr>
              </a:solidFill>
              <a:ln w="9525">
                <a:solidFill>
                  <a:schemeClr val="accent3">
                    <a:shade val="87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data'!$H$23:$R$23</c:f>
              <c:numCache>
                <c:formatCode>0.0000</c:formatCode>
                <c:ptCount val="11"/>
                <c:pt idx="0">
                  <c:v>-0.22157478759028734</c:v>
                </c:pt>
                <c:pt idx="1">
                  <c:v>0.42450342424839338</c:v>
                </c:pt>
                <c:pt idx="2">
                  <c:v>-3.9555069051861493E-2</c:v>
                </c:pt>
                <c:pt idx="3">
                  <c:v>-8.1912351757935098E-3</c:v>
                </c:pt>
                <c:pt idx="4">
                  <c:v>0.60566798870204719</c:v>
                </c:pt>
                <c:pt idx="5">
                  <c:v>-0.49114461622691857</c:v>
                </c:pt>
                <c:pt idx="6">
                  <c:v>-5.9004106852937339E-2</c:v>
                </c:pt>
                <c:pt idx="7">
                  <c:v>-4.8787497909836663E-2</c:v>
                </c:pt>
                <c:pt idx="8">
                  <c:v>0.17684060612503222</c:v>
                </c:pt>
                <c:pt idx="9">
                  <c:v>0.31288823957137751</c:v>
                </c:pt>
                <c:pt idx="10">
                  <c:v>0.65164294583921534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E7-491E-88FA-9CEE1F7B7E3E}"/>
            </c:ext>
          </c:extLst>
        </c:ser>
        <c:ser>
          <c:idx val="18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0000"/>
                </a:schemeClr>
              </a:solidFill>
              <a:ln w="9525">
                <a:solidFill>
                  <a:schemeClr val="accent3">
                    <a:shade val="90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data'!$H$24:$R$24</c:f>
              <c:numCache>
                <c:formatCode>0.0000</c:formatCode>
                <c:ptCount val="11"/>
                <c:pt idx="0">
                  <c:v>2.5169498080567707</c:v>
                </c:pt>
                <c:pt idx="1">
                  <c:v>0.28343597427720191</c:v>
                </c:pt>
                <c:pt idx="2">
                  <c:v>-0.25690994859685706</c:v>
                </c:pt>
                <c:pt idx="3">
                  <c:v>-2.0609731694962198E-2</c:v>
                </c:pt>
                <c:pt idx="4">
                  <c:v>-0.30622878830845618</c:v>
                </c:pt>
                <c:pt idx="5">
                  <c:v>0.19674716638159581</c:v>
                </c:pt>
                <c:pt idx="6">
                  <c:v>-5.9038560813830923E-2</c:v>
                </c:pt>
                <c:pt idx="7">
                  <c:v>-1.1814068423747924E-2</c:v>
                </c:pt>
                <c:pt idx="8">
                  <c:v>-2.0508421282572034E-2</c:v>
                </c:pt>
                <c:pt idx="9">
                  <c:v>-0.37066659789235379</c:v>
                </c:pt>
                <c:pt idx="10">
                  <c:v>1.9513568317027885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E7-491E-88FA-9CEE1F7B7E3E}"/>
            </c:ext>
          </c:extLst>
        </c:ser>
        <c:ser>
          <c:idx val="19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3000"/>
                </a:schemeClr>
              </a:solidFill>
              <a:ln w="9525">
                <a:solidFill>
                  <a:schemeClr val="accent3">
                    <a:shade val="93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data'!$H$25:$R$25</c:f>
              <c:numCache>
                <c:formatCode>0.0000</c:formatCode>
                <c:ptCount val="11"/>
                <c:pt idx="0">
                  <c:v>0.62711093730809575</c:v>
                </c:pt>
                <c:pt idx="1">
                  <c:v>-0.3014361438803293</c:v>
                </c:pt>
                <c:pt idx="2">
                  <c:v>0.13769361514792208</c:v>
                </c:pt>
                <c:pt idx="3">
                  <c:v>-0.12961979086025255</c:v>
                </c:pt>
                <c:pt idx="4">
                  <c:v>0.33709505317574712</c:v>
                </c:pt>
                <c:pt idx="5">
                  <c:v>6.1986556620604746E-2</c:v>
                </c:pt>
                <c:pt idx="6">
                  <c:v>-5.8775245553804631E-2</c:v>
                </c:pt>
                <c:pt idx="7">
                  <c:v>0.32752006720104965</c:v>
                </c:pt>
                <c:pt idx="8">
                  <c:v>-0.11789799932470854</c:v>
                </c:pt>
                <c:pt idx="9">
                  <c:v>-0.16706424551338717</c:v>
                </c:pt>
                <c:pt idx="10">
                  <c:v>0.71661280432093699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E7-491E-88FA-9CEE1F7B7E3E}"/>
            </c:ext>
          </c:extLst>
        </c:ser>
        <c:ser>
          <c:idx val="20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6000"/>
                </a:schemeClr>
              </a:solidFill>
              <a:ln w="9525">
                <a:solidFill>
                  <a:schemeClr val="accent3">
                    <a:shade val="96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data'!$H$26:$R$26</c:f>
              <c:numCache>
                <c:formatCode>0.0000</c:formatCode>
                <c:ptCount val="11"/>
                <c:pt idx="0">
                  <c:v>8.9193605124348388E-2</c:v>
                </c:pt>
                <c:pt idx="1">
                  <c:v>0.23100100831855577</c:v>
                </c:pt>
                <c:pt idx="2">
                  <c:v>-0.20413929800817068</c:v>
                </c:pt>
                <c:pt idx="3">
                  <c:v>-4.7572487777088633E-2</c:v>
                </c:pt>
                <c:pt idx="4">
                  <c:v>-0.32208441932371051</c:v>
                </c:pt>
                <c:pt idx="5">
                  <c:v>-0.28820201949425839</c:v>
                </c:pt>
                <c:pt idx="6">
                  <c:v>-5.9034344678680614E-2</c:v>
                </c:pt>
                <c:pt idx="7">
                  <c:v>-2.1708130665852206E-2</c:v>
                </c:pt>
                <c:pt idx="8">
                  <c:v>-0.33542790146094553</c:v>
                </c:pt>
                <c:pt idx="9">
                  <c:v>0.29131338705644227</c:v>
                </c:pt>
                <c:pt idx="10">
                  <c:v>-0.66666060090936019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E7-491E-88FA-9CEE1F7B7E3E}"/>
            </c:ext>
          </c:extLst>
        </c:ser>
        <c:ser>
          <c:idx val="21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data'!$H$27:$R$27</c:f>
              <c:numCache>
                <c:formatCode>0.0000</c:formatCode>
                <c:ptCount val="11"/>
                <c:pt idx="0">
                  <c:v>-0.48557698266397542</c:v>
                </c:pt>
                <c:pt idx="1">
                  <c:v>-4.4671383201098425E-2</c:v>
                </c:pt>
                <c:pt idx="2">
                  <c:v>-0.13004047262434351</c:v>
                </c:pt>
                <c:pt idx="3">
                  <c:v>2.1072691931635956E-6</c:v>
                </c:pt>
                <c:pt idx="4">
                  <c:v>-0.10559421768109413</c:v>
                </c:pt>
                <c:pt idx="5">
                  <c:v>-0.48525329047162358</c:v>
                </c:pt>
                <c:pt idx="6">
                  <c:v>-5.8894804698777073E-2</c:v>
                </c:pt>
                <c:pt idx="7">
                  <c:v>8.8152795178808571E-2</c:v>
                </c:pt>
                <c:pt idx="8">
                  <c:v>9.1706617714404776E-2</c:v>
                </c:pt>
                <c:pt idx="9">
                  <c:v>0.26365956973396465</c:v>
                </c:pt>
                <c:pt idx="10">
                  <c:v>-0.86651006144454101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E7-491E-88FA-9CEE1F7B7E3E}"/>
            </c:ext>
          </c:extLst>
        </c:ser>
        <c:ser>
          <c:idx val="22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7000"/>
                </a:schemeClr>
              </a:solidFill>
              <a:ln w="9525">
                <a:solidFill>
                  <a:schemeClr val="accent3">
                    <a:tint val="97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data'!$H$28:$R$28</c:f>
              <c:numCache>
                <c:formatCode>0.0000</c:formatCode>
                <c:ptCount val="11"/>
                <c:pt idx="0">
                  <c:v>-1.6501796752386884</c:v>
                </c:pt>
                <c:pt idx="1">
                  <c:v>-0.14203395181481349</c:v>
                </c:pt>
                <c:pt idx="2">
                  <c:v>0.25306515733518947</c:v>
                </c:pt>
                <c:pt idx="3">
                  <c:v>-0.15683091223449044</c:v>
                </c:pt>
                <c:pt idx="4">
                  <c:v>0.99549849708204152</c:v>
                </c:pt>
                <c:pt idx="5">
                  <c:v>-0.74425984949406321</c:v>
                </c:pt>
                <c:pt idx="6">
                  <c:v>-5.8473049415565879E-2</c:v>
                </c:pt>
                <c:pt idx="7">
                  <c:v>9.8489902317803134E-4</c:v>
                </c:pt>
                <c:pt idx="8">
                  <c:v>-0.27765193955494244</c:v>
                </c:pt>
                <c:pt idx="9">
                  <c:v>0.15269482111092691</c:v>
                </c:pt>
                <c:pt idx="10">
                  <c:v>-1.6271860032012277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E7-491E-88FA-9CEE1F7B7E3E}"/>
            </c:ext>
          </c:extLst>
        </c:ser>
        <c:ser>
          <c:idx val="23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4000"/>
                </a:schemeClr>
              </a:solidFill>
              <a:ln w="9525">
                <a:solidFill>
                  <a:schemeClr val="accent3">
                    <a:tint val="94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data'!$H$29:$R$29</c:f>
              <c:numCache>
                <c:formatCode>0.0000</c:formatCode>
                <c:ptCount val="11"/>
                <c:pt idx="0">
                  <c:v>-0.63767884659911322</c:v>
                </c:pt>
                <c:pt idx="1">
                  <c:v>-2.7916929513056556E-2</c:v>
                </c:pt>
                <c:pt idx="2">
                  <c:v>6.4647610388658835E-2</c:v>
                </c:pt>
                <c:pt idx="3">
                  <c:v>-9.8213979200958021E-2</c:v>
                </c:pt>
                <c:pt idx="4">
                  <c:v>-0.35772886830624856</c:v>
                </c:pt>
                <c:pt idx="5">
                  <c:v>-0.66259780855628569</c:v>
                </c:pt>
                <c:pt idx="6">
                  <c:v>-5.9039547344886804E-2</c:v>
                </c:pt>
                <c:pt idx="7">
                  <c:v>-4.2090152026484466E-2</c:v>
                </c:pt>
                <c:pt idx="8">
                  <c:v>-1.0936441424135537E-2</c:v>
                </c:pt>
                <c:pt idx="9">
                  <c:v>0.2402600213170949</c:v>
                </c:pt>
                <c:pt idx="10">
                  <c:v>-1.5912949412654149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E7-491E-88FA-9CEE1F7B7E3E}"/>
            </c:ext>
          </c:extLst>
        </c:ser>
        <c:ser>
          <c:idx val="24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1000"/>
                </a:schemeClr>
              </a:solidFill>
              <a:ln w="9525">
                <a:solidFill>
                  <a:schemeClr val="accent3">
                    <a:tint val="91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data'!$H$30:$R$30</c:f>
              <c:numCache>
                <c:formatCode>0.0000</c:formatCode>
                <c:ptCount val="11"/>
                <c:pt idx="0">
                  <c:v>0.85446925428248122</c:v>
                </c:pt>
                <c:pt idx="1">
                  <c:v>-0.30858055585598776</c:v>
                </c:pt>
                <c:pt idx="2">
                  <c:v>2.927946880777935E-2</c:v>
                </c:pt>
                <c:pt idx="3">
                  <c:v>0.12969074179846163</c:v>
                </c:pt>
                <c:pt idx="4">
                  <c:v>-0.87383006499527593</c:v>
                </c:pt>
                <c:pt idx="5">
                  <c:v>1.3680335192435251</c:v>
                </c:pt>
                <c:pt idx="6">
                  <c:v>-5.8722577197443157E-2</c:v>
                </c:pt>
                <c:pt idx="7">
                  <c:v>-0.1420757736141908</c:v>
                </c:pt>
                <c:pt idx="8">
                  <c:v>0.51501382159749431</c:v>
                </c:pt>
                <c:pt idx="9">
                  <c:v>-8.8210624121821679E-2</c:v>
                </c:pt>
                <c:pt idx="10">
                  <c:v>1.4250672099450223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E7-491E-88FA-9CEE1F7B7E3E}"/>
            </c:ext>
          </c:extLst>
        </c:ser>
        <c:ser>
          <c:idx val="25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8000"/>
                </a:schemeClr>
              </a:solidFill>
              <a:ln w="9525">
                <a:solidFill>
                  <a:schemeClr val="accent3">
                    <a:tint val="88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data'!$H$31:$R$31</c:f>
              <c:numCache>
                <c:formatCode>0.0000</c:formatCode>
                <c:ptCount val="11"/>
                <c:pt idx="0">
                  <c:v>0.95174493528830695</c:v>
                </c:pt>
                <c:pt idx="1">
                  <c:v>-0.25963828246591336</c:v>
                </c:pt>
                <c:pt idx="2">
                  <c:v>0.18462012966762409</c:v>
                </c:pt>
                <c:pt idx="3">
                  <c:v>0.12423896095123585</c:v>
                </c:pt>
                <c:pt idx="4">
                  <c:v>-0.61134940300728469</c:v>
                </c:pt>
                <c:pt idx="5">
                  <c:v>1.3015500544348682</c:v>
                </c:pt>
                <c:pt idx="6">
                  <c:v>-5.8836521258400026E-2</c:v>
                </c:pt>
                <c:pt idx="7">
                  <c:v>0.17160970001407111</c:v>
                </c:pt>
                <c:pt idx="8">
                  <c:v>0.66847581733227357</c:v>
                </c:pt>
                <c:pt idx="9">
                  <c:v>-0.12120928608334269</c:v>
                </c:pt>
                <c:pt idx="10">
                  <c:v>2.3512061048734387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E7-491E-88FA-9CEE1F7B7E3E}"/>
            </c:ext>
          </c:extLst>
        </c:ser>
        <c:ser>
          <c:idx val="26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5000"/>
                </a:schemeClr>
              </a:solidFill>
              <a:ln w="9525">
                <a:solidFill>
                  <a:schemeClr val="accent3">
                    <a:tint val="8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data'!$H$32:$R$32</c:f>
              <c:numCache>
                <c:formatCode>0.0000</c:formatCode>
                <c:ptCount val="11"/>
                <c:pt idx="0">
                  <c:v>2.1816326872199667</c:v>
                </c:pt>
                <c:pt idx="1">
                  <c:v>-0.1863132402958696</c:v>
                </c:pt>
                <c:pt idx="2">
                  <c:v>0.18297044681672842</c:v>
                </c:pt>
                <c:pt idx="3">
                  <c:v>0.1212871881749385</c:v>
                </c:pt>
                <c:pt idx="4">
                  <c:v>-0.81845305385877221</c:v>
                </c:pt>
                <c:pt idx="5">
                  <c:v>1.361488752044036</c:v>
                </c:pt>
                <c:pt idx="6">
                  <c:v>-5.8961223037202297E-2</c:v>
                </c:pt>
                <c:pt idx="7">
                  <c:v>-1.4195781088138062E-3</c:v>
                </c:pt>
                <c:pt idx="8">
                  <c:v>0.24340842770865309</c:v>
                </c:pt>
                <c:pt idx="9">
                  <c:v>-0.58323127747235137</c:v>
                </c:pt>
                <c:pt idx="10">
                  <c:v>2.4424091291913137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E7-491E-88FA-9CEE1F7B7E3E}"/>
            </c:ext>
          </c:extLst>
        </c:ser>
        <c:ser>
          <c:idx val="27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1000"/>
                </a:schemeClr>
              </a:solidFill>
              <a:ln w="9525">
                <a:solidFill>
                  <a:schemeClr val="accent3">
                    <a:tint val="81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data'!$H$33:$R$33</c:f>
              <c:numCache>
                <c:formatCode>0.0000</c:formatCode>
                <c:ptCount val="11"/>
                <c:pt idx="0">
                  <c:v>-0.12233924522878452</c:v>
                </c:pt>
                <c:pt idx="1">
                  <c:v>-0.33184779554605681</c:v>
                </c:pt>
                <c:pt idx="2">
                  <c:v>5.5955113684407309E-2</c:v>
                </c:pt>
                <c:pt idx="3">
                  <c:v>0.10405034445914393</c:v>
                </c:pt>
                <c:pt idx="4">
                  <c:v>-0.63866808826540933</c:v>
                </c:pt>
                <c:pt idx="5">
                  <c:v>1.3769018149963874</c:v>
                </c:pt>
                <c:pt idx="6">
                  <c:v>-5.8601008126580416E-2</c:v>
                </c:pt>
                <c:pt idx="7">
                  <c:v>-8.2077211335033276E-2</c:v>
                </c:pt>
                <c:pt idx="8">
                  <c:v>-0.32224037345885759</c:v>
                </c:pt>
                <c:pt idx="9">
                  <c:v>4.7786643321794164E-2</c:v>
                </c:pt>
                <c:pt idx="10">
                  <c:v>2.8920194501010851E-2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E7-491E-88FA-9CEE1F7B7E3E}"/>
            </c:ext>
          </c:extLst>
        </c:ser>
        <c:ser>
          <c:idx val="28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8000"/>
                </a:schemeClr>
              </a:solidFill>
              <a:ln w="9525">
                <a:solidFill>
                  <a:schemeClr val="accent3">
                    <a:tint val="78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data'!$H$34:$R$34</c:f>
              <c:numCache>
                <c:formatCode>0.0000</c:formatCode>
                <c:ptCount val="11"/>
                <c:pt idx="0">
                  <c:v>-0.26689955604756344</c:v>
                </c:pt>
                <c:pt idx="1">
                  <c:v>-0.23675650287252095</c:v>
                </c:pt>
                <c:pt idx="2">
                  <c:v>6.6679541268898218E-2</c:v>
                </c:pt>
                <c:pt idx="3">
                  <c:v>7.5780110738196016E-2</c:v>
                </c:pt>
                <c:pt idx="4">
                  <c:v>-0.6817852414304677</c:v>
                </c:pt>
                <c:pt idx="5">
                  <c:v>0.80687010383755142</c:v>
                </c:pt>
                <c:pt idx="6">
                  <c:v>-5.8920233990892537E-2</c:v>
                </c:pt>
                <c:pt idx="7">
                  <c:v>0.12466387799471318</c:v>
                </c:pt>
                <c:pt idx="8">
                  <c:v>-0.23548644647576086</c:v>
                </c:pt>
                <c:pt idx="9">
                  <c:v>0.21868585535530766</c:v>
                </c:pt>
                <c:pt idx="10">
                  <c:v>-0.18716849162253885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E7-491E-88FA-9CEE1F7B7E3E}"/>
            </c:ext>
          </c:extLst>
        </c:ser>
        <c:ser>
          <c:idx val="29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5000"/>
                </a:schemeClr>
              </a:solidFill>
              <a:ln w="9525">
                <a:solidFill>
                  <a:schemeClr val="accent3">
                    <a:tint val="7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data'!$H$35:$R$35</c:f>
              <c:numCache>
                <c:formatCode>0.0000</c:formatCode>
                <c:ptCount val="11"/>
                <c:pt idx="0">
                  <c:v>0.31701437899584411</c:v>
                </c:pt>
                <c:pt idx="1">
                  <c:v>-3.4263358859063689E-2</c:v>
                </c:pt>
                <c:pt idx="2">
                  <c:v>-0.10946973676892896</c:v>
                </c:pt>
                <c:pt idx="3">
                  <c:v>-0.1410634488812805</c:v>
                </c:pt>
                <c:pt idx="4">
                  <c:v>-0.48652110722910535</c:v>
                </c:pt>
                <c:pt idx="5">
                  <c:v>-0.25543971603280119</c:v>
                </c:pt>
                <c:pt idx="6">
                  <c:v>-5.8819547926182519E-2</c:v>
                </c:pt>
                <c:pt idx="7">
                  <c:v>-8.1526914814105678E-2</c:v>
                </c:pt>
                <c:pt idx="8">
                  <c:v>-0.41577985009661861</c:v>
                </c:pt>
                <c:pt idx="9">
                  <c:v>-4.2563155057838475E-2</c:v>
                </c:pt>
                <c:pt idx="10">
                  <c:v>-1.3084324566700807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6E7-491E-88FA-9CEE1F7B7E3E}"/>
            </c:ext>
          </c:extLst>
        </c:ser>
        <c:ser>
          <c:idx val="30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2000"/>
                </a:schemeClr>
              </a:solidFill>
              <a:ln w="9525">
                <a:solidFill>
                  <a:schemeClr val="accent3">
                    <a:tint val="72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data'!$H$36:$R$36</c:f>
              <c:numCache>
                <c:formatCode>0.0000</c:formatCode>
                <c:ptCount val="11"/>
                <c:pt idx="0">
                  <c:v>1.7744669991080555</c:v>
                </c:pt>
                <c:pt idx="1">
                  <c:v>0.34957155839048276</c:v>
                </c:pt>
                <c:pt idx="2">
                  <c:v>1.5053958046686546E-2</c:v>
                </c:pt>
                <c:pt idx="3">
                  <c:v>-1.7900984704168139E-2</c:v>
                </c:pt>
                <c:pt idx="4">
                  <c:v>-0.98899407856239463</c:v>
                </c:pt>
                <c:pt idx="5">
                  <c:v>-0.11407764324640284</c:v>
                </c:pt>
                <c:pt idx="6">
                  <c:v>-5.9044309385879561E-2</c:v>
                </c:pt>
                <c:pt idx="7">
                  <c:v>-2.1472266960554015E-2</c:v>
                </c:pt>
                <c:pt idx="8">
                  <c:v>-0.14632728192781783</c:v>
                </c:pt>
                <c:pt idx="9">
                  <c:v>-0.18439628403332631</c:v>
                </c:pt>
                <c:pt idx="10">
                  <c:v>0.60687966672468119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6E7-491E-88FA-9CEE1F7B7E3E}"/>
            </c:ext>
          </c:extLst>
        </c:ser>
        <c:ser>
          <c:idx val="31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9000"/>
                </a:schemeClr>
              </a:solidFill>
              <a:ln w="9525">
                <a:solidFill>
                  <a:schemeClr val="accent3">
                    <a:tint val="69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data'!$H$37:$R$37</c:f>
              <c:numCache>
                <c:formatCode>0.0000</c:formatCode>
                <c:ptCount val="11"/>
                <c:pt idx="0">
                  <c:v>-0.33781649277878911</c:v>
                </c:pt>
                <c:pt idx="1">
                  <c:v>0.15926699275166778</c:v>
                </c:pt>
                <c:pt idx="2">
                  <c:v>7.8473863260739116E-2</c:v>
                </c:pt>
                <c:pt idx="3">
                  <c:v>3.968199941701246E-3</c:v>
                </c:pt>
                <c:pt idx="4">
                  <c:v>-0.21136570748620861</c:v>
                </c:pt>
                <c:pt idx="5">
                  <c:v>-0.47346314733512196</c:v>
                </c:pt>
                <c:pt idx="6">
                  <c:v>0.32645896485178683</c:v>
                </c:pt>
                <c:pt idx="7">
                  <c:v>6.0851953080672892E-2</c:v>
                </c:pt>
                <c:pt idx="8">
                  <c:v>-7.1431130657297753E-2</c:v>
                </c:pt>
                <c:pt idx="9">
                  <c:v>1.0099325638768031E-2</c:v>
                </c:pt>
                <c:pt idx="10">
                  <c:v>-0.45495717873208152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E7-491E-88FA-9CEE1F7B7E3E}"/>
            </c:ext>
          </c:extLst>
        </c:ser>
        <c:ser>
          <c:idx val="32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data'!$H$38:$R$38</c:f>
              <c:numCache>
                <c:formatCode>0.0000</c:formatCode>
                <c:ptCount val="11"/>
                <c:pt idx="0">
                  <c:v>-0.36486866370650711</c:v>
                </c:pt>
                <c:pt idx="1">
                  <c:v>2.4635882985939377E-2</c:v>
                </c:pt>
                <c:pt idx="2">
                  <c:v>5.1046647590353086E-2</c:v>
                </c:pt>
                <c:pt idx="3">
                  <c:v>-1.8166065886275524E-2</c:v>
                </c:pt>
                <c:pt idx="4">
                  <c:v>-0.33634865093174671</c:v>
                </c:pt>
                <c:pt idx="5">
                  <c:v>-0.31331104516062253</c:v>
                </c:pt>
                <c:pt idx="6">
                  <c:v>-5.8825163822227619E-2</c:v>
                </c:pt>
                <c:pt idx="7">
                  <c:v>-2.6625830517655977E-2</c:v>
                </c:pt>
                <c:pt idx="8">
                  <c:v>0.40922160909365857</c:v>
                </c:pt>
                <c:pt idx="9">
                  <c:v>-5.7525641521898319E-2</c:v>
                </c:pt>
                <c:pt idx="10">
                  <c:v>-0.69076692187698263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6E7-491E-88FA-9CEE1F7B7E3E}"/>
            </c:ext>
          </c:extLst>
        </c:ser>
        <c:ser>
          <c:idx val="33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data'!$H$39:$R$39</c:f>
              <c:numCache>
                <c:formatCode>0.0000</c:formatCode>
                <c:ptCount val="11"/>
                <c:pt idx="0">
                  <c:v>-0.50780900995905986</c:v>
                </c:pt>
                <c:pt idx="1">
                  <c:v>0.11841849279619714</c:v>
                </c:pt>
                <c:pt idx="2">
                  <c:v>-6.8355199097110006E-2</c:v>
                </c:pt>
                <c:pt idx="3">
                  <c:v>-9.3646006555851924E-2</c:v>
                </c:pt>
                <c:pt idx="4">
                  <c:v>-0.71418546812844241</c:v>
                </c:pt>
                <c:pt idx="5">
                  <c:v>-0.39924918482326888</c:v>
                </c:pt>
                <c:pt idx="6">
                  <c:v>-5.9044309385891058E-2</c:v>
                </c:pt>
                <c:pt idx="7">
                  <c:v>-2.1472266960549186E-2</c:v>
                </c:pt>
                <c:pt idx="8">
                  <c:v>-0.18646312380144375</c:v>
                </c:pt>
                <c:pt idx="9">
                  <c:v>-4.1477167896094125E-2</c:v>
                </c:pt>
                <c:pt idx="10">
                  <c:v>-1.973283243811514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6E7-491E-88FA-9CEE1F7B7E3E}"/>
            </c:ext>
          </c:extLst>
        </c:ser>
        <c:ser>
          <c:idx val="34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9000"/>
                </a:schemeClr>
              </a:solidFill>
              <a:ln w="9525">
                <a:solidFill>
                  <a:schemeClr val="accent3">
                    <a:tint val="59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data'!$H$40:$R$40</c:f>
              <c:numCache>
                <c:formatCode>0.0000</c:formatCode>
                <c:ptCount val="11"/>
                <c:pt idx="0">
                  <c:v>-1.153583527767525</c:v>
                </c:pt>
                <c:pt idx="1">
                  <c:v>-1.5961731879789245E-2</c:v>
                </c:pt>
                <c:pt idx="2">
                  <c:v>-6.6658636539210003E-2</c:v>
                </c:pt>
                <c:pt idx="3">
                  <c:v>1.4369634853175831E-2</c:v>
                </c:pt>
                <c:pt idx="4">
                  <c:v>9.3778730441033159E-2</c:v>
                </c:pt>
                <c:pt idx="5">
                  <c:v>-0.39760185904302486</c:v>
                </c:pt>
                <c:pt idx="6">
                  <c:v>-5.9012378200251819E-2</c:v>
                </c:pt>
                <c:pt idx="7">
                  <c:v>-3.7047936281769445E-2</c:v>
                </c:pt>
                <c:pt idx="8">
                  <c:v>-0.26233871613918774</c:v>
                </c:pt>
                <c:pt idx="9">
                  <c:v>0.22310737654722357</c:v>
                </c:pt>
                <c:pt idx="10">
                  <c:v>-1.6609490440093255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6E7-491E-88FA-9CEE1F7B7E3E}"/>
            </c:ext>
          </c:extLst>
        </c:ser>
        <c:ser>
          <c:idx val="35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6000"/>
                </a:schemeClr>
              </a:solidFill>
              <a:ln w="9525">
                <a:solidFill>
                  <a:schemeClr val="accent3">
                    <a:tint val="56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data'!$H$41:$R$41</c:f>
              <c:numCache>
                <c:formatCode>0.0000</c:formatCode>
                <c:ptCount val="11"/>
                <c:pt idx="0">
                  <c:v>-0.47014584612006061</c:v>
                </c:pt>
                <c:pt idx="1">
                  <c:v>2.7729087614259726E-2</c:v>
                </c:pt>
                <c:pt idx="2">
                  <c:v>-5.0976930033763308E-2</c:v>
                </c:pt>
                <c:pt idx="3">
                  <c:v>-0.11854224044538422</c:v>
                </c:pt>
                <c:pt idx="4">
                  <c:v>-0.29177303011650163</c:v>
                </c:pt>
                <c:pt idx="5">
                  <c:v>-0.43688765413610331</c:v>
                </c:pt>
                <c:pt idx="6">
                  <c:v>-5.8770210708946433E-2</c:v>
                </c:pt>
                <c:pt idx="7">
                  <c:v>-9.1773289839492206E-2</c:v>
                </c:pt>
                <c:pt idx="8">
                  <c:v>-0.40054752001403954</c:v>
                </c:pt>
                <c:pt idx="9">
                  <c:v>-8.1825436861343359E-2</c:v>
                </c:pt>
                <c:pt idx="10">
                  <c:v>-1.973513070661375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6E7-491E-88FA-9CEE1F7B7E3E}"/>
            </c:ext>
          </c:extLst>
        </c:ser>
        <c:ser>
          <c:idx val="36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3000"/>
                </a:schemeClr>
              </a:solidFill>
              <a:ln w="9525">
                <a:solidFill>
                  <a:schemeClr val="accent3">
                    <a:tint val="53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data'!$H$42:$R$42</c:f>
              <c:numCache>
                <c:formatCode>0.0000</c:formatCode>
                <c:ptCount val="11"/>
                <c:pt idx="0">
                  <c:v>-0.61437825052824435</c:v>
                </c:pt>
                <c:pt idx="1">
                  <c:v>0.18002948975953453</c:v>
                </c:pt>
                <c:pt idx="2">
                  <c:v>0.12627815884519458</c:v>
                </c:pt>
                <c:pt idx="3">
                  <c:v>4.1885510584387053E-2</c:v>
                </c:pt>
                <c:pt idx="4">
                  <c:v>0.33851681394780547</c:v>
                </c:pt>
                <c:pt idx="5">
                  <c:v>-9.937210627913616E-2</c:v>
                </c:pt>
                <c:pt idx="6">
                  <c:v>-5.8373529894368954E-2</c:v>
                </c:pt>
                <c:pt idx="7">
                  <c:v>0.36963473437247146</c:v>
                </c:pt>
                <c:pt idx="8">
                  <c:v>-0.18815478877952971</c:v>
                </c:pt>
                <c:pt idx="9">
                  <c:v>0.34269335329295314</c:v>
                </c:pt>
                <c:pt idx="10">
                  <c:v>0.43875938532106706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6E7-491E-88FA-9CEE1F7B7E3E}"/>
            </c:ext>
          </c:extLst>
        </c:ser>
        <c:ser>
          <c:idx val="37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data'!$H$43:$R$43</c:f>
              <c:numCache>
                <c:formatCode>0.0000</c:formatCode>
                <c:ptCount val="11"/>
                <c:pt idx="0">
                  <c:v>-2.3895340765598001</c:v>
                </c:pt>
                <c:pt idx="1">
                  <c:v>-0.27681953673845383</c:v>
                </c:pt>
                <c:pt idx="2">
                  <c:v>2.3156838371821843E-2</c:v>
                </c:pt>
                <c:pt idx="3">
                  <c:v>-0.20389629390530553</c:v>
                </c:pt>
                <c:pt idx="4">
                  <c:v>1.7282755015078921</c:v>
                </c:pt>
                <c:pt idx="5">
                  <c:v>-0.97556344685940499</c:v>
                </c:pt>
                <c:pt idx="6">
                  <c:v>-5.9004384346600415E-2</c:v>
                </c:pt>
                <c:pt idx="7">
                  <c:v>-8.5754917186261187E-2</c:v>
                </c:pt>
                <c:pt idx="8">
                  <c:v>-4.454441578241175E-2</c:v>
                </c:pt>
                <c:pt idx="9">
                  <c:v>0.53888693154085798</c:v>
                </c:pt>
                <c:pt idx="10">
                  <c:v>-1.744797799957666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6E7-491E-88FA-9CEE1F7B7E3E}"/>
            </c:ext>
          </c:extLst>
        </c:ser>
        <c:ser>
          <c:idx val="38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data'!$H$44:$R$44</c:f>
              <c:numCache>
                <c:formatCode>0.0000</c:formatCode>
                <c:ptCount val="11"/>
                <c:pt idx="0">
                  <c:v>-1.3048502860180222</c:v>
                </c:pt>
                <c:pt idx="1">
                  <c:v>-0.28356578559383266</c:v>
                </c:pt>
                <c:pt idx="2">
                  <c:v>8.7791466309163624E-2</c:v>
                </c:pt>
                <c:pt idx="3">
                  <c:v>-8.2746436380022187E-2</c:v>
                </c:pt>
                <c:pt idx="4">
                  <c:v>0.76154364886091708</c:v>
                </c:pt>
                <c:pt idx="5">
                  <c:v>-0.58041110945012508</c:v>
                </c:pt>
                <c:pt idx="6">
                  <c:v>0.34156891947750584</c:v>
                </c:pt>
                <c:pt idx="7">
                  <c:v>-1.5343264514000289E-2</c:v>
                </c:pt>
                <c:pt idx="8">
                  <c:v>-0.39309502541606878</c:v>
                </c:pt>
                <c:pt idx="9">
                  <c:v>0.19222741736274318</c:v>
                </c:pt>
                <c:pt idx="10">
                  <c:v>-1.2768804553617417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6E7-491E-88FA-9CEE1F7B7E3E}"/>
            </c:ext>
          </c:extLst>
        </c:ser>
        <c:ser>
          <c:idx val="39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data'!$H$45:$R$45</c:f>
              <c:numCache>
                <c:formatCode>0.0000</c:formatCode>
                <c:ptCount val="11"/>
                <c:pt idx="0">
                  <c:v>-0.8850960637803964</c:v>
                </c:pt>
                <c:pt idx="1">
                  <c:v>-4.7592457805611041E-2</c:v>
                </c:pt>
                <c:pt idx="2">
                  <c:v>-0.26671509781787583</c:v>
                </c:pt>
                <c:pt idx="3">
                  <c:v>-2.7247439738594666E-2</c:v>
                </c:pt>
                <c:pt idx="4">
                  <c:v>-0.38549210368015918</c:v>
                </c:pt>
                <c:pt idx="5">
                  <c:v>-0.74798562067772512</c:v>
                </c:pt>
                <c:pt idx="6">
                  <c:v>-5.9044309385890108E-2</c:v>
                </c:pt>
                <c:pt idx="7">
                  <c:v>-2.1472266960567362E-2</c:v>
                </c:pt>
                <c:pt idx="8">
                  <c:v>-2.4058608710891827E-2</c:v>
                </c:pt>
                <c:pt idx="9">
                  <c:v>-6.1258069183089514E-2</c:v>
                </c:pt>
                <c:pt idx="10">
                  <c:v>-2.525962037740801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6E7-491E-88FA-9CEE1F7B7E3E}"/>
            </c:ext>
          </c:extLst>
        </c:ser>
        <c:ser>
          <c:idx val="40"/>
          <c:order val="4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data'!$H$46:$R$46</c:f>
              <c:numCache>
                <c:formatCode>0.0000</c:formatCode>
                <c:ptCount val="11"/>
                <c:pt idx="0">
                  <c:v>-0.85551447943193293</c:v>
                </c:pt>
                <c:pt idx="1">
                  <c:v>-0.11308647349953804</c:v>
                </c:pt>
                <c:pt idx="2">
                  <c:v>0.47318157061463056</c:v>
                </c:pt>
                <c:pt idx="3">
                  <c:v>-0.12291312397766198</c:v>
                </c:pt>
                <c:pt idx="4">
                  <c:v>-0.56782881784476658</c:v>
                </c:pt>
                <c:pt idx="5">
                  <c:v>-0.24305688860714342</c:v>
                </c:pt>
                <c:pt idx="6">
                  <c:v>-5.898494247672393E-2</c:v>
                </c:pt>
                <c:pt idx="7">
                  <c:v>-1.006326974797171E-2</c:v>
                </c:pt>
                <c:pt idx="8">
                  <c:v>-0.38468777031626772</c:v>
                </c:pt>
                <c:pt idx="9">
                  <c:v>0.12431060476545719</c:v>
                </c:pt>
                <c:pt idx="10">
                  <c:v>-1.7586435905219184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6E7-491E-88FA-9CEE1F7B7E3E}"/>
            </c:ext>
          </c:extLst>
        </c:ser>
        <c:ser>
          <c:idx val="41"/>
          <c:order val="4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data'!$H$47:$R$47</c:f>
              <c:numCache>
                <c:formatCode>0.0000</c:formatCode>
                <c:ptCount val="11"/>
                <c:pt idx="0">
                  <c:v>-1.2987892827346121</c:v>
                </c:pt>
                <c:pt idx="1">
                  <c:v>3.1609448055546552E-2</c:v>
                </c:pt>
                <c:pt idx="2">
                  <c:v>-6.828411600642724E-2</c:v>
                </c:pt>
                <c:pt idx="3">
                  <c:v>-0.17532194726024056</c:v>
                </c:pt>
                <c:pt idx="4">
                  <c:v>0.17713531957467449</c:v>
                </c:pt>
                <c:pt idx="5">
                  <c:v>-0.85723963629691902</c:v>
                </c:pt>
                <c:pt idx="6">
                  <c:v>-5.9044309385919196E-2</c:v>
                </c:pt>
                <c:pt idx="7">
                  <c:v>-4.5465358297372874E-2</c:v>
                </c:pt>
                <c:pt idx="8">
                  <c:v>4.9373249343681321E-2</c:v>
                </c:pt>
                <c:pt idx="9">
                  <c:v>-0.26068729184462391</c:v>
                </c:pt>
                <c:pt idx="10">
                  <c:v>-2.5067139248522121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6E7-491E-88FA-9CEE1F7B7E3E}"/>
            </c:ext>
          </c:extLst>
        </c:ser>
        <c:ser>
          <c:idx val="42"/>
          <c:order val="42"/>
          <c:spPr>
            <a:ln w="25400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tx1"/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dPt>
            <c:idx val="10"/>
            <c:marker>
              <c:symbol val="circle"/>
              <c:size val="11"/>
              <c:spPr>
                <a:solidFill>
                  <a:srgbClr val="2D8269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C4A-4BB4-AF2F-66EDBDA4B2DC}"/>
              </c:ext>
            </c:extLst>
          </c:dPt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data'!$H$50:$R$50</c:f>
              <c:numCache>
                <c:formatCode>0.0000</c:formatCode>
                <c:ptCount val="11"/>
                <c:pt idx="0">
                  <c:v>-0.13610762719316738</c:v>
                </c:pt>
                <c:pt idx="1">
                  <c:v>6.5850868469018234E-2</c:v>
                </c:pt>
                <c:pt idx="2">
                  <c:v>3.7048594573534654E-2</c:v>
                </c:pt>
                <c:pt idx="3">
                  <c:v>4.7772116840374648E-2</c:v>
                </c:pt>
                <c:pt idx="4">
                  <c:v>0.21499991869664845</c:v>
                </c:pt>
                <c:pt idx="5">
                  <c:v>-0.13335758302464917</c:v>
                </c:pt>
                <c:pt idx="6">
                  <c:v>-5.9036351629195898E-2</c:v>
                </c:pt>
                <c:pt idx="7">
                  <c:v>-6.389429459464295E-2</c:v>
                </c:pt>
                <c:pt idx="8">
                  <c:v>0.92189123792702676</c:v>
                </c:pt>
                <c:pt idx="9">
                  <c:v>-8.6428924212308966E-2</c:v>
                </c:pt>
                <c:pt idx="10">
                  <c:v>0.80873795585263841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6E7-491E-88FA-9CEE1F7B7E3E}"/>
            </c:ext>
          </c:extLst>
        </c:ser>
        <c:ser>
          <c:idx val="43"/>
          <c:order val="43"/>
          <c:spPr>
            <a:ln w="31750" cap="rnd">
              <a:solidFill>
                <a:srgbClr val="92D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'graph data'!$H$5:$R$5</c:f>
              <c:strCache>
                <c:ptCount val="11"/>
                <c:pt idx="0">
                  <c:v>PopShare</c:v>
                </c:pt>
                <c:pt idx="1">
                  <c:v>Prescr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 adj</c:v>
                </c:pt>
                <c:pt idx="8">
                  <c:v>HI data</c:v>
                </c:pt>
                <c:pt idx="9">
                  <c:v>Other mod</c:v>
                </c:pt>
                <c:pt idx="10">
                  <c:v>Overall WP</c:v>
                </c:pt>
              </c:strCache>
            </c:strRef>
          </c:cat>
          <c:val>
            <c:numRef>
              <c:f>'graph data'!$H$51:$R$51</c:f>
              <c:numCache>
                <c:formatCode>0.0000</c:formatCode>
                <c:ptCount val="11"/>
                <c:pt idx="0">
                  <c:v>0.80873795585263841</c:v>
                </c:pt>
                <c:pt idx="1">
                  <c:v>0.80873795585263841</c:v>
                </c:pt>
                <c:pt idx="2">
                  <c:v>0.80873795585263841</c:v>
                </c:pt>
                <c:pt idx="3">
                  <c:v>0.80873795585263841</c:v>
                </c:pt>
                <c:pt idx="4">
                  <c:v>0.80873795585263841</c:v>
                </c:pt>
                <c:pt idx="5">
                  <c:v>0.80873795585263841</c:v>
                </c:pt>
                <c:pt idx="6">
                  <c:v>0.80873795585263841</c:v>
                </c:pt>
                <c:pt idx="7">
                  <c:v>0.80873795585263841</c:v>
                </c:pt>
                <c:pt idx="8">
                  <c:v>0.80873795585263841</c:v>
                </c:pt>
                <c:pt idx="9">
                  <c:v>0.80873795585263841</c:v>
                </c:pt>
                <c:pt idx="10">
                  <c:v>0.80873795585263841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9-4DA6-BEC0-54B4472CC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165952"/>
        <c:axId val="837161360"/>
      </c:lineChart>
      <c:catAx>
        <c:axId val="8371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161360"/>
        <c:crosses val="autoZero"/>
        <c:auto val="1"/>
        <c:lblAlgn val="ctr"/>
        <c:lblOffset val="100"/>
        <c:noMultiLvlLbl val="0"/>
      </c:catAx>
      <c:valAx>
        <c:axId val="83716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effectLst/>
                  </a:rPr>
                  <a:t>change in % share</a:t>
                </a:r>
                <a:endParaRPr lang="en-GB" sz="1000" b="1">
                  <a:solidFill>
                    <a:schemeClr val="tx1">
                      <a:lumMod val="65000"/>
                      <a:lumOff val="35000"/>
                    </a:schemeClr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4392537108257326E-3"/>
              <c:y val="0.245007302957423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16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rgbClr val="FF0000"/>
                </a:solidFill>
              </a:rPr>
              <a:t>% of population in IMD Decile                       </a:t>
            </a:r>
            <a:r>
              <a:rPr lang="en-GB">
                <a:solidFill>
                  <a:srgbClr val="00B050"/>
                </a:solidFill>
              </a:rPr>
              <a:t>%Rural  </a:t>
            </a:r>
            <a:r>
              <a:rPr lang="en-GB">
                <a:solidFill>
                  <a:srgbClr val="00B0F0"/>
                </a:solidFill>
              </a:rPr>
              <a:t>%Coastal</a:t>
            </a:r>
          </a:p>
        </c:rich>
      </c:tx>
      <c:layout>
        <c:manualLayout>
          <c:xMode val="edge"/>
          <c:yMode val="edge"/>
          <c:x val="0.20207892344168993"/>
          <c:y val="2.863964585072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59536014374042E-2"/>
          <c:y val="0.10687397946224464"/>
          <c:w val="0.86742623615001124"/>
          <c:h val="0.7510676488019641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ICB'!$N$6:$Z$6</c:f>
              <c:numCache>
                <c:formatCode>0.00%</c:formatCode>
                <c:ptCount val="13"/>
                <c:pt idx="0">
                  <c:v>0.23273091701891846</c:v>
                </c:pt>
                <c:pt idx="1">
                  <c:v>0.11661580328428311</c:v>
                </c:pt>
                <c:pt idx="2">
                  <c:v>8.4310912989368963E-2</c:v>
                </c:pt>
                <c:pt idx="3">
                  <c:v>7.5959411301244076E-2</c:v>
                </c:pt>
                <c:pt idx="4">
                  <c:v>7.4929593035528527E-2</c:v>
                </c:pt>
                <c:pt idx="5">
                  <c:v>7.0242337747545916E-2</c:v>
                </c:pt>
                <c:pt idx="6">
                  <c:v>8.0821707655783545E-2</c:v>
                </c:pt>
                <c:pt idx="7">
                  <c:v>9.1570911459261689E-2</c:v>
                </c:pt>
                <c:pt idx="8">
                  <c:v>8.2316566375211939E-2</c:v>
                </c:pt>
                <c:pt idx="9">
                  <c:v>9.050183913285377E-2</c:v>
                </c:pt>
                <c:pt idx="11">
                  <c:v>7.8109572503251484E-2</c:v>
                </c:pt>
                <c:pt idx="12">
                  <c:v>0.53733762137215368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3-4AFF-A950-0BD704C9144B}"/>
            </c:ext>
          </c:extLst>
        </c:ser>
        <c:ser>
          <c:idx val="2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ICB'!$N$7:$Z$7</c:f>
              <c:numCache>
                <c:formatCode>0.00%</c:formatCode>
                <c:ptCount val="13"/>
                <c:pt idx="0">
                  <c:v>8.8409988247566976E-2</c:v>
                </c:pt>
                <c:pt idx="1">
                  <c:v>0.10195653800613591</c:v>
                </c:pt>
                <c:pt idx="2">
                  <c:v>9.6845330058498061E-2</c:v>
                </c:pt>
                <c:pt idx="3">
                  <c:v>8.8935546488135328E-2</c:v>
                </c:pt>
                <c:pt idx="4">
                  <c:v>8.4670337651362088E-2</c:v>
                </c:pt>
                <c:pt idx="5">
                  <c:v>0.11636845418091704</c:v>
                </c:pt>
                <c:pt idx="6">
                  <c:v>0.10908282604198304</c:v>
                </c:pt>
                <c:pt idx="7">
                  <c:v>0.11601720168847689</c:v>
                </c:pt>
                <c:pt idx="8">
                  <c:v>0.11664487844815065</c:v>
                </c:pt>
                <c:pt idx="9">
                  <c:v>8.106889918877401E-2</c:v>
                </c:pt>
                <c:pt idx="11">
                  <c:v>0.18770264143634979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73-4AFF-A950-0BD704C9144B}"/>
            </c:ext>
          </c:extLst>
        </c:ser>
        <c:ser>
          <c:idx val="3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ICB'!$N$8:$Z$8</c:f>
              <c:numCache>
                <c:formatCode>0.00%</c:formatCode>
                <c:ptCount val="13"/>
                <c:pt idx="0">
                  <c:v>6.3066860176146641E-2</c:v>
                </c:pt>
                <c:pt idx="1">
                  <c:v>5.5780433010596632E-2</c:v>
                </c:pt>
                <c:pt idx="2">
                  <c:v>6.0770591860673177E-2</c:v>
                </c:pt>
                <c:pt idx="3">
                  <c:v>0.17254617388019641</c:v>
                </c:pt>
                <c:pt idx="4">
                  <c:v>0.14561323286745265</c:v>
                </c:pt>
                <c:pt idx="5">
                  <c:v>0.13608620449710729</c:v>
                </c:pt>
                <c:pt idx="6">
                  <c:v>0.13535457961390882</c:v>
                </c:pt>
                <c:pt idx="7">
                  <c:v>0.10678144694725542</c:v>
                </c:pt>
                <c:pt idx="8">
                  <c:v>6.4969482494681804E-2</c:v>
                </c:pt>
                <c:pt idx="9">
                  <c:v>5.9030994651981153E-2</c:v>
                </c:pt>
                <c:pt idx="11">
                  <c:v>0.38721246943279192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3-4AFF-A950-0BD704C9144B}"/>
            </c:ext>
          </c:extLst>
        </c:ser>
        <c:ser>
          <c:idx val="4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ICB'!$N$9:$Z$9</c:f>
              <c:numCache>
                <c:formatCode>0.00%</c:formatCode>
                <c:ptCount val="13"/>
                <c:pt idx="0">
                  <c:v>6.6517871217933219E-2</c:v>
                </c:pt>
                <c:pt idx="1">
                  <c:v>7.7539594127352784E-2</c:v>
                </c:pt>
                <c:pt idx="2">
                  <c:v>0.10274373903082404</c:v>
                </c:pt>
                <c:pt idx="3">
                  <c:v>0.13283606402320472</c:v>
                </c:pt>
                <c:pt idx="4">
                  <c:v>9.1473731779344841E-2</c:v>
                </c:pt>
                <c:pt idx="5">
                  <c:v>0.12525485271089717</c:v>
                </c:pt>
                <c:pt idx="6">
                  <c:v>0.11495696404737633</c:v>
                </c:pt>
                <c:pt idx="7">
                  <c:v>0.10005464882872847</c:v>
                </c:pt>
                <c:pt idx="8">
                  <c:v>0.12187345643332317</c:v>
                </c:pt>
                <c:pt idx="9">
                  <c:v>6.6749077801015202E-2</c:v>
                </c:pt>
                <c:pt idx="11">
                  <c:v>0.46259839416518661</c:v>
                </c:pt>
                <c:pt idx="12">
                  <c:v>0.12322391306632476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73-4AFF-A950-0BD704C9144B}"/>
            </c:ext>
          </c:extLst>
        </c:ser>
        <c:ser>
          <c:idx val="5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8000"/>
                </a:schemeClr>
              </a:solidFill>
              <a:ln w="9525">
                <a:solidFill>
                  <a:schemeClr val="accent3">
                    <a:shade val="4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ICB'!$N$10:$Z$10</c:f>
              <c:numCache>
                <c:formatCode>0.00%</c:formatCode>
                <c:ptCount val="13"/>
                <c:pt idx="0">
                  <c:v>6.8155585809765648E-2</c:v>
                </c:pt>
                <c:pt idx="1">
                  <c:v>5.4352152946543962E-2</c:v>
                </c:pt>
                <c:pt idx="2">
                  <c:v>0.10754099314190779</c:v>
                </c:pt>
                <c:pt idx="3">
                  <c:v>8.166455513284486E-2</c:v>
                </c:pt>
                <c:pt idx="4">
                  <c:v>8.6305082404349337E-2</c:v>
                </c:pt>
                <c:pt idx="5">
                  <c:v>8.4100241205628257E-2</c:v>
                </c:pt>
                <c:pt idx="6">
                  <c:v>0.11096913040554172</c:v>
                </c:pt>
                <c:pt idx="7">
                  <c:v>0.14108438925171726</c:v>
                </c:pt>
                <c:pt idx="8">
                  <c:v>0.12923859362759088</c:v>
                </c:pt>
                <c:pt idx="9">
                  <c:v>0.13658927607411028</c:v>
                </c:pt>
                <c:pt idx="11">
                  <c:v>0.2194662212148257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73-4AFF-A950-0BD704C9144B}"/>
            </c:ext>
          </c:extLst>
        </c:ser>
        <c:ser>
          <c:idx val="6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1000"/>
                </a:schemeClr>
              </a:solidFill>
              <a:ln w="9525">
                <a:solidFill>
                  <a:schemeClr val="accent3">
                    <a:shade val="51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ICB'!$N$11:$Z$11</c:f>
              <c:numCache>
                <c:formatCode>0.00%</c:formatCode>
                <c:ptCount val="13"/>
                <c:pt idx="0">
                  <c:v>7.0254061808155008E-2</c:v>
                </c:pt>
                <c:pt idx="1">
                  <c:v>7.1639068348756232E-2</c:v>
                </c:pt>
                <c:pt idx="2">
                  <c:v>0.10428519970425107</c:v>
                </c:pt>
                <c:pt idx="3">
                  <c:v>9.9726790344766572E-2</c:v>
                </c:pt>
                <c:pt idx="4">
                  <c:v>0.10510356478565576</c:v>
                </c:pt>
                <c:pt idx="5">
                  <c:v>0.12366581214045125</c:v>
                </c:pt>
                <c:pt idx="6">
                  <c:v>0.11916533081118201</c:v>
                </c:pt>
                <c:pt idx="7">
                  <c:v>0.1243893858996855</c:v>
                </c:pt>
                <c:pt idx="8">
                  <c:v>9.653864220910123E-2</c:v>
                </c:pt>
                <c:pt idx="9">
                  <c:v>8.5232143947995373E-2</c:v>
                </c:pt>
                <c:pt idx="11">
                  <c:v>0.20095760300130391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73-4AFF-A950-0BD704C9144B}"/>
            </c:ext>
          </c:extLst>
        </c:ser>
        <c:ser>
          <c:idx val="7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4000"/>
                </a:schemeClr>
              </a:solidFill>
              <a:ln w="9525">
                <a:solidFill>
                  <a:schemeClr val="accent3">
                    <a:shade val="54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ICB'!$N$12:$Z$12</c:f>
              <c:numCache>
                <c:formatCode>0.00%</c:formatCode>
                <c:ptCount val="13"/>
                <c:pt idx="0">
                  <c:v>3.7784036510873246E-2</c:v>
                </c:pt>
                <c:pt idx="1">
                  <c:v>7.7205178376006711E-2</c:v>
                </c:pt>
                <c:pt idx="2">
                  <c:v>7.2276109040600472E-2</c:v>
                </c:pt>
                <c:pt idx="3">
                  <c:v>8.475539160549185E-2</c:v>
                </c:pt>
                <c:pt idx="4">
                  <c:v>0.17683020389633611</c:v>
                </c:pt>
                <c:pt idx="5">
                  <c:v>0.11560804324697212</c:v>
                </c:pt>
                <c:pt idx="6">
                  <c:v>0.11292222671689997</c:v>
                </c:pt>
                <c:pt idx="7">
                  <c:v>0.12643500336678135</c:v>
                </c:pt>
                <c:pt idx="8">
                  <c:v>0.10696727184191472</c:v>
                </c:pt>
                <c:pt idx="9">
                  <c:v>8.9216535398123478E-2</c:v>
                </c:pt>
                <c:pt idx="11">
                  <c:v>0.32869042984477298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73-4AFF-A950-0BD704C9144B}"/>
            </c:ext>
          </c:extLst>
        </c:ser>
        <c:ser>
          <c:idx val="8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ICB'!$N$13:$Z$13</c:f>
              <c:numCache>
                <c:formatCode>0.00%</c:formatCode>
                <c:ptCount val="13"/>
                <c:pt idx="0">
                  <c:v>8.2610191260318475E-2</c:v>
                </c:pt>
                <c:pt idx="1">
                  <c:v>7.6079256046377247E-2</c:v>
                </c:pt>
                <c:pt idx="2">
                  <c:v>8.7350040392012024E-2</c:v>
                </c:pt>
                <c:pt idx="3">
                  <c:v>0.13809293183640894</c:v>
                </c:pt>
                <c:pt idx="4">
                  <c:v>0.16067737745238955</c:v>
                </c:pt>
                <c:pt idx="5">
                  <c:v>0.14848279027434411</c:v>
                </c:pt>
                <c:pt idx="6">
                  <c:v>9.4285382964023334E-2</c:v>
                </c:pt>
                <c:pt idx="7">
                  <c:v>8.7701826069754907E-2</c:v>
                </c:pt>
                <c:pt idx="8">
                  <c:v>7.0508179260626413E-2</c:v>
                </c:pt>
                <c:pt idx="9">
                  <c:v>5.421202444374499E-2</c:v>
                </c:pt>
                <c:pt idx="11">
                  <c:v>0.46420507643299069</c:v>
                </c:pt>
                <c:pt idx="12">
                  <c:v>0.26870286583517916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73-4AFF-A950-0BD704C9144B}"/>
            </c:ext>
          </c:extLst>
        </c:ser>
        <c:ser>
          <c:idx val="9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ICB'!$N$14:$Z$14</c:f>
              <c:numCache>
                <c:formatCode>0.00%</c:formatCode>
                <c:ptCount val="13"/>
                <c:pt idx="0">
                  <c:v>4.8575266413597461E-2</c:v>
                </c:pt>
                <c:pt idx="1">
                  <c:v>7.017691813725889E-2</c:v>
                </c:pt>
                <c:pt idx="2">
                  <c:v>8.0889345894670103E-2</c:v>
                </c:pt>
                <c:pt idx="3">
                  <c:v>9.4478268291295117E-2</c:v>
                </c:pt>
                <c:pt idx="4">
                  <c:v>0.12138583842045797</c:v>
                </c:pt>
                <c:pt idx="5">
                  <c:v>0.18379286800029263</c:v>
                </c:pt>
                <c:pt idx="6">
                  <c:v>0.11971643513814489</c:v>
                </c:pt>
                <c:pt idx="7">
                  <c:v>0.1021831283581119</c:v>
                </c:pt>
                <c:pt idx="8">
                  <c:v>0.10646281589621454</c:v>
                </c:pt>
                <c:pt idx="9">
                  <c:v>7.2339115449956512E-2</c:v>
                </c:pt>
                <c:pt idx="11">
                  <c:v>0.3824518585955472</c:v>
                </c:pt>
                <c:pt idx="12">
                  <c:v>0.38777606626403194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73-4AFF-A950-0BD704C9144B}"/>
            </c:ext>
          </c:extLst>
        </c:ser>
        <c:ser>
          <c:idx val="10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4000"/>
                </a:schemeClr>
              </a:solidFill>
              <a:ln w="9525">
                <a:solidFill>
                  <a:schemeClr val="accent3">
                    <a:shade val="64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ICB'!$N$15:$Z$15</c:f>
              <c:numCache>
                <c:formatCode>0.00%</c:formatCode>
                <c:ptCount val="13"/>
                <c:pt idx="0">
                  <c:v>3.0202739795177909E-2</c:v>
                </c:pt>
                <c:pt idx="1">
                  <c:v>0.10137936256538721</c:v>
                </c:pt>
                <c:pt idx="2">
                  <c:v>9.1696691675237724E-2</c:v>
                </c:pt>
                <c:pt idx="3">
                  <c:v>9.655012125686474E-2</c:v>
                </c:pt>
                <c:pt idx="4">
                  <c:v>0.10634532020015271</c:v>
                </c:pt>
                <c:pt idx="5">
                  <c:v>8.4654749209674474E-2</c:v>
                </c:pt>
                <c:pt idx="6">
                  <c:v>0.12278388093480314</c:v>
                </c:pt>
                <c:pt idx="7">
                  <c:v>0.13629566062380505</c:v>
                </c:pt>
                <c:pt idx="8">
                  <c:v>0.1419451998897856</c:v>
                </c:pt>
                <c:pt idx="9">
                  <c:v>8.8146273849111445E-2</c:v>
                </c:pt>
                <c:pt idx="11">
                  <c:v>0.20269562528789303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73-4AFF-A950-0BD704C9144B}"/>
            </c:ext>
          </c:extLst>
        </c:ser>
        <c:ser>
          <c:idx val="11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7000"/>
                </a:schemeClr>
              </a:solidFill>
              <a:ln w="9525">
                <a:solidFill>
                  <a:schemeClr val="accent3">
                    <a:shade val="67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ICB'!$N$16:$Z$16</c:f>
              <c:numCache>
                <c:formatCode>0.00%</c:formatCode>
                <c:ptCount val="13"/>
                <c:pt idx="0">
                  <c:v>1.0954279230727124E-3</c:v>
                </c:pt>
                <c:pt idx="1">
                  <c:v>1.7644431259363678E-2</c:v>
                </c:pt>
                <c:pt idx="2">
                  <c:v>5.5465414954990147E-2</c:v>
                </c:pt>
                <c:pt idx="3">
                  <c:v>9.7074781708448576E-2</c:v>
                </c:pt>
                <c:pt idx="4">
                  <c:v>0.11667827869821805</c:v>
                </c:pt>
                <c:pt idx="5">
                  <c:v>0.12823940202204775</c:v>
                </c:pt>
                <c:pt idx="6">
                  <c:v>0.10715866540252077</c:v>
                </c:pt>
                <c:pt idx="7">
                  <c:v>0.11774262106641023</c:v>
                </c:pt>
                <c:pt idx="8">
                  <c:v>0.14667516338500067</c:v>
                </c:pt>
                <c:pt idx="9">
                  <c:v>0.21222581357992737</c:v>
                </c:pt>
                <c:pt idx="11">
                  <c:v>0.16118603555782016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73-4AFF-A950-0BD704C9144B}"/>
            </c:ext>
          </c:extLst>
        </c:ser>
        <c:ser>
          <c:idx val="12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0000"/>
                </a:schemeClr>
              </a:solidFill>
              <a:ln w="9525">
                <a:solidFill>
                  <a:schemeClr val="accent3">
                    <a:shade val="70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ICB'!$N$17:$Z$17</c:f>
              <c:numCache>
                <c:formatCode>0.00%</c:formatCode>
                <c:ptCount val="13"/>
                <c:pt idx="0">
                  <c:v>3.8709229446152918E-2</c:v>
                </c:pt>
                <c:pt idx="1">
                  <c:v>6.2382670151286485E-2</c:v>
                </c:pt>
                <c:pt idx="2">
                  <c:v>9.7329815250454255E-2</c:v>
                </c:pt>
                <c:pt idx="3">
                  <c:v>9.6254814497535451E-2</c:v>
                </c:pt>
                <c:pt idx="4">
                  <c:v>0.11364974885974628</c:v>
                </c:pt>
                <c:pt idx="5">
                  <c:v>8.7731773508635147E-2</c:v>
                </c:pt>
                <c:pt idx="6">
                  <c:v>0.11604068438647155</c:v>
                </c:pt>
                <c:pt idx="7">
                  <c:v>0.12333563113001401</c:v>
                </c:pt>
                <c:pt idx="8">
                  <c:v>0.12888296964565968</c:v>
                </c:pt>
                <c:pt idx="9">
                  <c:v>0.1356826631240442</c:v>
                </c:pt>
                <c:pt idx="11">
                  <c:v>0.1552175600745557</c:v>
                </c:pt>
                <c:pt idx="12">
                  <c:v>0.4264415049006649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73-4AFF-A950-0BD704C9144B}"/>
            </c:ext>
          </c:extLst>
        </c:ser>
        <c:ser>
          <c:idx val="13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3000"/>
                </a:schemeClr>
              </a:solidFill>
              <a:ln w="9525">
                <a:solidFill>
                  <a:schemeClr val="accent3">
                    <a:shade val="73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ICB'!$N$18:$Z$18</c:f>
              <c:numCache>
                <c:formatCode>0.00%</c:formatCode>
                <c:ptCount val="13"/>
                <c:pt idx="0">
                  <c:v>2.1513329489347199E-2</c:v>
                </c:pt>
                <c:pt idx="1">
                  <c:v>0.10136905166517012</c:v>
                </c:pt>
                <c:pt idx="2">
                  <c:v>0.14393890058510667</c:v>
                </c:pt>
                <c:pt idx="3">
                  <c:v>0.16639769855194539</c:v>
                </c:pt>
                <c:pt idx="4">
                  <c:v>0.15238584620854781</c:v>
                </c:pt>
                <c:pt idx="5">
                  <c:v>0.13382728396710777</c:v>
                </c:pt>
                <c:pt idx="6">
                  <c:v>9.7156036523889364E-2</c:v>
                </c:pt>
                <c:pt idx="7">
                  <c:v>0.10166852131867421</c:v>
                </c:pt>
                <c:pt idx="8">
                  <c:v>6.1379870600588769E-2</c:v>
                </c:pt>
                <c:pt idx="9">
                  <c:v>2.0363461089622711E-2</c:v>
                </c:pt>
                <c:pt idx="11">
                  <c:v>3.6582832593136248E-3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73-4AFF-A950-0BD704C9144B}"/>
            </c:ext>
          </c:extLst>
        </c:ser>
        <c:ser>
          <c:idx val="14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ICB'!$N$19:$Z$19</c:f>
              <c:numCache>
                <c:formatCode>0.00%</c:formatCode>
                <c:ptCount val="13"/>
                <c:pt idx="0">
                  <c:v>3.7084840806827613E-2</c:v>
                </c:pt>
                <c:pt idx="1">
                  <c:v>0.16770717087435449</c:v>
                </c:pt>
                <c:pt idx="2">
                  <c:v>0.17645018619200611</c:v>
                </c:pt>
                <c:pt idx="3">
                  <c:v>0.13134975635521701</c:v>
                </c:pt>
                <c:pt idx="4">
                  <c:v>9.8234319959015257E-2</c:v>
                </c:pt>
                <c:pt idx="5">
                  <c:v>0.12097780919588617</c:v>
                </c:pt>
                <c:pt idx="6">
                  <c:v>8.7970262230888677E-2</c:v>
                </c:pt>
                <c:pt idx="7">
                  <c:v>8.9906314907407039E-2</c:v>
                </c:pt>
                <c:pt idx="8">
                  <c:v>6.9934855964299852E-2</c:v>
                </c:pt>
                <c:pt idx="9">
                  <c:v>2.0384483514097773E-2</c:v>
                </c:pt>
                <c:pt idx="11">
                  <c:v>1.1708981828242673E-3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73-4AFF-A950-0BD704C9144B}"/>
            </c:ext>
          </c:extLst>
        </c:ser>
        <c:ser>
          <c:idx val="15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9000"/>
                </a:schemeClr>
              </a:solidFill>
              <a:ln w="9525">
                <a:solidFill>
                  <a:schemeClr val="accent3">
                    <a:shade val="7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ICB'!$N$20:$Z$20</c:f>
              <c:numCache>
                <c:formatCode>0.00%</c:formatCode>
                <c:ptCount val="13"/>
                <c:pt idx="0">
                  <c:v>2.5803814700429924E-2</c:v>
                </c:pt>
                <c:pt idx="1">
                  <c:v>0.21495436108734728</c:v>
                </c:pt>
                <c:pt idx="2">
                  <c:v>0.26894413959196062</c:v>
                </c:pt>
                <c:pt idx="3">
                  <c:v>0.15768443245791824</c:v>
                </c:pt>
                <c:pt idx="4">
                  <c:v>0.10837987667189058</c:v>
                </c:pt>
                <c:pt idx="5">
                  <c:v>8.4874193368235276E-2</c:v>
                </c:pt>
                <c:pt idx="6">
                  <c:v>5.1339761182139024E-2</c:v>
                </c:pt>
                <c:pt idx="7">
                  <c:v>3.7646851831808409E-2</c:v>
                </c:pt>
                <c:pt idx="8">
                  <c:v>3.5342789773364705E-2</c:v>
                </c:pt>
                <c:pt idx="9">
                  <c:v>1.5029779334905947E-2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73-4AFF-A950-0BD704C9144B}"/>
            </c:ext>
          </c:extLst>
        </c:ser>
        <c:ser>
          <c:idx val="16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2000"/>
                </a:schemeClr>
              </a:solidFill>
              <a:ln w="9525">
                <a:solidFill>
                  <a:schemeClr val="accent3">
                    <a:shade val="8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ICB'!$N$21:$Z$21</c:f>
              <c:numCache>
                <c:formatCode>0.00%</c:formatCode>
                <c:ptCount val="13"/>
                <c:pt idx="0">
                  <c:v>1.1015401223896824E-2</c:v>
                </c:pt>
                <c:pt idx="1">
                  <c:v>0.15416669644049733</c:v>
                </c:pt>
                <c:pt idx="2">
                  <c:v>0.19632204327997313</c:v>
                </c:pt>
                <c:pt idx="3">
                  <c:v>0.15938252190025565</c:v>
                </c:pt>
                <c:pt idx="4">
                  <c:v>0.12428494710243829</c:v>
                </c:pt>
                <c:pt idx="5">
                  <c:v>9.7460466307658394E-2</c:v>
                </c:pt>
                <c:pt idx="6">
                  <c:v>7.5951851043632307E-2</c:v>
                </c:pt>
                <c:pt idx="7">
                  <c:v>6.6400222946443932E-2</c:v>
                </c:pt>
                <c:pt idx="8">
                  <c:v>7.2577972165774093E-2</c:v>
                </c:pt>
                <c:pt idx="9">
                  <c:v>4.2437877589430052E-2</c:v>
                </c:pt>
                <c:pt idx="11">
                  <c:v>1.810615350874059E-3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73-4AFF-A950-0BD704C9144B}"/>
            </c:ext>
          </c:extLst>
        </c:ser>
        <c:ser>
          <c:idx val="17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6000"/>
                </a:schemeClr>
              </a:solidFill>
              <a:ln w="9525">
                <a:solidFill>
                  <a:schemeClr val="accent3">
                    <a:shade val="8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ICB'!$N$22:$Z$22</c:f>
              <c:numCache>
                <c:formatCode>0.00%</c:formatCode>
                <c:ptCount val="13"/>
                <c:pt idx="0">
                  <c:v>6.7716190083797955E-3</c:v>
                </c:pt>
                <c:pt idx="1">
                  <c:v>6.2570689987440281E-2</c:v>
                </c:pt>
                <c:pt idx="2">
                  <c:v>9.6490586851496196E-2</c:v>
                </c:pt>
                <c:pt idx="3">
                  <c:v>8.8437742970873395E-2</c:v>
                </c:pt>
                <c:pt idx="4">
                  <c:v>9.7660834258145549E-2</c:v>
                </c:pt>
                <c:pt idx="5">
                  <c:v>0.11453671892132562</c:v>
                </c:pt>
                <c:pt idx="6">
                  <c:v>0.13863145513387073</c:v>
                </c:pt>
                <c:pt idx="7">
                  <c:v>0.11568703025631143</c:v>
                </c:pt>
                <c:pt idx="8">
                  <c:v>0.16303785860008904</c:v>
                </c:pt>
                <c:pt idx="9">
                  <c:v>0.11617546401206796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73-4AFF-A950-0BD704C9144B}"/>
            </c:ext>
          </c:extLst>
        </c:ser>
        <c:ser>
          <c:idx val="18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9000"/>
                </a:schemeClr>
              </a:solidFill>
              <a:ln w="9525">
                <a:solidFill>
                  <a:schemeClr val="accent3">
                    <a:shade val="8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ICB'!$N$23:$Z$23</c:f>
              <c:numCache>
                <c:formatCode>0.00%</c:formatCode>
                <c:ptCount val="13"/>
                <c:pt idx="0">
                  <c:v>6.419993215458647E-2</c:v>
                </c:pt>
                <c:pt idx="1">
                  <c:v>9.636037849354151E-2</c:v>
                </c:pt>
                <c:pt idx="2">
                  <c:v>9.0098386601659794E-2</c:v>
                </c:pt>
                <c:pt idx="3">
                  <c:v>0.10666621508071293</c:v>
                </c:pt>
                <c:pt idx="4">
                  <c:v>0.12918530130728759</c:v>
                </c:pt>
                <c:pt idx="5">
                  <c:v>0.11203793752093288</c:v>
                </c:pt>
                <c:pt idx="6">
                  <c:v>0.12672469546172244</c:v>
                </c:pt>
                <c:pt idx="7">
                  <c:v>9.9383316371979946E-2</c:v>
                </c:pt>
                <c:pt idx="8">
                  <c:v>9.0810172081128487E-2</c:v>
                </c:pt>
                <c:pt idx="9">
                  <c:v>8.4533664926447941E-2</c:v>
                </c:pt>
                <c:pt idx="11">
                  <c:v>0.24341020508991129</c:v>
                </c:pt>
                <c:pt idx="12">
                  <c:v>0.50566175889503373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73-4AFF-A950-0BD704C9144B}"/>
            </c:ext>
          </c:extLst>
        </c:ser>
        <c:ser>
          <c:idx val="19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2000"/>
                </a:schemeClr>
              </a:solidFill>
              <a:ln w="9525">
                <a:solidFill>
                  <a:schemeClr val="accent3">
                    <a:shade val="9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ICB'!$N$24:$Z$24</c:f>
              <c:numCache>
                <c:formatCode>0.00%</c:formatCode>
                <c:ptCount val="13"/>
                <c:pt idx="0">
                  <c:v>0</c:v>
                </c:pt>
                <c:pt idx="1">
                  <c:v>2.3105504353172057E-2</c:v>
                </c:pt>
                <c:pt idx="2">
                  <c:v>6.2259890949214337E-2</c:v>
                </c:pt>
                <c:pt idx="3">
                  <c:v>9.4251611465635043E-2</c:v>
                </c:pt>
                <c:pt idx="4">
                  <c:v>9.1885085922461723E-2</c:v>
                </c:pt>
                <c:pt idx="5">
                  <c:v>8.0308842993178281E-2</c:v>
                </c:pt>
                <c:pt idx="6">
                  <c:v>9.4232818863477119E-2</c:v>
                </c:pt>
                <c:pt idx="7">
                  <c:v>9.2906598082617642E-2</c:v>
                </c:pt>
                <c:pt idx="8">
                  <c:v>0.11477581767954317</c:v>
                </c:pt>
                <c:pt idx="9">
                  <c:v>0.34627382969070064</c:v>
                </c:pt>
                <c:pt idx="11">
                  <c:v>5.315755986114952E-2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73-4AFF-A950-0BD704C9144B}"/>
            </c:ext>
          </c:extLst>
        </c:ser>
        <c:ser>
          <c:idx val="20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5000"/>
                </a:schemeClr>
              </a:solidFill>
              <a:ln w="9525">
                <a:solidFill>
                  <a:schemeClr val="accent3">
                    <a:shade val="95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ICB'!$N$25:$Z$25</c:f>
              <c:numCache>
                <c:formatCode>0.00%</c:formatCode>
                <c:ptCount val="13"/>
                <c:pt idx="0">
                  <c:v>4.8044602852036197E-2</c:v>
                </c:pt>
                <c:pt idx="1">
                  <c:v>7.7150831931332875E-2</c:v>
                </c:pt>
                <c:pt idx="2">
                  <c:v>0.11735530830602202</c:v>
                </c:pt>
                <c:pt idx="3">
                  <c:v>0.29001472537696615</c:v>
                </c:pt>
                <c:pt idx="4">
                  <c:v>0.16980528224805089</c:v>
                </c:pt>
                <c:pt idx="5">
                  <c:v>0.13497154609462717</c:v>
                </c:pt>
                <c:pt idx="6">
                  <c:v>9.5080115144752911E-2</c:v>
                </c:pt>
                <c:pt idx="7">
                  <c:v>5.2855708794302923E-2</c:v>
                </c:pt>
                <c:pt idx="8">
                  <c:v>1.4721879251908878E-2</c:v>
                </c:pt>
                <c:pt idx="9">
                  <c:v>0</c:v>
                </c:pt>
                <c:pt idx="11">
                  <c:v>0.60243580819934173</c:v>
                </c:pt>
                <c:pt idx="12">
                  <c:v>0.5216823305969549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73-4AFF-A950-0BD704C9144B}"/>
            </c:ext>
          </c:extLst>
        </c:ser>
        <c:ser>
          <c:idx val="21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8000"/>
                </a:schemeClr>
              </a:solidFill>
              <a:ln w="9525">
                <a:solidFill>
                  <a:schemeClr val="accent3">
                    <a:shade val="9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ICB'!$N$26:$Z$26</c:f>
              <c:numCache>
                <c:formatCode>0.00%</c:formatCode>
                <c:ptCount val="13"/>
                <c:pt idx="0">
                  <c:v>6.2197530021095342E-2</c:v>
                </c:pt>
                <c:pt idx="1">
                  <c:v>6.2036795673331174E-2</c:v>
                </c:pt>
                <c:pt idx="2">
                  <c:v>9.886578182269419E-2</c:v>
                </c:pt>
                <c:pt idx="3">
                  <c:v>0.13552487259929094</c:v>
                </c:pt>
                <c:pt idx="4">
                  <c:v>0.13973727845934877</c:v>
                </c:pt>
                <c:pt idx="5">
                  <c:v>0.13775016885434721</c:v>
                </c:pt>
                <c:pt idx="6">
                  <c:v>0.11613764523347705</c:v>
                </c:pt>
                <c:pt idx="7">
                  <c:v>9.9816029961548675E-2</c:v>
                </c:pt>
                <c:pt idx="8">
                  <c:v>0.10285665744179209</c:v>
                </c:pt>
                <c:pt idx="9">
                  <c:v>4.5077239933074546E-2</c:v>
                </c:pt>
                <c:pt idx="11">
                  <c:v>0.34138476388290878</c:v>
                </c:pt>
                <c:pt idx="12">
                  <c:v>0.54499437429782827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73-4AFF-A950-0BD704C9144B}"/>
            </c:ext>
          </c:extLst>
        </c:ser>
        <c:ser>
          <c:idx val="22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ICB'!$N$27:$Z$27</c:f>
              <c:numCache>
                <c:formatCode>0.00%</c:formatCode>
                <c:ptCount val="13"/>
                <c:pt idx="0">
                  <c:v>2.5198096847347591E-2</c:v>
                </c:pt>
                <c:pt idx="1">
                  <c:v>5.9721641691493618E-2</c:v>
                </c:pt>
                <c:pt idx="2">
                  <c:v>6.3890791053403881E-2</c:v>
                </c:pt>
                <c:pt idx="3">
                  <c:v>0.14424118457912757</c:v>
                </c:pt>
                <c:pt idx="4">
                  <c:v>0.17372937880741696</c:v>
                </c:pt>
                <c:pt idx="5">
                  <c:v>0.1692044999777669</c:v>
                </c:pt>
                <c:pt idx="6">
                  <c:v>0.14793721374894392</c:v>
                </c:pt>
                <c:pt idx="7">
                  <c:v>0.10089554893503491</c:v>
                </c:pt>
                <c:pt idx="8">
                  <c:v>6.0265907777135488E-2</c:v>
                </c:pt>
                <c:pt idx="9">
                  <c:v>5.4915736582329136E-2</c:v>
                </c:pt>
                <c:pt idx="11">
                  <c:v>0.469797678865223</c:v>
                </c:pt>
                <c:pt idx="12">
                  <c:v>8.5844635154964655E-2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73-4AFF-A950-0BD704C9144B}"/>
            </c:ext>
          </c:extLst>
        </c:ser>
        <c:ser>
          <c:idx val="23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ICB'!$N$28:$Z$28</c:f>
              <c:numCache>
                <c:formatCode>0.00%</c:formatCode>
                <c:ptCount val="13"/>
                <c:pt idx="0">
                  <c:v>8.6430823582647823E-2</c:v>
                </c:pt>
                <c:pt idx="1">
                  <c:v>8.5852736107738067E-2</c:v>
                </c:pt>
                <c:pt idx="2">
                  <c:v>7.9304883541839205E-2</c:v>
                </c:pt>
                <c:pt idx="3">
                  <c:v>9.56895639123964E-2</c:v>
                </c:pt>
                <c:pt idx="4">
                  <c:v>8.3719935818798122E-2</c:v>
                </c:pt>
                <c:pt idx="5">
                  <c:v>8.8410020736423248E-2</c:v>
                </c:pt>
                <c:pt idx="6">
                  <c:v>0.12643198598475178</c:v>
                </c:pt>
                <c:pt idx="7">
                  <c:v>0.1012161632012554</c:v>
                </c:pt>
                <c:pt idx="8">
                  <c:v>9.5990543028597164E-2</c:v>
                </c:pt>
                <c:pt idx="9">
                  <c:v>0.15695334408555278</c:v>
                </c:pt>
                <c:pt idx="11">
                  <c:v>7.8205790838195705E-2</c:v>
                </c:pt>
                <c:pt idx="12">
                  <c:v>0.79688891379750537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73-4AFF-A950-0BD704C9144B}"/>
            </c:ext>
          </c:extLst>
        </c:ser>
        <c:ser>
          <c:idx val="24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3000"/>
                </a:schemeClr>
              </a:solidFill>
              <a:ln w="9525">
                <a:solidFill>
                  <a:schemeClr val="accent3">
                    <a:tint val="93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ICB'!$N$29:$Z$29</c:f>
              <c:numCache>
                <c:formatCode>0.00%</c:formatCode>
                <c:ptCount val="13"/>
                <c:pt idx="0">
                  <c:v>2.6336427248873813E-2</c:v>
                </c:pt>
                <c:pt idx="1">
                  <c:v>3.4662556390651217E-2</c:v>
                </c:pt>
                <c:pt idx="2">
                  <c:v>4.3600454270829155E-2</c:v>
                </c:pt>
                <c:pt idx="3">
                  <c:v>6.1125893111852805E-2</c:v>
                </c:pt>
                <c:pt idx="4">
                  <c:v>9.5201628780031175E-2</c:v>
                </c:pt>
                <c:pt idx="5">
                  <c:v>0.12618814925855582</c:v>
                </c:pt>
                <c:pt idx="6">
                  <c:v>0.12284945390962528</c:v>
                </c:pt>
                <c:pt idx="7">
                  <c:v>0.17213588641927635</c:v>
                </c:pt>
                <c:pt idx="8">
                  <c:v>0.17020187283670873</c:v>
                </c:pt>
                <c:pt idx="9">
                  <c:v>0.14769767777359566</c:v>
                </c:pt>
                <c:pt idx="11">
                  <c:v>0.33148645702378848</c:v>
                </c:pt>
                <c:pt idx="12">
                  <c:v>3.9211772860246637E-3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73-4AFF-A950-0BD704C9144B}"/>
            </c:ext>
          </c:extLst>
        </c:ser>
        <c:ser>
          <c:idx val="25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0000"/>
                </a:schemeClr>
              </a:solidFill>
              <a:ln w="9525">
                <a:solidFill>
                  <a:schemeClr val="accent3">
                    <a:tint val="90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ICB'!$N$30:$Z$30</c:f>
              <c:numCache>
                <c:formatCode>0.00%</c:formatCode>
                <c:ptCount val="13"/>
                <c:pt idx="0">
                  <c:v>3.3686593722983722E-2</c:v>
                </c:pt>
                <c:pt idx="1">
                  <c:v>4.9815271652113684E-2</c:v>
                </c:pt>
                <c:pt idx="2">
                  <c:v>5.4415711795347613E-2</c:v>
                </c:pt>
                <c:pt idx="3">
                  <c:v>0.12060131370995776</c:v>
                </c:pt>
                <c:pt idx="4">
                  <c:v>0.1271401415539925</c:v>
                </c:pt>
                <c:pt idx="5">
                  <c:v>0.14862910760507031</c:v>
                </c:pt>
                <c:pt idx="6">
                  <c:v>0.15092415864281847</c:v>
                </c:pt>
                <c:pt idx="7">
                  <c:v>0.10313127149187364</c:v>
                </c:pt>
                <c:pt idx="8">
                  <c:v>0.10871382807017997</c:v>
                </c:pt>
                <c:pt idx="9">
                  <c:v>0.10294260175566235</c:v>
                </c:pt>
                <c:pt idx="11">
                  <c:v>0.22186397945825939</c:v>
                </c:pt>
                <c:pt idx="12">
                  <c:v>0.68263165852328456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73-4AFF-A950-0BD704C9144B}"/>
            </c:ext>
          </c:extLst>
        </c:ser>
        <c:ser>
          <c:idx val="26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ICB'!$N$31:$Z$31</c:f>
              <c:numCache>
                <c:formatCode>0.00%</c:formatCode>
                <c:ptCount val="13"/>
                <c:pt idx="0">
                  <c:v>4.0986671081498602E-2</c:v>
                </c:pt>
                <c:pt idx="1">
                  <c:v>7.0582308291953416E-2</c:v>
                </c:pt>
                <c:pt idx="2">
                  <c:v>8.1459679391104045E-2</c:v>
                </c:pt>
                <c:pt idx="3">
                  <c:v>0.10799526794338636</c:v>
                </c:pt>
                <c:pt idx="4">
                  <c:v>9.6837766986778526E-2</c:v>
                </c:pt>
                <c:pt idx="5">
                  <c:v>9.6543383946750105E-2</c:v>
                </c:pt>
                <c:pt idx="6">
                  <c:v>9.9751994623260981E-2</c:v>
                </c:pt>
                <c:pt idx="7">
                  <c:v>0.11392678469032769</c:v>
                </c:pt>
                <c:pt idx="8">
                  <c:v>0.13073238334044165</c:v>
                </c:pt>
                <c:pt idx="9">
                  <c:v>0.16118375970449864</c:v>
                </c:pt>
                <c:pt idx="11">
                  <c:v>0.18258655793315695</c:v>
                </c:pt>
                <c:pt idx="12">
                  <c:v>0.58716478981489506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73-4AFF-A950-0BD704C9144B}"/>
            </c:ext>
          </c:extLst>
        </c:ser>
        <c:ser>
          <c:idx val="27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ICB'!$N$32:$Z$32</c:f>
              <c:numCache>
                <c:formatCode>0.00%</c:formatCode>
                <c:ptCount val="13"/>
                <c:pt idx="0">
                  <c:v>3.0754862103065599E-2</c:v>
                </c:pt>
                <c:pt idx="1">
                  <c:v>4.5557003155069303E-2</c:v>
                </c:pt>
                <c:pt idx="2">
                  <c:v>4.413329775377902E-2</c:v>
                </c:pt>
                <c:pt idx="3">
                  <c:v>6.2165853045976112E-2</c:v>
                </c:pt>
                <c:pt idx="4">
                  <c:v>8.4893339821369707E-2</c:v>
                </c:pt>
                <c:pt idx="5">
                  <c:v>0.15228624797902898</c:v>
                </c:pt>
                <c:pt idx="6">
                  <c:v>0.13517352881159056</c:v>
                </c:pt>
                <c:pt idx="7">
                  <c:v>0.13268871552576639</c:v>
                </c:pt>
                <c:pt idx="8">
                  <c:v>0.16400081623683427</c:v>
                </c:pt>
                <c:pt idx="9">
                  <c:v>0.14834633556752005</c:v>
                </c:pt>
                <c:pt idx="11">
                  <c:v>0.29228028317139404</c:v>
                </c:pt>
                <c:pt idx="12">
                  <c:v>1.6682625143233869E-2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73-4AFF-A950-0BD704C9144B}"/>
            </c:ext>
          </c:extLst>
        </c:ser>
        <c:ser>
          <c:idx val="28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0000"/>
                </a:schemeClr>
              </a:solidFill>
              <a:ln w="9525">
                <a:solidFill>
                  <a:schemeClr val="accent3">
                    <a:tint val="80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ICB'!$N$33:$Z$33</c:f>
              <c:numCache>
                <c:formatCode>0.00%</c:formatCode>
                <c:ptCount val="13"/>
                <c:pt idx="0">
                  <c:v>4.8093919654451835E-3</c:v>
                </c:pt>
                <c:pt idx="1">
                  <c:v>2.1443330964806964E-2</c:v>
                </c:pt>
                <c:pt idx="2">
                  <c:v>3.7775662049790389E-2</c:v>
                </c:pt>
                <c:pt idx="3">
                  <c:v>5.2844390151130648E-2</c:v>
                </c:pt>
                <c:pt idx="4">
                  <c:v>5.6026732845393563E-2</c:v>
                </c:pt>
                <c:pt idx="5">
                  <c:v>9.1597215173036609E-2</c:v>
                </c:pt>
                <c:pt idx="6">
                  <c:v>0.1183755642751551</c:v>
                </c:pt>
                <c:pt idx="7">
                  <c:v>0.14187122917184417</c:v>
                </c:pt>
                <c:pt idx="8">
                  <c:v>0.17269182438368727</c:v>
                </c:pt>
                <c:pt idx="9">
                  <c:v>0.30256465901971008</c:v>
                </c:pt>
                <c:pt idx="11">
                  <c:v>0.28086405708731926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73-4AFF-A950-0BD704C9144B}"/>
            </c:ext>
          </c:extLst>
        </c:ser>
        <c:ser>
          <c:idx val="29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ICB'!$N$34:$Z$34</c:f>
              <c:numCache>
                <c:formatCode>0.00%</c:formatCode>
                <c:ptCount val="13"/>
                <c:pt idx="0">
                  <c:v>0.18291647966293917</c:v>
                </c:pt>
                <c:pt idx="1">
                  <c:v>0.10806092714138189</c:v>
                </c:pt>
                <c:pt idx="2">
                  <c:v>9.7349078408279319E-2</c:v>
                </c:pt>
                <c:pt idx="3">
                  <c:v>9.3837045197596836E-2</c:v>
                </c:pt>
                <c:pt idx="4">
                  <c:v>7.6602427814595309E-2</c:v>
                </c:pt>
                <c:pt idx="5">
                  <c:v>8.181474511367369E-2</c:v>
                </c:pt>
                <c:pt idx="6">
                  <c:v>0.10269527170044332</c:v>
                </c:pt>
                <c:pt idx="7">
                  <c:v>0.10861176492791043</c:v>
                </c:pt>
                <c:pt idx="8">
                  <c:v>8.8858863445897288E-2</c:v>
                </c:pt>
                <c:pt idx="9">
                  <c:v>5.9253396587282722E-2</c:v>
                </c:pt>
                <c:pt idx="11">
                  <c:v>0.20479960179264084</c:v>
                </c:pt>
                <c:pt idx="12">
                  <c:v>0.25744412446574927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73-4AFF-A950-0BD704C9144B}"/>
            </c:ext>
          </c:extLst>
        </c:ser>
        <c:ser>
          <c:idx val="30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ICB'!$N$35:$Z$35</c:f>
              <c:numCache>
                <c:formatCode>0.00%</c:formatCode>
                <c:ptCount val="13"/>
                <c:pt idx="0">
                  <c:v>0.18211782510490709</c:v>
                </c:pt>
                <c:pt idx="1">
                  <c:v>0.13769088004196284</c:v>
                </c:pt>
                <c:pt idx="2">
                  <c:v>0.12411752269418515</c:v>
                </c:pt>
                <c:pt idx="3">
                  <c:v>0.10769267309668579</c:v>
                </c:pt>
                <c:pt idx="4">
                  <c:v>8.9779521174102941E-2</c:v>
                </c:pt>
                <c:pt idx="5">
                  <c:v>7.0533286589021152E-2</c:v>
                </c:pt>
                <c:pt idx="6">
                  <c:v>7.8000222124689558E-2</c:v>
                </c:pt>
                <c:pt idx="7">
                  <c:v>7.1427472274556827E-2</c:v>
                </c:pt>
                <c:pt idx="8">
                  <c:v>7.9618320202106699E-2</c:v>
                </c:pt>
                <c:pt idx="9">
                  <c:v>5.9022276697781963E-2</c:v>
                </c:pt>
                <c:pt idx="11">
                  <c:v>0.21805853654620194</c:v>
                </c:pt>
                <c:pt idx="12">
                  <c:v>0.4704928759527276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173-4AFF-A950-0BD704C9144B}"/>
            </c:ext>
          </c:extLst>
        </c:ser>
        <c:ser>
          <c:idx val="31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ICB'!$N$36:$Z$36</c:f>
              <c:numCache>
                <c:formatCode>0.00%</c:formatCode>
                <c:ptCount val="13"/>
                <c:pt idx="0">
                  <c:v>0.13125874240760038</c:v>
                </c:pt>
                <c:pt idx="1">
                  <c:v>5.0284685648839193E-2</c:v>
                </c:pt>
                <c:pt idx="2">
                  <c:v>6.9243975366359692E-2</c:v>
                </c:pt>
                <c:pt idx="3">
                  <c:v>7.3543010298438807E-2</c:v>
                </c:pt>
                <c:pt idx="4">
                  <c:v>8.3080448925563974E-2</c:v>
                </c:pt>
                <c:pt idx="5">
                  <c:v>0.10404990565240657</c:v>
                </c:pt>
                <c:pt idx="6">
                  <c:v>0.12521415964927105</c:v>
                </c:pt>
                <c:pt idx="7">
                  <c:v>0.11441053876700369</c:v>
                </c:pt>
                <c:pt idx="8">
                  <c:v>0.11543615812844416</c:v>
                </c:pt>
                <c:pt idx="9">
                  <c:v>0.1334783751560725</c:v>
                </c:pt>
                <c:pt idx="11">
                  <c:v>0.33638789534457997</c:v>
                </c:pt>
                <c:pt idx="12">
                  <c:v>0.40339287558321835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73-4AFF-A950-0BD704C9144B}"/>
            </c:ext>
          </c:extLst>
        </c:ser>
        <c:ser>
          <c:idx val="32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ICB'!$N$37:$Z$37</c:f>
              <c:numCache>
                <c:formatCode>0.00%</c:formatCode>
                <c:ptCount val="13"/>
                <c:pt idx="0">
                  <c:v>0</c:v>
                </c:pt>
                <c:pt idx="1">
                  <c:v>5.8427137642136162E-3</c:v>
                </c:pt>
                <c:pt idx="2">
                  <c:v>1.8344977458371856E-2</c:v>
                </c:pt>
                <c:pt idx="3">
                  <c:v>6.243602085458029E-2</c:v>
                </c:pt>
                <c:pt idx="4">
                  <c:v>6.5337361914656347E-2</c:v>
                </c:pt>
                <c:pt idx="5">
                  <c:v>8.0342556497040515E-2</c:v>
                </c:pt>
                <c:pt idx="6">
                  <c:v>0.110659854932947</c:v>
                </c:pt>
                <c:pt idx="7">
                  <c:v>0.14797030033264391</c:v>
                </c:pt>
                <c:pt idx="8">
                  <c:v>0.1967564836966364</c:v>
                </c:pt>
                <c:pt idx="9">
                  <c:v>0.31230973054891009</c:v>
                </c:pt>
                <c:pt idx="11">
                  <c:v>0.12232145410181382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73-4AFF-A950-0BD704C9144B}"/>
            </c:ext>
          </c:extLst>
        </c:ser>
        <c:ser>
          <c:idx val="33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ICB'!$N$38:$Z$38</c:f>
              <c:numCache>
                <c:formatCode>0.00%</c:formatCode>
                <c:ptCount val="13"/>
                <c:pt idx="0">
                  <c:v>4.1536873709889288E-2</c:v>
                </c:pt>
                <c:pt idx="1">
                  <c:v>5.3764191217864514E-2</c:v>
                </c:pt>
                <c:pt idx="2">
                  <c:v>7.7491672921748925E-2</c:v>
                </c:pt>
                <c:pt idx="3">
                  <c:v>8.6326585663351468E-2</c:v>
                </c:pt>
                <c:pt idx="4">
                  <c:v>0.11187077781947832</c:v>
                </c:pt>
                <c:pt idx="5">
                  <c:v>0.15351437887033215</c:v>
                </c:pt>
                <c:pt idx="6">
                  <c:v>0.11824333833739914</c:v>
                </c:pt>
                <c:pt idx="7">
                  <c:v>0.12400250985175455</c:v>
                </c:pt>
                <c:pt idx="8">
                  <c:v>0.11555463032463877</c:v>
                </c:pt>
                <c:pt idx="9">
                  <c:v>0.11769504128354288</c:v>
                </c:pt>
                <c:pt idx="11">
                  <c:v>0.199447011634453</c:v>
                </c:pt>
                <c:pt idx="12">
                  <c:v>0.5787917526740477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173-4AFF-A950-0BD704C9144B}"/>
            </c:ext>
          </c:extLst>
        </c:ser>
        <c:ser>
          <c:idx val="34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ICB'!$N$39:$Z$39</c:f>
              <c:numCache>
                <c:formatCode>0.00%</c:formatCode>
                <c:ptCount val="13"/>
                <c:pt idx="0">
                  <c:v>0.22133844941714068</c:v>
                </c:pt>
                <c:pt idx="1">
                  <c:v>0.14000538682342714</c:v>
                </c:pt>
                <c:pt idx="2">
                  <c:v>0.11316021100908963</c:v>
                </c:pt>
                <c:pt idx="3">
                  <c:v>7.4015541237308025E-2</c:v>
                </c:pt>
                <c:pt idx="4">
                  <c:v>8.9222829055619374E-2</c:v>
                </c:pt>
                <c:pt idx="5">
                  <c:v>8.068446220287516E-2</c:v>
                </c:pt>
                <c:pt idx="6">
                  <c:v>8.837411069166981E-2</c:v>
                </c:pt>
                <c:pt idx="7">
                  <c:v>8.3547785403051023E-2</c:v>
                </c:pt>
                <c:pt idx="8">
                  <c:v>6.1449642850250501E-2</c:v>
                </c:pt>
                <c:pt idx="9">
                  <c:v>4.8201581309568663E-2</c:v>
                </c:pt>
                <c:pt idx="11">
                  <c:v>9.7803149361846017E-2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173-4AFF-A950-0BD704C9144B}"/>
            </c:ext>
          </c:extLst>
        </c:ser>
        <c:ser>
          <c:idx val="35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ICB'!$N$40:$Z$40</c:f>
              <c:numCache>
                <c:formatCode>0.00%</c:formatCode>
                <c:ptCount val="13"/>
                <c:pt idx="0">
                  <c:v>0.3779750992129231</c:v>
                </c:pt>
                <c:pt idx="1">
                  <c:v>0.13698819752759187</c:v>
                </c:pt>
                <c:pt idx="2">
                  <c:v>9.8193919849211081E-2</c:v>
                </c:pt>
                <c:pt idx="3">
                  <c:v>9.1884051568631789E-2</c:v>
                </c:pt>
                <c:pt idx="4">
                  <c:v>8.2537052989640619E-2</c:v>
                </c:pt>
                <c:pt idx="5">
                  <c:v>5.3649342139170511E-2</c:v>
                </c:pt>
                <c:pt idx="6">
                  <c:v>3.9838314227022727E-2</c:v>
                </c:pt>
                <c:pt idx="7">
                  <c:v>3.2147195900426299E-2</c:v>
                </c:pt>
                <c:pt idx="8">
                  <c:v>3.3105088389695107E-2</c:v>
                </c:pt>
                <c:pt idx="9">
                  <c:v>5.3681738195686904E-2</c:v>
                </c:pt>
                <c:pt idx="11">
                  <c:v>1.5976409780663971E-2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173-4AFF-A950-0BD704C9144B}"/>
            </c:ext>
          </c:extLst>
        </c:ser>
        <c:ser>
          <c:idx val="36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ICB'!$N$41:$Z$41</c:f>
              <c:numCache>
                <c:formatCode>0.00%</c:formatCode>
                <c:ptCount val="13"/>
                <c:pt idx="0">
                  <c:v>3.9575452734681944E-2</c:v>
                </c:pt>
                <c:pt idx="1">
                  <c:v>8.8143924857920802E-2</c:v>
                </c:pt>
                <c:pt idx="2">
                  <c:v>5.5187032874659647E-2</c:v>
                </c:pt>
                <c:pt idx="3">
                  <c:v>6.4791084187635906E-2</c:v>
                </c:pt>
                <c:pt idx="4">
                  <c:v>0.10938385139703598</c:v>
                </c:pt>
                <c:pt idx="5">
                  <c:v>0.12323314694004349</c:v>
                </c:pt>
                <c:pt idx="6">
                  <c:v>0.11261718107559893</c:v>
                </c:pt>
                <c:pt idx="7">
                  <c:v>0.12918585421120918</c:v>
                </c:pt>
                <c:pt idx="8">
                  <c:v>0.14492420919905707</c:v>
                </c:pt>
                <c:pt idx="9">
                  <c:v>0.13295826252215703</c:v>
                </c:pt>
                <c:pt idx="11">
                  <c:v>0.37861479633792006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73-4AFF-A950-0BD704C9144B}"/>
            </c:ext>
          </c:extLst>
        </c:ser>
        <c:ser>
          <c:idx val="37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ICB'!$N$42:$Z$42</c:f>
              <c:numCache>
                <c:formatCode>0.00%</c:formatCode>
                <c:ptCount val="13"/>
                <c:pt idx="0">
                  <c:v>0.24969725138820026</c:v>
                </c:pt>
                <c:pt idx="1">
                  <c:v>0.15201859444240301</c:v>
                </c:pt>
                <c:pt idx="2">
                  <c:v>0.12091500963082655</c:v>
                </c:pt>
                <c:pt idx="3">
                  <c:v>9.3164405367872183E-2</c:v>
                </c:pt>
                <c:pt idx="4">
                  <c:v>7.2286564873543832E-2</c:v>
                </c:pt>
                <c:pt idx="5">
                  <c:v>6.2501278350282782E-2</c:v>
                </c:pt>
                <c:pt idx="6">
                  <c:v>6.4677471342031528E-2</c:v>
                </c:pt>
                <c:pt idx="7">
                  <c:v>7.1511091143377656E-2</c:v>
                </c:pt>
                <c:pt idx="8">
                  <c:v>6.3362445630440037E-2</c:v>
                </c:pt>
                <c:pt idx="9">
                  <c:v>4.9865887831022193E-2</c:v>
                </c:pt>
                <c:pt idx="11">
                  <c:v>6.9894903737578841E-3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173-4AFF-A950-0BD704C9144B}"/>
            </c:ext>
          </c:extLst>
        </c:ser>
        <c:ser>
          <c:idx val="38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9000"/>
                </a:schemeClr>
              </a:solidFill>
              <a:ln w="9525">
                <a:solidFill>
                  <a:schemeClr val="accent3">
                    <a:tint val="49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ICB'!$N$43:$Z$43</c:f>
              <c:numCache>
                <c:formatCode>0.00%</c:formatCode>
                <c:ptCount val="13"/>
                <c:pt idx="0">
                  <c:v>7.9468224408393989E-2</c:v>
                </c:pt>
                <c:pt idx="1">
                  <c:v>0.10661360986267873</c:v>
                </c:pt>
                <c:pt idx="2">
                  <c:v>9.8389050524718955E-2</c:v>
                </c:pt>
                <c:pt idx="3">
                  <c:v>8.5161642119404218E-2</c:v>
                </c:pt>
                <c:pt idx="4">
                  <c:v>0.12084102204159261</c:v>
                </c:pt>
                <c:pt idx="5">
                  <c:v>9.2831482382952385E-2</c:v>
                </c:pt>
                <c:pt idx="6">
                  <c:v>8.7079573885184475E-2</c:v>
                </c:pt>
                <c:pt idx="7">
                  <c:v>0.10774568960637587</c:v>
                </c:pt>
                <c:pt idx="8">
                  <c:v>0.11538345427718595</c:v>
                </c:pt>
                <c:pt idx="9">
                  <c:v>0.1064862508915128</c:v>
                </c:pt>
                <c:pt idx="11">
                  <c:v>0.19987716934780886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173-4AFF-A950-0BD704C9144B}"/>
            </c:ext>
          </c:extLst>
        </c:ser>
        <c:ser>
          <c:idx val="39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ICB'!$N$44:$Z$44</c:f>
              <c:numCache>
                <c:formatCode>0.00%</c:formatCode>
                <c:ptCount val="13"/>
                <c:pt idx="0">
                  <c:v>5.4662422107110524E-2</c:v>
                </c:pt>
                <c:pt idx="1">
                  <c:v>8.5413353370203296E-2</c:v>
                </c:pt>
                <c:pt idx="2">
                  <c:v>0.11830559235766874</c:v>
                </c:pt>
                <c:pt idx="3">
                  <c:v>6.6676578899158082E-2</c:v>
                </c:pt>
                <c:pt idx="4">
                  <c:v>7.1715887096131845E-2</c:v>
                </c:pt>
                <c:pt idx="5">
                  <c:v>0.10329652532000139</c:v>
                </c:pt>
                <c:pt idx="6">
                  <c:v>0.1080650171649776</c:v>
                </c:pt>
                <c:pt idx="7">
                  <c:v>0.14997517516773357</c:v>
                </c:pt>
                <c:pt idx="8">
                  <c:v>0.12044557255090418</c:v>
                </c:pt>
                <c:pt idx="9">
                  <c:v>0.12144387596611078</c:v>
                </c:pt>
                <c:pt idx="11">
                  <c:v>0.31368631501251865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173-4AFF-A950-0BD704C9144B}"/>
            </c:ext>
          </c:extLst>
        </c:ser>
        <c:ser>
          <c:idx val="40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ICB'!$N$45:$Z$45</c:f>
              <c:numCache>
                <c:formatCode>0.00%</c:formatCode>
                <c:ptCount val="13"/>
                <c:pt idx="0">
                  <c:v>0.12873646570047642</c:v>
                </c:pt>
                <c:pt idx="1">
                  <c:v>0.14111843351786718</c:v>
                </c:pt>
                <c:pt idx="2">
                  <c:v>9.6170607101394856E-2</c:v>
                </c:pt>
                <c:pt idx="3">
                  <c:v>9.682256158687616E-2</c:v>
                </c:pt>
                <c:pt idx="4">
                  <c:v>8.7962181472435327E-2</c:v>
                </c:pt>
                <c:pt idx="5">
                  <c:v>0.10198221723089007</c:v>
                </c:pt>
                <c:pt idx="6">
                  <c:v>8.158818524119732E-2</c:v>
                </c:pt>
                <c:pt idx="7">
                  <c:v>7.9993179023084532E-2</c:v>
                </c:pt>
                <c:pt idx="8">
                  <c:v>8.9416806473727184E-2</c:v>
                </c:pt>
                <c:pt idx="9">
                  <c:v>9.6209362652050948E-2</c:v>
                </c:pt>
                <c:pt idx="11">
                  <c:v>0.18832183298252383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173-4AFF-A950-0BD704C9144B}"/>
            </c:ext>
          </c:extLst>
        </c:ser>
        <c:ser>
          <c:idx val="41"/>
          <c:order val="4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ICB'!$N$46:$Z$46</c:f>
              <c:numCache>
                <c:formatCode>0.00%</c:formatCode>
                <c:ptCount val="13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  <c:pt idx="11">
                  <c:v>7.0759109168074263E-2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173-4AFF-A950-0BD704C9144B}"/>
            </c:ext>
          </c:extLst>
        </c:ser>
        <c:ser>
          <c:idx val="42"/>
          <c:order val="4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ICB'!$N$47:$Z$47</c:f>
              <c:numCache>
                <c:formatCode>0.00%</c:formatCode>
                <c:ptCount val="13"/>
                <c:pt idx="0">
                  <c:v>0.20990073243299376</c:v>
                </c:pt>
                <c:pt idx="1">
                  <c:v>0.27856392752908754</c:v>
                </c:pt>
                <c:pt idx="2">
                  <c:v>0.11766305413131078</c:v>
                </c:pt>
                <c:pt idx="3">
                  <c:v>8.1823800694147297E-2</c:v>
                </c:pt>
                <c:pt idx="4">
                  <c:v>7.4651278984319544E-2</c:v>
                </c:pt>
                <c:pt idx="5">
                  <c:v>5.50246438136896E-2</c:v>
                </c:pt>
                <c:pt idx="6">
                  <c:v>5.5941331958718171E-2</c:v>
                </c:pt>
                <c:pt idx="7">
                  <c:v>4.9442772051604786E-2</c:v>
                </c:pt>
                <c:pt idx="8">
                  <c:v>4.4352191752142209E-2</c:v>
                </c:pt>
                <c:pt idx="9">
                  <c:v>3.2636266651986309E-2</c:v>
                </c:pt>
                <c:pt idx="11">
                  <c:v>1.2745218249350853E-3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173-4AFF-A950-0BD704C9144B}"/>
            </c:ext>
          </c:extLst>
        </c:ser>
        <c:ser>
          <c:idx val="43"/>
          <c:order val="4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ICB'!$N$48:$Z$48</c:f>
              <c:numCache>
                <c:formatCode>0.00%</c:formatCode>
                <c:ptCount val="13"/>
                <c:pt idx="0">
                  <c:v>9.9278605572612103E-2</c:v>
                </c:pt>
                <c:pt idx="1">
                  <c:v>0.10086597142808972</c:v>
                </c:pt>
                <c:pt idx="2">
                  <c:v>0.10321939391966818</c:v>
                </c:pt>
                <c:pt idx="3">
                  <c:v>0.10245100992395023</c:v>
                </c:pt>
                <c:pt idx="4">
                  <c:v>0.10113500354016271</c:v>
                </c:pt>
                <c:pt idx="5">
                  <c:v>0.10186215240861911</c:v>
                </c:pt>
                <c:pt idx="6">
                  <c:v>9.8843460388632454E-2</c:v>
                </c:pt>
                <c:pt idx="7">
                  <c:v>9.8674646868925825E-2</c:v>
                </c:pt>
                <c:pt idx="8">
                  <c:v>9.748538387069787E-2</c:v>
                </c:pt>
                <c:pt idx="9">
                  <c:v>9.6184372078641805E-2</c:v>
                </c:pt>
                <c:pt idx="11">
                  <c:v>0.17070115048492315</c:v>
                </c:pt>
                <c:pt idx="12">
                  <c:v>0.18552877637149393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173-4AFF-A950-0BD704C9144B}"/>
            </c:ext>
          </c:extLst>
        </c:ser>
        <c:ser>
          <c:idx val="0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FF0000"/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Pt>
            <c:idx val="11"/>
            <c:marker>
              <c:symbol val="circle"/>
              <c:size val="12"/>
              <c:spPr>
                <a:solidFill>
                  <a:srgbClr val="92D050"/>
                </a:solidFill>
                <a:ln w="9525"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173-4AFF-A950-0BD704C9144B}"/>
              </c:ext>
            </c:extLst>
          </c:dPt>
          <c:dPt>
            <c:idx val="12"/>
            <c:marker>
              <c:symbol val="circle"/>
              <c:size val="12"/>
              <c:spPr>
                <a:solidFill>
                  <a:srgbClr val="00B0F0"/>
                </a:solidFill>
                <a:ln w="9525"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173-4AFF-A950-0BD704C9144B}"/>
              </c:ext>
            </c:extLst>
          </c:dPt>
          <c:cat>
            <c:strRef>
              <c:f>'IMD by ICB'!$N$5:$Z$5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1">
                  <c:v>R</c:v>
                </c:pt>
                <c:pt idx="12">
                  <c:v>C</c:v>
                </c:pt>
              </c:strCache>
            </c:strRef>
          </c:cat>
          <c:val>
            <c:numRef>
              <c:f>'IMD by ICB'!$N$50:$Z$50</c:f>
              <c:numCache>
                <c:formatCode>0.00%</c:formatCode>
                <c:ptCount val="13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  <c:pt idx="11">
                  <c:v>7.0759109168074263E-2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173-4AFF-A950-0BD704C91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28008"/>
        <c:axId val="1473724728"/>
      </c:lineChart>
      <c:catAx>
        <c:axId val="1473728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rgbClr val="FF0000"/>
                    </a:solidFill>
                  </a:rPr>
                  <a:t>&lt;&lt;&lt; Most Deprived                         Least Deprived &gt;&gt;&gt;</a:t>
                </a:r>
              </a:p>
            </c:rich>
          </c:tx>
          <c:layout>
            <c:manualLayout>
              <c:xMode val="edge"/>
              <c:yMode val="edge"/>
              <c:x val="0.13835023152902806"/>
              <c:y val="0.93373223508351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FF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4728"/>
        <c:crosses val="autoZero"/>
        <c:auto val="1"/>
        <c:lblAlgn val="ctr"/>
        <c:lblOffset val="100"/>
        <c:noMultiLvlLbl val="0"/>
      </c:catAx>
      <c:valAx>
        <c:axId val="14737247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accent6">
                    <a:lumMod val="50000"/>
                  </a:schemeClr>
                </a:solidFill>
              </a:rPr>
              <a:t>% of population in IMD Decile</a:t>
            </a:r>
          </a:p>
        </c:rich>
      </c:tx>
      <c:layout>
        <c:manualLayout>
          <c:xMode val="edge"/>
          <c:yMode val="edge"/>
          <c:x val="0.15253642207767507"/>
          <c:y val="3.49203661370285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04602685533873"/>
          <c:y val="8.7562864692635703E-2"/>
          <c:w val="0.81485107839780901"/>
          <c:h val="0.71113567519616128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val>
            <c:numRef>
              <c:f>'IMD by ICB'!$N$6:$W$6</c:f>
              <c:numCache>
                <c:formatCode>0.00%</c:formatCode>
                <c:ptCount val="10"/>
                <c:pt idx="0">
                  <c:v>0.23273091701891846</c:v>
                </c:pt>
                <c:pt idx="1">
                  <c:v>0.11661580328428311</c:v>
                </c:pt>
                <c:pt idx="2">
                  <c:v>8.4310912989368963E-2</c:v>
                </c:pt>
                <c:pt idx="3">
                  <c:v>7.5959411301244076E-2</c:v>
                </c:pt>
                <c:pt idx="4">
                  <c:v>7.4929593035528527E-2</c:v>
                </c:pt>
                <c:pt idx="5">
                  <c:v>7.0242337747545916E-2</c:v>
                </c:pt>
                <c:pt idx="6">
                  <c:v>8.0821707655783545E-2</c:v>
                </c:pt>
                <c:pt idx="7">
                  <c:v>9.1570911459261689E-2</c:v>
                </c:pt>
                <c:pt idx="8">
                  <c:v>8.2316566375211939E-2</c:v>
                </c:pt>
                <c:pt idx="9">
                  <c:v>9.050183913285377E-2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9-43FE-A2DC-5635466861EA}"/>
            </c:ext>
          </c:extLst>
        </c:ser>
        <c:ser>
          <c:idx val="2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val>
            <c:numRef>
              <c:f>'IMD by ICB'!$N$7:$W$7</c:f>
              <c:numCache>
                <c:formatCode>0.00%</c:formatCode>
                <c:ptCount val="10"/>
                <c:pt idx="0">
                  <c:v>8.8409988247566976E-2</c:v>
                </c:pt>
                <c:pt idx="1">
                  <c:v>0.10195653800613591</c:v>
                </c:pt>
                <c:pt idx="2">
                  <c:v>9.6845330058498061E-2</c:v>
                </c:pt>
                <c:pt idx="3">
                  <c:v>8.8935546488135328E-2</c:v>
                </c:pt>
                <c:pt idx="4">
                  <c:v>8.4670337651362088E-2</c:v>
                </c:pt>
                <c:pt idx="5">
                  <c:v>0.11636845418091704</c:v>
                </c:pt>
                <c:pt idx="6">
                  <c:v>0.10908282604198304</c:v>
                </c:pt>
                <c:pt idx="7">
                  <c:v>0.11601720168847689</c:v>
                </c:pt>
                <c:pt idx="8">
                  <c:v>0.11664487844815065</c:v>
                </c:pt>
                <c:pt idx="9">
                  <c:v>8.106889918877401E-2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9-43FE-A2DC-5635466861EA}"/>
            </c:ext>
          </c:extLst>
        </c:ser>
        <c:ser>
          <c:idx val="3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val>
            <c:numRef>
              <c:f>'IMD by ICB'!$N$8:$W$8</c:f>
              <c:numCache>
                <c:formatCode>0.00%</c:formatCode>
                <c:ptCount val="10"/>
                <c:pt idx="0">
                  <c:v>6.3066860176146641E-2</c:v>
                </c:pt>
                <c:pt idx="1">
                  <c:v>5.5780433010596632E-2</c:v>
                </c:pt>
                <c:pt idx="2">
                  <c:v>6.0770591860673177E-2</c:v>
                </c:pt>
                <c:pt idx="3">
                  <c:v>0.17254617388019641</c:v>
                </c:pt>
                <c:pt idx="4">
                  <c:v>0.14561323286745265</c:v>
                </c:pt>
                <c:pt idx="5">
                  <c:v>0.13608620449710729</c:v>
                </c:pt>
                <c:pt idx="6">
                  <c:v>0.13535457961390882</c:v>
                </c:pt>
                <c:pt idx="7">
                  <c:v>0.10678144694725542</c:v>
                </c:pt>
                <c:pt idx="8">
                  <c:v>6.4969482494681804E-2</c:v>
                </c:pt>
                <c:pt idx="9">
                  <c:v>5.9030994651981153E-2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9-43FE-A2DC-5635466861EA}"/>
            </c:ext>
          </c:extLst>
        </c:ser>
        <c:ser>
          <c:idx val="4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val>
            <c:numRef>
              <c:f>'IMD by ICB'!$N$9:$W$9</c:f>
              <c:numCache>
                <c:formatCode>0.00%</c:formatCode>
                <c:ptCount val="10"/>
                <c:pt idx="0">
                  <c:v>6.6517871217933219E-2</c:v>
                </c:pt>
                <c:pt idx="1">
                  <c:v>7.7539594127352784E-2</c:v>
                </c:pt>
                <c:pt idx="2">
                  <c:v>0.10274373903082404</c:v>
                </c:pt>
                <c:pt idx="3">
                  <c:v>0.13283606402320472</c:v>
                </c:pt>
                <c:pt idx="4">
                  <c:v>9.1473731779344841E-2</c:v>
                </c:pt>
                <c:pt idx="5">
                  <c:v>0.12525485271089717</c:v>
                </c:pt>
                <c:pt idx="6">
                  <c:v>0.11495696404737633</c:v>
                </c:pt>
                <c:pt idx="7">
                  <c:v>0.10005464882872847</c:v>
                </c:pt>
                <c:pt idx="8">
                  <c:v>0.12187345643332317</c:v>
                </c:pt>
                <c:pt idx="9">
                  <c:v>6.6749077801015202E-2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D9-43FE-A2DC-5635466861EA}"/>
            </c:ext>
          </c:extLst>
        </c:ser>
        <c:ser>
          <c:idx val="5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8000"/>
                </a:schemeClr>
              </a:solidFill>
              <a:ln w="9525">
                <a:solidFill>
                  <a:schemeClr val="accent3">
                    <a:shade val="48000"/>
                  </a:schemeClr>
                </a:solidFill>
              </a:ln>
              <a:effectLst/>
            </c:spPr>
          </c:marker>
          <c:val>
            <c:numRef>
              <c:f>'IMD by ICB'!$N$10:$W$10</c:f>
              <c:numCache>
                <c:formatCode>0.00%</c:formatCode>
                <c:ptCount val="10"/>
                <c:pt idx="0">
                  <c:v>6.8155585809765648E-2</c:v>
                </c:pt>
                <c:pt idx="1">
                  <c:v>5.4352152946543962E-2</c:v>
                </c:pt>
                <c:pt idx="2">
                  <c:v>0.10754099314190779</c:v>
                </c:pt>
                <c:pt idx="3">
                  <c:v>8.166455513284486E-2</c:v>
                </c:pt>
                <c:pt idx="4">
                  <c:v>8.6305082404349337E-2</c:v>
                </c:pt>
                <c:pt idx="5">
                  <c:v>8.4100241205628257E-2</c:v>
                </c:pt>
                <c:pt idx="6">
                  <c:v>0.11096913040554172</c:v>
                </c:pt>
                <c:pt idx="7">
                  <c:v>0.14108438925171726</c:v>
                </c:pt>
                <c:pt idx="8">
                  <c:v>0.12923859362759088</c:v>
                </c:pt>
                <c:pt idx="9">
                  <c:v>0.13658927607411028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D9-43FE-A2DC-5635466861EA}"/>
            </c:ext>
          </c:extLst>
        </c:ser>
        <c:ser>
          <c:idx val="6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1000"/>
                </a:schemeClr>
              </a:solidFill>
              <a:ln w="9525">
                <a:solidFill>
                  <a:schemeClr val="accent3">
                    <a:shade val="51000"/>
                  </a:schemeClr>
                </a:solidFill>
              </a:ln>
              <a:effectLst/>
            </c:spPr>
          </c:marker>
          <c:val>
            <c:numRef>
              <c:f>'IMD by ICB'!$N$11:$W$11</c:f>
              <c:numCache>
                <c:formatCode>0.00%</c:formatCode>
                <c:ptCount val="10"/>
                <c:pt idx="0">
                  <c:v>7.0254061808155008E-2</c:v>
                </c:pt>
                <c:pt idx="1">
                  <c:v>7.1639068348756232E-2</c:v>
                </c:pt>
                <c:pt idx="2">
                  <c:v>0.10428519970425107</c:v>
                </c:pt>
                <c:pt idx="3">
                  <c:v>9.9726790344766572E-2</c:v>
                </c:pt>
                <c:pt idx="4">
                  <c:v>0.10510356478565576</c:v>
                </c:pt>
                <c:pt idx="5">
                  <c:v>0.12366581214045125</c:v>
                </c:pt>
                <c:pt idx="6">
                  <c:v>0.11916533081118201</c:v>
                </c:pt>
                <c:pt idx="7">
                  <c:v>0.1243893858996855</c:v>
                </c:pt>
                <c:pt idx="8">
                  <c:v>9.653864220910123E-2</c:v>
                </c:pt>
                <c:pt idx="9">
                  <c:v>8.5232143947995373E-2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D9-43FE-A2DC-5635466861EA}"/>
            </c:ext>
          </c:extLst>
        </c:ser>
        <c:ser>
          <c:idx val="7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4000"/>
                </a:schemeClr>
              </a:solidFill>
              <a:ln w="9525">
                <a:solidFill>
                  <a:schemeClr val="accent3">
                    <a:shade val="54000"/>
                  </a:schemeClr>
                </a:solidFill>
              </a:ln>
              <a:effectLst/>
            </c:spPr>
          </c:marker>
          <c:val>
            <c:numRef>
              <c:f>'IMD by ICB'!$N$12:$W$12</c:f>
              <c:numCache>
                <c:formatCode>0.00%</c:formatCode>
                <c:ptCount val="10"/>
                <c:pt idx="0">
                  <c:v>3.7784036510873246E-2</c:v>
                </c:pt>
                <c:pt idx="1">
                  <c:v>7.7205178376006711E-2</c:v>
                </c:pt>
                <c:pt idx="2">
                  <c:v>7.2276109040600472E-2</c:v>
                </c:pt>
                <c:pt idx="3">
                  <c:v>8.475539160549185E-2</c:v>
                </c:pt>
                <c:pt idx="4">
                  <c:v>0.17683020389633611</c:v>
                </c:pt>
                <c:pt idx="5">
                  <c:v>0.11560804324697212</c:v>
                </c:pt>
                <c:pt idx="6">
                  <c:v>0.11292222671689997</c:v>
                </c:pt>
                <c:pt idx="7">
                  <c:v>0.12643500336678135</c:v>
                </c:pt>
                <c:pt idx="8">
                  <c:v>0.10696727184191472</c:v>
                </c:pt>
                <c:pt idx="9">
                  <c:v>8.9216535398123478E-2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D9-43FE-A2DC-5635466861EA}"/>
            </c:ext>
          </c:extLst>
        </c:ser>
        <c:ser>
          <c:idx val="8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val>
            <c:numRef>
              <c:f>'IMD by ICB'!$N$13:$W$13</c:f>
              <c:numCache>
                <c:formatCode>0.00%</c:formatCode>
                <c:ptCount val="10"/>
                <c:pt idx="0">
                  <c:v>8.2610191260318475E-2</c:v>
                </c:pt>
                <c:pt idx="1">
                  <c:v>7.6079256046377247E-2</c:v>
                </c:pt>
                <c:pt idx="2">
                  <c:v>8.7350040392012024E-2</c:v>
                </c:pt>
                <c:pt idx="3">
                  <c:v>0.13809293183640894</c:v>
                </c:pt>
                <c:pt idx="4">
                  <c:v>0.16067737745238955</c:v>
                </c:pt>
                <c:pt idx="5">
                  <c:v>0.14848279027434411</c:v>
                </c:pt>
                <c:pt idx="6">
                  <c:v>9.4285382964023334E-2</c:v>
                </c:pt>
                <c:pt idx="7">
                  <c:v>8.7701826069754907E-2</c:v>
                </c:pt>
                <c:pt idx="8">
                  <c:v>7.0508179260626413E-2</c:v>
                </c:pt>
                <c:pt idx="9">
                  <c:v>5.421202444374499E-2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D9-43FE-A2DC-5635466861EA}"/>
            </c:ext>
          </c:extLst>
        </c:ser>
        <c:ser>
          <c:idx val="9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val>
            <c:numRef>
              <c:f>'IMD by ICB'!$N$14:$W$14</c:f>
              <c:numCache>
                <c:formatCode>0.00%</c:formatCode>
                <c:ptCount val="10"/>
                <c:pt idx="0">
                  <c:v>4.8575266413597461E-2</c:v>
                </c:pt>
                <c:pt idx="1">
                  <c:v>7.017691813725889E-2</c:v>
                </c:pt>
                <c:pt idx="2">
                  <c:v>8.0889345894670103E-2</c:v>
                </c:pt>
                <c:pt idx="3">
                  <c:v>9.4478268291295117E-2</c:v>
                </c:pt>
                <c:pt idx="4">
                  <c:v>0.12138583842045797</c:v>
                </c:pt>
                <c:pt idx="5">
                  <c:v>0.18379286800029263</c:v>
                </c:pt>
                <c:pt idx="6">
                  <c:v>0.11971643513814489</c:v>
                </c:pt>
                <c:pt idx="7">
                  <c:v>0.1021831283581119</c:v>
                </c:pt>
                <c:pt idx="8">
                  <c:v>0.10646281589621454</c:v>
                </c:pt>
                <c:pt idx="9">
                  <c:v>7.2339115449956512E-2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D9-43FE-A2DC-5635466861EA}"/>
            </c:ext>
          </c:extLst>
        </c:ser>
        <c:ser>
          <c:idx val="10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4000"/>
                </a:schemeClr>
              </a:solidFill>
              <a:ln w="9525">
                <a:solidFill>
                  <a:schemeClr val="accent3">
                    <a:shade val="64000"/>
                  </a:schemeClr>
                </a:solidFill>
              </a:ln>
              <a:effectLst/>
            </c:spPr>
          </c:marker>
          <c:val>
            <c:numRef>
              <c:f>'IMD by ICB'!$N$15:$W$15</c:f>
              <c:numCache>
                <c:formatCode>0.00%</c:formatCode>
                <c:ptCount val="10"/>
                <c:pt idx="0">
                  <c:v>3.0202739795177909E-2</c:v>
                </c:pt>
                <c:pt idx="1">
                  <c:v>0.10137936256538721</c:v>
                </c:pt>
                <c:pt idx="2">
                  <c:v>9.1696691675237724E-2</c:v>
                </c:pt>
                <c:pt idx="3">
                  <c:v>9.655012125686474E-2</c:v>
                </c:pt>
                <c:pt idx="4">
                  <c:v>0.10634532020015271</c:v>
                </c:pt>
                <c:pt idx="5">
                  <c:v>8.4654749209674474E-2</c:v>
                </c:pt>
                <c:pt idx="6">
                  <c:v>0.12278388093480314</c:v>
                </c:pt>
                <c:pt idx="7">
                  <c:v>0.13629566062380505</c:v>
                </c:pt>
                <c:pt idx="8">
                  <c:v>0.1419451998897856</c:v>
                </c:pt>
                <c:pt idx="9">
                  <c:v>8.8146273849111445E-2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D9-43FE-A2DC-5635466861EA}"/>
            </c:ext>
          </c:extLst>
        </c:ser>
        <c:ser>
          <c:idx val="11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7000"/>
                </a:schemeClr>
              </a:solidFill>
              <a:ln w="9525">
                <a:solidFill>
                  <a:schemeClr val="accent3">
                    <a:shade val="67000"/>
                  </a:schemeClr>
                </a:solidFill>
              </a:ln>
              <a:effectLst/>
            </c:spPr>
          </c:marker>
          <c:val>
            <c:numRef>
              <c:f>'IMD by ICB'!$N$16:$W$16</c:f>
              <c:numCache>
                <c:formatCode>0.00%</c:formatCode>
                <c:ptCount val="10"/>
                <c:pt idx="0">
                  <c:v>1.0954279230727124E-3</c:v>
                </c:pt>
                <c:pt idx="1">
                  <c:v>1.7644431259363678E-2</c:v>
                </c:pt>
                <c:pt idx="2">
                  <c:v>5.5465414954990147E-2</c:v>
                </c:pt>
                <c:pt idx="3">
                  <c:v>9.7074781708448576E-2</c:v>
                </c:pt>
                <c:pt idx="4">
                  <c:v>0.11667827869821805</c:v>
                </c:pt>
                <c:pt idx="5">
                  <c:v>0.12823940202204775</c:v>
                </c:pt>
                <c:pt idx="6">
                  <c:v>0.10715866540252077</c:v>
                </c:pt>
                <c:pt idx="7">
                  <c:v>0.11774262106641023</c:v>
                </c:pt>
                <c:pt idx="8">
                  <c:v>0.14667516338500067</c:v>
                </c:pt>
                <c:pt idx="9">
                  <c:v>0.21222581357992737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D9-43FE-A2DC-5635466861EA}"/>
            </c:ext>
          </c:extLst>
        </c:ser>
        <c:ser>
          <c:idx val="12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0000"/>
                </a:schemeClr>
              </a:solidFill>
              <a:ln w="9525">
                <a:solidFill>
                  <a:schemeClr val="accent3">
                    <a:shade val="70000"/>
                  </a:schemeClr>
                </a:solidFill>
              </a:ln>
              <a:effectLst/>
            </c:spPr>
          </c:marker>
          <c:val>
            <c:numRef>
              <c:f>'IMD by ICB'!$N$17:$W$17</c:f>
              <c:numCache>
                <c:formatCode>0.00%</c:formatCode>
                <c:ptCount val="10"/>
                <c:pt idx="0">
                  <c:v>3.8709229446152918E-2</c:v>
                </c:pt>
                <c:pt idx="1">
                  <c:v>6.2382670151286485E-2</c:v>
                </c:pt>
                <c:pt idx="2">
                  <c:v>9.7329815250454255E-2</c:v>
                </c:pt>
                <c:pt idx="3">
                  <c:v>9.6254814497535451E-2</c:v>
                </c:pt>
                <c:pt idx="4">
                  <c:v>0.11364974885974628</c:v>
                </c:pt>
                <c:pt idx="5">
                  <c:v>8.7731773508635147E-2</c:v>
                </c:pt>
                <c:pt idx="6">
                  <c:v>0.11604068438647155</c:v>
                </c:pt>
                <c:pt idx="7">
                  <c:v>0.12333563113001401</c:v>
                </c:pt>
                <c:pt idx="8">
                  <c:v>0.12888296964565968</c:v>
                </c:pt>
                <c:pt idx="9">
                  <c:v>0.1356826631240442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D9-43FE-A2DC-5635466861EA}"/>
            </c:ext>
          </c:extLst>
        </c:ser>
        <c:ser>
          <c:idx val="13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3000"/>
                </a:schemeClr>
              </a:solidFill>
              <a:ln w="9525">
                <a:solidFill>
                  <a:schemeClr val="accent3">
                    <a:shade val="73000"/>
                  </a:schemeClr>
                </a:solidFill>
              </a:ln>
              <a:effectLst/>
            </c:spPr>
          </c:marker>
          <c:val>
            <c:numRef>
              <c:f>'IMD by ICB'!$N$18:$W$18</c:f>
              <c:numCache>
                <c:formatCode>0.00%</c:formatCode>
                <c:ptCount val="10"/>
                <c:pt idx="0">
                  <c:v>2.1513329489347199E-2</c:v>
                </c:pt>
                <c:pt idx="1">
                  <c:v>0.10136905166517012</c:v>
                </c:pt>
                <c:pt idx="2">
                  <c:v>0.14393890058510667</c:v>
                </c:pt>
                <c:pt idx="3">
                  <c:v>0.16639769855194539</c:v>
                </c:pt>
                <c:pt idx="4">
                  <c:v>0.15238584620854781</c:v>
                </c:pt>
                <c:pt idx="5">
                  <c:v>0.13382728396710777</c:v>
                </c:pt>
                <c:pt idx="6">
                  <c:v>9.7156036523889364E-2</c:v>
                </c:pt>
                <c:pt idx="7">
                  <c:v>0.10166852131867421</c:v>
                </c:pt>
                <c:pt idx="8">
                  <c:v>6.1379870600588769E-2</c:v>
                </c:pt>
                <c:pt idx="9">
                  <c:v>2.0363461089622711E-2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D9-43FE-A2DC-5635466861EA}"/>
            </c:ext>
          </c:extLst>
        </c:ser>
        <c:ser>
          <c:idx val="14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val>
            <c:numRef>
              <c:f>'IMD by ICB'!$N$19:$W$19</c:f>
              <c:numCache>
                <c:formatCode>0.00%</c:formatCode>
                <c:ptCount val="10"/>
                <c:pt idx="0">
                  <c:v>3.7084840806827613E-2</c:v>
                </c:pt>
                <c:pt idx="1">
                  <c:v>0.16770717087435449</c:v>
                </c:pt>
                <c:pt idx="2">
                  <c:v>0.17645018619200611</c:v>
                </c:pt>
                <c:pt idx="3">
                  <c:v>0.13134975635521701</c:v>
                </c:pt>
                <c:pt idx="4">
                  <c:v>9.8234319959015257E-2</c:v>
                </c:pt>
                <c:pt idx="5">
                  <c:v>0.12097780919588617</c:v>
                </c:pt>
                <c:pt idx="6">
                  <c:v>8.7970262230888677E-2</c:v>
                </c:pt>
                <c:pt idx="7">
                  <c:v>8.9906314907407039E-2</c:v>
                </c:pt>
                <c:pt idx="8">
                  <c:v>6.9934855964299852E-2</c:v>
                </c:pt>
                <c:pt idx="9">
                  <c:v>2.0384483514097773E-2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D9-43FE-A2DC-5635466861EA}"/>
            </c:ext>
          </c:extLst>
        </c:ser>
        <c:ser>
          <c:idx val="15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9000"/>
                </a:schemeClr>
              </a:solidFill>
              <a:ln w="9525">
                <a:solidFill>
                  <a:schemeClr val="accent3">
                    <a:shade val="79000"/>
                  </a:schemeClr>
                </a:solidFill>
              </a:ln>
              <a:effectLst/>
            </c:spPr>
          </c:marker>
          <c:val>
            <c:numRef>
              <c:f>'IMD by ICB'!$N$20:$W$20</c:f>
              <c:numCache>
                <c:formatCode>0.00%</c:formatCode>
                <c:ptCount val="10"/>
                <c:pt idx="0">
                  <c:v>2.5803814700429924E-2</c:v>
                </c:pt>
                <c:pt idx="1">
                  <c:v>0.21495436108734728</c:v>
                </c:pt>
                <c:pt idx="2">
                  <c:v>0.26894413959196062</c:v>
                </c:pt>
                <c:pt idx="3">
                  <c:v>0.15768443245791824</c:v>
                </c:pt>
                <c:pt idx="4">
                  <c:v>0.10837987667189058</c:v>
                </c:pt>
                <c:pt idx="5">
                  <c:v>8.4874193368235276E-2</c:v>
                </c:pt>
                <c:pt idx="6">
                  <c:v>5.1339761182139024E-2</c:v>
                </c:pt>
                <c:pt idx="7">
                  <c:v>3.7646851831808409E-2</c:v>
                </c:pt>
                <c:pt idx="8">
                  <c:v>3.5342789773364705E-2</c:v>
                </c:pt>
                <c:pt idx="9">
                  <c:v>1.5029779334905947E-2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D9-43FE-A2DC-5635466861EA}"/>
            </c:ext>
          </c:extLst>
        </c:ser>
        <c:ser>
          <c:idx val="16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2000"/>
                </a:schemeClr>
              </a:solidFill>
              <a:ln w="9525">
                <a:solidFill>
                  <a:schemeClr val="accent3">
                    <a:shade val="82000"/>
                  </a:schemeClr>
                </a:solidFill>
              </a:ln>
              <a:effectLst/>
            </c:spPr>
          </c:marker>
          <c:val>
            <c:numRef>
              <c:f>'IMD by ICB'!$N$21:$W$21</c:f>
              <c:numCache>
                <c:formatCode>0.00%</c:formatCode>
                <c:ptCount val="10"/>
                <c:pt idx="0">
                  <c:v>1.1015401223896824E-2</c:v>
                </c:pt>
                <c:pt idx="1">
                  <c:v>0.15416669644049733</c:v>
                </c:pt>
                <c:pt idx="2">
                  <c:v>0.19632204327997313</c:v>
                </c:pt>
                <c:pt idx="3">
                  <c:v>0.15938252190025565</c:v>
                </c:pt>
                <c:pt idx="4">
                  <c:v>0.12428494710243829</c:v>
                </c:pt>
                <c:pt idx="5">
                  <c:v>9.7460466307658394E-2</c:v>
                </c:pt>
                <c:pt idx="6">
                  <c:v>7.5951851043632307E-2</c:v>
                </c:pt>
                <c:pt idx="7">
                  <c:v>6.6400222946443932E-2</c:v>
                </c:pt>
                <c:pt idx="8">
                  <c:v>7.2577972165774093E-2</c:v>
                </c:pt>
                <c:pt idx="9">
                  <c:v>4.2437877589430052E-2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D9-43FE-A2DC-5635466861EA}"/>
            </c:ext>
          </c:extLst>
        </c:ser>
        <c:ser>
          <c:idx val="17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6000"/>
                </a:schemeClr>
              </a:solidFill>
              <a:ln w="9525">
                <a:solidFill>
                  <a:schemeClr val="accent3">
                    <a:shade val="86000"/>
                  </a:schemeClr>
                </a:solidFill>
              </a:ln>
              <a:effectLst/>
            </c:spPr>
          </c:marker>
          <c:val>
            <c:numRef>
              <c:f>'IMD by ICB'!$N$22:$W$22</c:f>
              <c:numCache>
                <c:formatCode>0.00%</c:formatCode>
                <c:ptCount val="10"/>
                <c:pt idx="0">
                  <c:v>6.7716190083797955E-3</c:v>
                </c:pt>
                <c:pt idx="1">
                  <c:v>6.2570689987440281E-2</c:v>
                </c:pt>
                <c:pt idx="2">
                  <c:v>9.6490586851496196E-2</c:v>
                </c:pt>
                <c:pt idx="3">
                  <c:v>8.8437742970873395E-2</c:v>
                </c:pt>
                <c:pt idx="4">
                  <c:v>9.7660834258145549E-2</c:v>
                </c:pt>
                <c:pt idx="5">
                  <c:v>0.11453671892132562</c:v>
                </c:pt>
                <c:pt idx="6">
                  <c:v>0.13863145513387073</c:v>
                </c:pt>
                <c:pt idx="7">
                  <c:v>0.11568703025631143</c:v>
                </c:pt>
                <c:pt idx="8">
                  <c:v>0.16303785860008904</c:v>
                </c:pt>
                <c:pt idx="9">
                  <c:v>0.11617546401206796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D9-43FE-A2DC-5635466861EA}"/>
            </c:ext>
          </c:extLst>
        </c:ser>
        <c:ser>
          <c:idx val="18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9000"/>
                </a:schemeClr>
              </a:solidFill>
              <a:ln w="9525">
                <a:solidFill>
                  <a:schemeClr val="accent3">
                    <a:shade val="89000"/>
                  </a:schemeClr>
                </a:solidFill>
              </a:ln>
              <a:effectLst/>
            </c:spPr>
          </c:marker>
          <c:val>
            <c:numRef>
              <c:f>'IMD by ICB'!$N$23:$W$23</c:f>
              <c:numCache>
                <c:formatCode>0.00%</c:formatCode>
                <c:ptCount val="10"/>
                <c:pt idx="0">
                  <c:v>6.419993215458647E-2</c:v>
                </c:pt>
                <c:pt idx="1">
                  <c:v>9.636037849354151E-2</c:v>
                </c:pt>
                <c:pt idx="2">
                  <c:v>9.0098386601659794E-2</c:v>
                </c:pt>
                <c:pt idx="3">
                  <c:v>0.10666621508071293</c:v>
                </c:pt>
                <c:pt idx="4">
                  <c:v>0.12918530130728759</c:v>
                </c:pt>
                <c:pt idx="5">
                  <c:v>0.11203793752093288</c:v>
                </c:pt>
                <c:pt idx="6">
                  <c:v>0.12672469546172244</c:v>
                </c:pt>
                <c:pt idx="7">
                  <c:v>9.9383316371979946E-2</c:v>
                </c:pt>
                <c:pt idx="8">
                  <c:v>9.0810172081128487E-2</c:v>
                </c:pt>
                <c:pt idx="9">
                  <c:v>8.4533664926447941E-2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D9-43FE-A2DC-5635466861EA}"/>
            </c:ext>
          </c:extLst>
        </c:ser>
        <c:ser>
          <c:idx val="19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2000"/>
                </a:schemeClr>
              </a:solidFill>
              <a:ln w="9525">
                <a:solidFill>
                  <a:schemeClr val="accent3">
                    <a:shade val="92000"/>
                  </a:schemeClr>
                </a:solidFill>
              </a:ln>
              <a:effectLst/>
            </c:spPr>
          </c:marker>
          <c:val>
            <c:numRef>
              <c:f>'IMD by ICB'!$N$24:$W$24</c:f>
              <c:numCache>
                <c:formatCode>0.00%</c:formatCode>
                <c:ptCount val="10"/>
                <c:pt idx="0">
                  <c:v>0</c:v>
                </c:pt>
                <c:pt idx="1">
                  <c:v>2.3105504353172057E-2</c:v>
                </c:pt>
                <c:pt idx="2">
                  <c:v>6.2259890949214337E-2</c:v>
                </c:pt>
                <c:pt idx="3">
                  <c:v>9.4251611465635043E-2</c:v>
                </c:pt>
                <c:pt idx="4">
                  <c:v>9.1885085922461723E-2</c:v>
                </c:pt>
                <c:pt idx="5">
                  <c:v>8.0308842993178281E-2</c:v>
                </c:pt>
                <c:pt idx="6">
                  <c:v>9.4232818863477119E-2</c:v>
                </c:pt>
                <c:pt idx="7">
                  <c:v>9.2906598082617642E-2</c:v>
                </c:pt>
                <c:pt idx="8">
                  <c:v>0.11477581767954317</c:v>
                </c:pt>
                <c:pt idx="9">
                  <c:v>0.34627382969070064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D9-43FE-A2DC-5635466861EA}"/>
            </c:ext>
          </c:extLst>
        </c:ser>
        <c:ser>
          <c:idx val="20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5000"/>
                </a:schemeClr>
              </a:solidFill>
              <a:ln w="9525">
                <a:solidFill>
                  <a:schemeClr val="accent3">
                    <a:shade val="95000"/>
                  </a:schemeClr>
                </a:solidFill>
              </a:ln>
              <a:effectLst/>
            </c:spPr>
          </c:marker>
          <c:val>
            <c:numRef>
              <c:f>'IMD by ICB'!$N$25:$W$25</c:f>
              <c:numCache>
                <c:formatCode>0.00%</c:formatCode>
                <c:ptCount val="10"/>
                <c:pt idx="0">
                  <c:v>4.8044602852036197E-2</c:v>
                </c:pt>
                <c:pt idx="1">
                  <c:v>7.7150831931332875E-2</c:v>
                </c:pt>
                <c:pt idx="2">
                  <c:v>0.11735530830602202</c:v>
                </c:pt>
                <c:pt idx="3">
                  <c:v>0.29001472537696615</c:v>
                </c:pt>
                <c:pt idx="4">
                  <c:v>0.16980528224805089</c:v>
                </c:pt>
                <c:pt idx="5">
                  <c:v>0.13497154609462717</c:v>
                </c:pt>
                <c:pt idx="6">
                  <c:v>9.5080115144752911E-2</c:v>
                </c:pt>
                <c:pt idx="7">
                  <c:v>5.2855708794302923E-2</c:v>
                </c:pt>
                <c:pt idx="8">
                  <c:v>1.4721879251908878E-2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FD9-43FE-A2DC-5635466861EA}"/>
            </c:ext>
          </c:extLst>
        </c:ser>
        <c:ser>
          <c:idx val="21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8000"/>
                </a:schemeClr>
              </a:solidFill>
              <a:ln w="9525">
                <a:solidFill>
                  <a:schemeClr val="accent3">
                    <a:shade val="98000"/>
                  </a:schemeClr>
                </a:solidFill>
              </a:ln>
              <a:effectLst/>
            </c:spPr>
          </c:marker>
          <c:val>
            <c:numRef>
              <c:f>'IMD by ICB'!$N$26:$W$26</c:f>
              <c:numCache>
                <c:formatCode>0.00%</c:formatCode>
                <c:ptCount val="10"/>
                <c:pt idx="0">
                  <c:v>6.2197530021095342E-2</c:v>
                </c:pt>
                <c:pt idx="1">
                  <c:v>6.2036795673331174E-2</c:v>
                </c:pt>
                <c:pt idx="2">
                  <c:v>9.886578182269419E-2</c:v>
                </c:pt>
                <c:pt idx="3">
                  <c:v>0.13552487259929094</c:v>
                </c:pt>
                <c:pt idx="4">
                  <c:v>0.13973727845934877</c:v>
                </c:pt>
                <c:pt idx="5">
                  <c:v>0.13775016885434721</c:v>
                </c:pt>
                <c:pt idx="6">
                  <c:v>0.11613764523347705</c:v>
                </c:pt>
                <c:pt idx="7">
                  <c:v>9.9816029961548675E-2</c:v>
                </c:pt>
                <c:pt idx="8">
                  <c:v>0.10285665744179209</c:v>
                </c:pt>
                <c:pt idx="9">
                  <c:v>4.5077239933074546E-2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D9-43FE-A2DC-5635466861EA}"/>
            </c:ext>
          </c:extLst>
        </c:ser>
        <c:ser>
          <c:idx val="22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val>
            <c:numRef>
              <c:f>'IMD by ICB'!$N$27:$W$27</c:f>
              <c:numCache>
                <c:formatCode>0.00%</c:formatCode>
                <c:ptCount val="10"/>
                <c:pt idx="0">
                  <c:v>2.5198096847347591E-2</c:v>
                </c:pt>
                <c:pt idx="1">
                  <c:v>5.9721641691493618E-2</c:v>
                </c:pt>
                <c:pt idx="2">
                  <c:v>6.3890791053403881E-2</c:v>
                </c:pt>
                <c:pt idx="3">
                  <c:v>0.14424118457912757</c:v>
                </c:pt>
                <c:pt idx="4">
                  <c:v>0.17372937880741696</c:v>
                </c:pt>
                <c:pt idx="5">
                  <c:v>0.1692044999777669</c:v>
                </c:pt>
                <c:pt idx="6">
                  <c:v>0.14793721374894392</c:v>
                </c:pt>
                <c:pt idx="7">
                  <c:v>0.10089554893503491</c:v>
                </c:pt>
                <c:pt idx="8">
                  <c:v>6.0265907777135488E-2</c:v>
                </c:pt>
                <c:pt idx="9">
                  <c:v>5.4915736582329136E-2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D9-43FE-A2DC-5635466861EA}"/>
            </c:ext>
          </c:extLst>
        </c:ser>
        <c:ser>
          <c:idx val="23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val>
            <c:numRef>
              <c:f>'IMD by ICB'!$N$28:$W$28</c:f>
              <c:numCache>
                <c:formatCode>0.00%</c:formatCode>
                <c:ptCount val="10"/>
                <c:pt idx="0">
                  <c:v>8.6430823582647823E-2</c:v>
                </c:pt>
                <c:pt idx="1">
                  <c:v>8.5852736107738067E-2</c:v>
                </c:pt>
                <c:pt idx="2">
                  <c:v>7.9304883541839205E-2</c:v>
                </c:pt>
                <c:pt idx="3">
                  <c:v>9.56895639123964E-2</c:v>
                </c:pt>
                <c:pt idx="4">
                  <c:v>8.3719935818798122E-2</c:v>
                </c:pt>
                <c:pt idx="5">
                  <c:v>8.8410020736423248E-2</c:v>
                </c:pt>
                <c:pt idx="6">
                  <c:v>0.12643198598475178</c:v>
                </c:pt>
                <c:pt idx="7">
                  <c:v>0.1012161632012554</c:v>
                </c:pt>
                <c:pt idx="8">
                  <c:v>9.5990543028597164E-2</c:v>
                </c:pt>
                <c:pt idx="9">
                  <c:v>0.15695334408555278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D9-43FE-A2DC-5635466861EA}"/>
            </c:ext>
          </c:extLst>
        </c:ser>
        <c:ser>
          <c:idx val="24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3000"/>
                </a:schemeClr>
              </a:solidFill>
              <a:ln w="9525">
                <a:solidFill>
                  <a:schemeClr val="accent3">
                    <a:tint val="93000"/>
                  </a:schemeClr>
                </a:solidFill>
              </a:ln>
              <a:effectLst/>
            </c:spPr>
          </c:marker>
          <c:val>
            <c:numRef>
              <c:f>'IMD by ICB'!$N$29:$W$29</c:f>
              <c:numCache>
                <c:formatCode>0.00%</c:formatCode>
                <c:ptCount val="10"/>
                <c:pt idx="0">
                  <c:v>2.6336427248873813E-2</c:v>
                </c:pt>
                <c:pt idx="1">
                  <c:v>3.4662556390651217E-2</c:v>
                </c:pt>
                <c:pt idx="2">
                  <c:v>4.3600454270829155E-2</c:v>
                </c:pt>
                <c:pt idx="3">
                  <c:v>6.1125893111852805E-2</c:v>
                </c:pt>
                <c:pt idx="4">
                  <c:v>9.5201628780031175E-2</c:v>
                </c:pt>
                <c:pt idx="5">
                  <c:v>0.12618814925855582</c:v>
                </c:pt>
                <c:pt idx="6">
                  <c:v>0.12284945390962528</c:v>
                </c:pt>
                <c:pt idx="7">
                  <c:v>0.17213588641927635</c:v>
                </c:pt>
                <c:pt idx="8">
                  <c:v>0.17020187283670873</c:v>
                </c:pt>
                <c:pt idx="9">
                  <c:v>0.14769767777359566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FD9-43FE-A2DC-5635466861EA}"/>
            </c:ext>
          </c:extLst>
        </c:ser>
        <c:ser>
          <c:idx val="25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0000"/>
                </a:schemeClr>
              </a:solidFill>
              <a:ln w="9525">
                <a:solidFill>
                  <a:schemeClr val="accent3">
                    <a:tint val="90000"/>
                  </a:schemeClr>
                </a:solidFill>
              </a:ln>
              <a:effectLst/>
            </c:spPr>
          </c:marker>
          <c:val>
            <c:numRef>
              <c:f>'IMD by ICB'!$N$30:$W$30</c:f>
              <c:numCache>
                <c:formatCode>0.00%</c:formatCode>
                <c:ptCount val="10"/>
                <c:pt idx="0">
                  <c:v>3.3686593722983722E-2</c:v>
                </c:pt>
                <c:pt idx="1">
                  <c:v>4.9815271652113684E-2</c:v>
                </c:pt>
                <c:pt idx="2">
                  <c:v>5.4415711795347613E-2</c:v>
                </c:pt>
                <c:pt idx="3">
                  <c:v>0.12060131370995776</c:v>
                </c:pt>
                <c:pt idx="4">
                  <c:v>0.1271401415539925</c:v>
                </c:pt>
                <c:pt idx="5">
                  <c:v>0.14862910760507031</c:v>
                </c:pt>
                <c:pt idx="6">
                  <c:v>0.15092415864281847</c:v>
                </c:pt>
                <c:pt idx="7">
                  <c:v>0.10313127149187364</c:v>
                </c:pt>
                <c:pt idx="8">
                  <c:v>0.10871382807017997</c:v>
                </c:pt>
                <c:pt idx="9">
                  <c:v>0.10294260175566235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D9-43FE-A2DC-5635466861EA}"/>
            </c:ext>
          </c:extLst>
        </c:ser>
        <c:ser>
          <c:idx val="26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val>
            <c:numRef>
              <c:f>'IMD by ICB'!$N$31:$W$31</c:f>
              <c:numCache>
                <c:formatCode>0.00%</c:formatCode>
                <c:ptCount val="10"/>
                <c:pt idx="0">
                  <c:v>4.0986671081498602E-2</c:v>
                </c:pt>
                <c:pt idx="1">
                  <c:v>7.0582308291953416E-2</c:v>
                </c:pt>
                <c:pt idx="2">
                  <c:v>8.1459679391104045E-2</c:v>
                </c:pt>
                <c:pt idx="3">
                  <c:v>0.10799526794338636</c:v>
                </c:pt>
                <c:pt idx="4">
                  <c:v>9.6837766986778526E-2</c:v>
                </c:pt>
                <c:pt idx="5">
                  <c:v>9.6543383946750105E-2</c:v>
                </c:pt>
                <c:pt idx="6">
                  <c:v>9.9751994623260981E-2</c:v>
                </c:pt>
                <c:pt idx="7">
                  <c:v>0.11392678469032769</c:v>
                </c:pt>
                <c:pt idx="8">
                  <c:v>0.13073238334044165</c:v>
                </c:pt>
                <c:pt idx="9">
                  <c:v>0.16118375970449864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D9-43FE-A2DC-5635466861EA}"/>
            </c:ext>
          </c:extLst>
        </c:ser>
        <c:ser>
          <c:idx val="27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val>
            <c:numRef>
              <c:f>'IMD by ICB'!$N$32:$W$32</c:f>
              <c:numCache>
                <c:formatCode>0.00%</c:formatCode>
                <c:ptCount val="10"/>
                <c:pt idx="0">
                  <c:v>3.0754862103065599E-2</c:v>
                </c:pt>
                <c:pt idx="1">
                  <c:v>4.5557003155069303E-2</c:v>
                </c:pt>
                <c:pt idx="2">
                  <c:v>4.413329775377902E-2</c:v>
                </c:pt>
                <c:pt idx="3">
                  <c:v>6.2165853045976112E-2</c:v>
                </c:pt>
                <c:pt idx="4">
                  <c:v>8.4893339821369707E-2</c:v>
                </c:pt>
                <c:pt idx="5">
                  <c:v>0.15228624797902898</c:v>
                </c:pt>
                <c:pt idx="6">
                  <c:v>0.13517352881159056</c:v>
                </c:pt>
                <c:pt idx="7">
                  <c:v>0.13268871552576639</c:v>
                </c:pt>
                <c:pt idx="8">
                  <c:v>0.16400081623683427</c:v>
                </c:pt>
                <c:pt idx="9">
                  <c:v>0.14834633556752005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D9-43FE-A2DC-5635466861EA}"/>
            </c:ext>
          </c:extLst>
        </c:ser>
        <c:ser>
          <c:idx val="28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0000"/>
                </a:schemeClr>
              </a:solidFill>
              <a:ln w="9525">
                <a:solidFill>
                  <a:schemeClr val="accent3">
                    <a:tint val="80000"/>
                  </a:schemeClr>
                </a:solidFill>
              </a:ln>
              <a:effectLst/>
            </c:spPr>
          </c:marker>
          <c:val>
            <c:numRef>
              <c:f>'IMD by ICB'!$N$33:$W$33</c:f>
              <c:numCache>
                <c:formatCode>0.00%</c:formatCode>
                <c:ptCount val="10"/>
                <c:pt idx="0">
                  <c:v>4.8093919654451835E-3</c:v>
                </c:pt>
                <c:pt idx="1">
                  <c:v>2.1443330964806964E-2</c:v>
                </c:pt>
                <c:pt idx="2">
                  <c:v>3.7775662049790389E-2</c:v>
                </c:pt>
                <c:pt idx="3">
                  <c:v>5.2844390151130648E-2</c:v>
                </c:pt>
                <c:pt idx="4">
                  <c:v>5.6026732845393563E-2</c:v>
                </c:pt>
                <c:pt idx="5">
                  <c:v>9.1597215173036609E-2</c:v>
                </c:pt>
                <c:pt idx="6">
                  <c:v>0.1183755642751551</c:v>
                </c:pt>
                <c:pt idx="7">
                  <c:v>0.14187122917184417</c:v>
                </c:pt>
                <c:pt idx="8">
                  <c:v>0.17269182438368727</c:v>
                </c:pt>
                <c:pt idx="9">
                  <c:v>0.30256465901971008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D9-43FE-A2DC-5635466861EA}"/>
            </c:ext>
          </c:extLst>
        </c:ser>
        <c:ser>
          <c:idx val="29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val>
            <c:numRef>
              <c:f>'IMD by ICB'!$N$34:$W$34</c:f>
              <c:numCache>
                <c:formatCode>0.00%</c:formatCode>
                <c:ptCount val="10"/>
                <c:pt idx="0">
                  <c:v>0.18291647966293917</c:v>
                </c:pt>
                <c:pt idx="1">
                  <c:v>0.10806092714138189</c:v>
                </c:pt>
                <c:pt idx="2">
                  <c:v>9.7349078408279319E-2</c:v>
                </c:pt>
                <c:pt idx="3">
                  <c:v>9.3837045197596836E-2</c:v>
                </c:pt>
                <c:pt idx="4">
                  <c:v>7.6602427814595309E-2</c:v>
                </c:pt>
                <c:pt idx="5">
                  <c:v>8.181474511367369E-2</c:v>
                </c:pt>
                <c:pt idx="6">
                  <c:v>0.10269527170044332</c:v>
                </c:pt>
                <c:pt idx="7">
                  <c:v>0.10861176492791043</c:v>
                </c:pt>
                <c:pt idx="8">
                  <c:v>8.8858863445897288E-2</c:v>
                </c:pt>
                <c:pt idx="9">
                  <c:v>5.9253396587282722E-2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D9-43FE-A2DC-5635466861EA}"/>
            </c:ext>
          </c:extLst>
        </c:ser>
        <c:ser>
          <c:idx val="30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val>
            <c:numRef>
              <c:f>'IMD by ICB'!$N$35:$W$35</c:f>
              <c:numCache>
                <c:formatCode>0.00%</c:formatCode>
                <c:ptCount val="10"/>
                <c:pt idx="0">
                  <c:v>0.18211782510490709</c:v>
                </c:pt>
                <c:pt idx="1">
                  <c:v>0.13769088004196284</c:v>
                </c:pt>
                <c:pt idx="2">
                  <c:v>0.12411752269418515</c:v>
                </c:pt>
                <c:pt idx="3">
                  <c:v>0.10769267309668579</c:v>
                </c:pt>
                <c:pt idx="4">
                  <c:v>8.9779521174102941E-2</c:v>
                </c:pt>
                <c:pt idx="5">
                  <c:v>7.0533286589021152E-2</c:v>
                </c:pt>
                <c:pt idx="6">
                  <c:v>7.8000222124689558E-2</c:v>
                </c:pt>
                <c:pt idx="7">
                  <c:v>7.1427472274556827E-2</c:v>
                </c:pt>
                <c:pt idx="8">
                  <c:v>7.9618320202106699E-2</c:v>
                </c:pt>
                <c:pt idx="9">
                  <c:v>5.9022276697781963E-2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FD9-43FE-A2DC-5635466861EA}"/>
            </c:ext>
          </c:extLst>
        </c:ser>
        <c:ser>
          <c:idx val="31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val>
            <c:numRef>
              <c:f>'IMD by ICB'!$N$36:$W$36</c:f>
              <c:numCache>
                <c:formatCode>0.00%</c:formatCode>
                <c:ptCount val="10"/>
                <c:pt idx="0">
                  <c:v>0.13125874240760038</c:v>
                </c:pt>
                <c:pt idx="1">
                  <c:v>5.0284685648839193E-2</c:v>
                </c:pt>
                <c:pt idx="2">
                  <c:v>6.9243975366359692E-2</c:v>
                </c:pt>
                <c:pt idx="3">
                  <c:v>7.3543010298438807E-2</c:v>
                </c:pt>
                <c:pt idx="4">
                  <c:v>8.3080448925563974E-2</c:v>
                </c:pt>
                <c:pt idx="5">
                  <c:v>0.10404990565240657</c:v>
                </c:pt>
                <c:pt idx="6">
                  <c:v>0.12521415964927105</c:v>
                </c:pt>
                <c:pt idx="7">
                  <c:v>0.11441053876700369</c:v>
                </c:pt>
                <c:pt idx="8">
                  <c:v>0.11543615812844416</c:v>
                </c:pt>
                <c:pt idx="9">
                  <c:v>0.1334783751560725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FD9-43FE-A2DC-5635466861EA}"/>
            </c:ext>
          </c:extLst>
        </c:ser>
        <c:ser>
          <c:idx val="32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val>
            <c:numRef>
              <c:f>'IMD by ICB'!$N$37:$W$37</c:f>
              <c:numCache>
                <c:formatCode>0.00%</c:formatCode>
                <c:ptCount val="10"/>
                <c:pt idx="0">
                  <c:v>0</c:v>
                </c:pt>
                <c:pt idx="1">
                  <c:v>5.8427137642136162E-3</c:v>
                </c:pt>
                <c:pt idx="2">
                  <c:v>1.8344977458371856E-2</c:v>
                </c:pt>
                <c:pt idx="3">
                  <c:v>6.243602085458029E-2</c:v>
                </c:pt>
                <c:pt idx="4">
                  <c:v>6.5337361914656347E-2</c:v>
                </c:pt>
                <c:pt idx="5">
                  <c:v>8.0342556497040515E-2</c:v>
                </c:pt>
                <c:pt idx="6">
                  <c:v>0.110659854932947</c:v>
                </c:pt>
                <c:pt idx="7">
                  <c:v>0.14797030033264391</c:v>
                </c:pt>
                <c:pt idx="8">
                  <c:v>0.1967564836966364</c:v>
                </c:pt>
                <c:pt idx="9">
                  <c:v>0.31230973054891009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D9-43FE-A2DC-5635466861EA}"/>
            </c:ext>
          </c:extLst>
        </c:ser>
        <c:ser>
          <c:idx val="33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val>
            <c:numRef>
              <c:f>'IMD by ICB'!$N$38:$W$38</c:f>
              <c:numCache>
                <c:formatCode>0.00%</c:formatCode>
                <c:ptCount val="10"/>
                <c:pt idx="0">
                  <c:v>4.1536873709889288E-2</c:v>
                </c:pt>
                <c:pt idx="1">
                  <c:v>5.3764191217864514E-2</c:v>
                </c:pt>
                <c:pt idx="2">
                  <c:v>7.7491672921748925E-2</c:v>
                </c:pt>
                <c:pt idx="3">
                  <c:v>8.6326585663351468E-2</c:v>
                </c:pt>
                <c:pt idx="4">
                  <c:v>0.11187077781947832</c:v>
                </c:pt>
                <c:pt idx="5">
                  <c:v>0.15351437887033215</c:v>
                </c:pt>
                <c:pt idx="6">
                  <c:v>0.11824333833739914</c:v>
                </c:pt>
                <c:pt idx="7">
                  <c:v>0.12400250985175455</c:v>
                </c:pt>
                <c:pt idx="8">
                  <c:v>0.11555463032463877</c:v>
                </c:pt>
                <c:pt idx="9">
                  <c:v>0.11769504128354288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FD9-43FE-A2DC-5635466861EA}"/>
            </c:ext>
          </c:extLst>
        </c:ser>
        <c:ser>
          <c:idx val="34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val>
            <c:numRef>
              <c:f>'IMD by ICB'!$N$39:$W$39</c:f>
              <c:numCache>
                <c:formatCode>0.00%</c:formatCode>
                <c:ptCount val="10"/>
                <c:pt idx="0">
                  <c:v>0.22133844941714068</c:v>
                </c:pt>
                <c:pt idx="1">
                  <c:v>0.14000538682342714</c:v>
                </c:pt>
                <c:pt idx="2">
                  <c:v>0.11316021100908963</c:v>
                </c:pt>
                <c:pt idx="3">
                  <c:v>7.4015541237308025E-2</c:v>
                </c:pt>
                <c:pt idx="4">
                  <c:v>8.9222829055619374E-2</c:v>
                </c:pt>
                <c:pt idx="5">
                  <c:v>8.068446220287516E-2</c:v>
                </c:pt>
                <c:pt idx="6">
                  <c:v>8.837411069166981E-2</c:v>
                </c:pt>
                <c:pt idx="7">
                  <c:v>8.3547785403051023E-2</c:v>
                </c:pt>
                <c:pt idx="8">
                  <c:v>6.1449642850250501E-2</c:v>
                </c:pt>
                <c:pt idx="9">
                  <c:v>4.8201581309568663E-2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FD9-43FE-A2DC-5635466861EA}"/>
            </c:ext>
          </c:extLst>
        </c:ser>
        <c:ser>
          <c:idx val="35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val>
            <c:numRef>
              <c:f>'IMD by ICB'!$N$40:$W$40</c:f>
              <c:numCache>
                <c:formatCode>0.00%</c:formatCode>
                <c:ptCount val="10"/>
                <c:pt idx="0">
                  <c:v>0.3779750992129231</c:v>
                </c:pt>
                <c:pt idx="1">
                  <c:v>0.13698819752759187</c:v>
                </c:pt>
                <c:pt idx="2">
                  <c:v>9.8193919849211081E-2</c:v>
                </c:pt>
                <c:pt idx="3">
                  <c:v>9.1884051568631789E-2</c:v>
                </c:pt>
                <c:pt idx="4">
                  <c:v>8.2537052989640619E-2</c:v>
                </c:pt>
                <c:pt idx="5">
                  <c:v>5.3649342139170511E-2</c:v>
                </c:pt>
                <c:pt idx="6">
                  <c:v>3.9838314227022727E-2</c:v>
                </c:pt>
                <c:pt idx="7">
                  <c:v>3.2147195900426299E-2</c:v>
                </c:pt>
                <c:pt idx="8">
                  <c:v>3.3105088389695107E-2</c:v>
                </c:pt>
                <c:pt idx="9">
                  <c:v>5.3681738195686904E-2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FD9-43FE-A2DC-5635466861EA}"/>
            </c:ext>
          </c:extLst>
        </c:ser>
        <c:ser>
          <c:idx val="36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val>
            <c:numRef>
              <c:f>'IMD by ICB'!$N$41:$W$41</c:f>
              <c:numCache>
                <c:formatCode>0.00%</c:formatCode>
                <c:ptCount val="10"/>
                <c:pt idx="0">
                  <c:v>3.9575452734681944E-2</c:v>
                </c:pt>
                <c:pt idx="1">
                  <c:v>8.8143924857920802E-2</c:v>
                </c:pt>
                <c:pt idx="2">
                  <c:v>5.5187032874659647E-2</c:v>
                </c:pt>
                <c:pt idx="3">
                  <c:v>6.4791084187635906E-2</c:v>
                </c:pt>
                <c:pt idx="4">
                  <c:v>0.10938385139703598</c:v>
                </c:pt>
                <c:pt idx="5">
                  <c:v>0.12323314694004349</c:v>
                </c:pt>
                <c:pt idx="6">
                  <c:v>0.11261718107559893</c:v>
                </c:pt>
                <c:pt idx="7">
                  <c:v>0.12918585421120918</c:v>
                </c:pt>
                <c:pt idx="8">
                  <c:v>0.14492420919905707</c:v>
                </c:pt>
                <c:pt idx="9">
                  <c:v>0.13295826252215703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FD9-43FE-A2DC-5635466861EA}"/>
            </c:ext>
          </c:extLst>
        </c:ser>
        <c:ser>
          <c:idx val="37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val>
            <c:numRef>
              <c:f>'IMD by ICB'!$N$42:$W$42</c:f>
              <c:numCache>
                <c:formatCode>0.00%</c:formatCode>
                <c:ptCount val="10"/>
                <c:pt idx="0">
                  <c:v>0.24969725138820026</c:v>
                </c:pt>
                <c:pt idx="1">
                  <c:v>0.15201859444240301</c:v>
                </c:pt>
                <c:pt idx="2">
                  <c:v>0.12091500963082655</c:v>
                </c:pt>
                <c:pt idx="3">
                  <c:v>9.3164405367872183E-2</c:v>
                </c:pt>
                <c:pt idx="4">
                  <c:v>7.2286564873543832E-2</c:v>
                </c:pt>
                <c:pt idx="5">
                  <c:v>6.2501278350282782E-2</c:v>
                </c:pt>
                <c:pt idx="6">
                  <c:v>6.4677471342031528E-2</c:v>
                </c:pt>
                <c:pt idx="7">
                  <c:v>7.1511091143377656E-2</c:v>
                </c:pt>
                <c:pt idx="8">
                  <c:v>6.3362445630440037E-2</c:v>
                </c:pt>
                <c:pt idx="9">
                  <c:v>4.9865887831022193E-2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FD9-43FE-A2DC-5635466861EA}"/>
            </c:ext>
          </c:extLst>
        </c:ser>
        <c:ser>
          <c:idx val="38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9000"/>
                </a:schemeClr>
              </a:solidFill>
              <a:ln w="9525">
                <a:solidFill>
                  <a:schemeClr val="accent3">
                    <a:tint val="49000"/>
                  </a:schemeClr>
                </a:solidFill>
              </a:ln>
              <a:effectLst/>
            </c:spPr>
          </c:marker>
          <c:val>
            <c:numRef>
              <c:f>'IMD by ICB'!$N$43:$W$43</c:f>
              <c:numCache>
                <c:formatCode>0.00%</c:formatCode>
                <c:ptCount val="10"/>
                <c:pt idx="0">
                  <c:v>7.9468224408393989E-2</c:v>
                </c:pt>
                <c:pt idx="1">
                  <c:v>0.10661360986267873</c:v>
                </c:pt>
                <c:pt idx="2">
                  <c:v>9.8389050524718955E-2</c:v>
                </c:pt>
                <c:pt idx="3">
                  <c:v>8.5161642119404218E-2</c:v>
                </c:pt>
                <c:pt idx="4">
                  <c:v>0.12084102204159261</c:v>
                </c:pt>
                <c:pt idx="5">
                  <c:v>9.2831482382952385E-2</c:v>
                </c:pt>
                <c:pt idx="6">
                  <c:v>8.7079573885184475E-2</c:v>
                </c:pt>
                <c:pt idx="7">
                  <c:v>0.10774568960637587</c:v>
                </c:pt>
                <c:pt idx="8">
                  <c:v>0.11538345427718595</c:v>
                </c:pt>
                <c:pt idx="9">
                  <c:v>0.1064862508915128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FD9-43FE-A2DC-5635466861EA}"/>
            </c:ext>
          </c:extLst>
        </c:ser>
        <c:ser>
          <c:idx val="39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val>
            <c:numRef>
              <c:f>'IMD by ICB'!$N$44:$W$44</c:f>
              <c:numCache>
                <c:formatCode>0.00%</c:formatCode>
                <c:ptCount val="10"/>
                <c:pt idx="0">
                  <c:v>5.4662422107110524E-2</c:v>
                </c:pt>
                <c:pt idx="1">
                  <c:v>8.5413353370203296E-2</c:v>
                </c:pt>
                <c:pt idx="2">
                  <c:v>0.11830559235766874</c:v>
                </c:pt>
                <c:pt idx="3">
                  <c:v>6.6676578899158082E-2</c:v>
                </c:pt>
                <c:pt idx="4">
                  <c:v>7.1715887096131845E-2</c:v>
                </c:pt>
                <c:pt idx="5">
                  <c:v>0.10329652532000139</c:v>
                </c:pt>
                <c:pt idx="6">
                  <c:v>0.1080650171649776</c:v>
                </c:pt>
                <c:pt idx="7">
                  <c:v>0.14997517516773357</c:v>
                </c:pt>
                <c:pt idx="8">
                  <c:v>0.12044557255090418</c:v>
                </c:pt>
                <c:pt idx="9">
                  <c:v>0.12144387596611078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FD9-43FE-A2DC-5635466861EA}"/>
            </c:ext>
          </c:extLst>
        </c:ser>
        <c:ser>
          <c:idx val="40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val>
            <c:numRef>
              <c:f>'IMD by ICB'!$N$45:$W$45</c:f>
              <c:numCache>
                <c:formatCode>0.00%</c:formatCode>
                <c:ptCount val="10"/>
                <c:pt idx="0">
                  <c:v>0.12873646570047642</c:v>
                </c:pt>
                <c:pt idx="1">
                  <c:v>0.14111843351786718</c:v>
                </c:pt>
                <c:pt idx="2">
                  <c:v>9.6170607101394856E-2</c:v>
                </c:pt>
                <c:pt idx="3">
                  <c:v>9.682256158687616E-2</c:v>
                </c:pt>
                <c:pt idx="4">
                  <c:v>8.7962181472435327E-2</c:v>
                </c:pt>
                <c:pt idx="5">
                  <c:v>0.10198221723089007</c:v>
                </c:pt>
                <c:pt idx="6">
                  <c:v>8.158818524119732E-2</c:v>
                </c:pt>
                <c:pt idx="7">
                  <c:v>7.9993179023084532E-2</c:v>
                </c:pt>
                <c:pt idx="8">
                  <c:v>8.9416806473727184E-2</c:v>
                </c:pt>
                <c:pt idx="9">
                  <c:v>9.6209362652050948E-2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FD9-43FE-A2DC-5635466861EA}"/>
            </c:ext>
          </c:extLst>
        </c:ser>
        <c:ser>
          <c:idx val="41"/>
          <c:order val="4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val>
            <c:numRef>
              <c:f>'IMD by ICB'!$N$46:$W$46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FD9-43FE-A2DC-5635466861EA}"/>
            </c:ext>
          </c:extLst>
        </c:ser>
        <c:ser>
          <c:idx val="42"/>
          <c:order val="4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val>
            <c:numRef>
              <c:f>'IMD by ICB'!$N$47:$W$47</c:f>
              <c:numCache>
                <c:formatCode>0.00%</c:formatCode>
                <c:ptCount val="10"/>
                <c:pt idx="0">
                  <c:v>0.20990073243299376</c:v>
                </c:pt>
                <c:pt idx="1">
                  <c:v>0.27856392752908754</c:v>
                </c:pt>
                <c:pt idx="2">
                  <c:v>0.11766305413131078</c:v>
                </c:pt>
                <c:pt idx="3">
                  <c:v>8.1823800694147297E-2</c:v>
                </c:pt>
                <c:pt idx="4">
                  <c:v>7.4651278984319544E-2</c:v>
                </c:pt>
                <c:pt idx="5">
                  <c:v>5.50246438136896E-2</c:v>
                </c:pt>
                <c:pt idx="6">
                  <c:v>5.5941331958718171E-2</c:v>
                </c:pt>
                <c:pt idx="7">
                  <c:v>4.9442772051604786E-2</c:v>
                </c:pt>
                <c:pt idx="8">
                  <c:v>4.4352191752142209E-2</c:v>
                </c:pt>
                <c:pt idx="9">
                  <c:v>3.2636266651986309E-2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FD9-43FE-A2DC-5635466861EA}"/>
            </c:ext>
          </c:extLst>
        </c:ser>
        <c:ser>
          <c:idx val="43"/>
          <c:order val="4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val>
            <c:numRef>
              <c:f>'IMD by ICB'!$N$48:$W$48</c:f>
              <c:numCache>
                <c:formatCode>0.00%</c:formatCode>
                <c:ptCount val="10"/>
                <c:pt idx="0">
                  <c:v>9.9278605572612103E-2</c:v>
                </c:pt>
                <c:pt idx="1">
                  <c:v>0.10086597142808972</c:v>
                </c:pt>
                <c:pt idx="2">
                  <c:v>0.10321939391966818</c:v>
                </c:pt>
                <c:pt idx="3">
                  <c:v>0.10245100992395023</c:v>
                </c:pt>
                <c:pt idx="4">
                  <c:v>0.10113500354016271</c:v>
                </c:pt>
                <c:pt idx="5">
                  <c:v>0.10186215240861911</c:v>
                </c:pt>
                <c:pt idx="6">
                  <c:v>9.8843460388632454E-2</c:v>
                </c:pt>
                <c:pt idx="7">
                  <c:v>9.8674646868925825E-2</c:v>
                </c:pt>
                <c:pt idx="8">
                  <c:v>9.748538387069787E-2</c:v>
                </c:pt>
                <c:pt idx="9">
                  <c:v>9.6184372078641805E-2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FD9-43FE-A2DC-5635466861EA}"/>
            </c:ext>
          </c:extLst>
        </c:ser>
        <c:ser>
          <c:idx val="0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val>
            <c:numRef>
              <c:f>'IMD by ICB'!$N$50:$W$50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FD9-43FE-A2DC-563546686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28008"/>
        <c:axId val="1473724728"/>
      </c:lineChart>
      <c:catAx>
        <c:axId val="1473728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0">
                    <a:solidFill>
                      <a:schemeClr val="accent6">
                        <a:lumMod val="50000"/>
                      </a:schemeClr>
                    </a:solidFill>
                  </a:rPr>
                  <a:t>&lt;&lt;&lt; Most </a:t>
                </a:r>
                <a:r>
                  <a:rPr lang="en-GB" b="0" baseline="0">
                    <a:solidFill>
                      <a:schemeClr val="accent6">
                        <a:lumMod val="50000"/>
                      </a:schemeClr>
                    </a:solidFill>
                  </a:rPr>
                  <a:t>  </a:t>
                </a:r>
                <a:r>
                  <a:rPr lang="en-GB" b="0">
                    <a:solidFill>
                      <a:schemeClr val="accent6">
                        <a:lumMod val="50000"/>
                      </a:schemeClr>
                    </a:solidFill>
                  </a:rPr>
                  <a:t>Deprived   Least  &gt;&gt;&gt;</a:t>
                </a:r>
              </a:p>
            </c:rich>
          </c:tx>
          <c:layout>
            <c:manualLayout>
              <c:xMode val="edge"/>
              <c:yMode val="edge"/>
              <c:x val="0.21159420289855072"/>
              <c:y val="0.90539101967092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accent6">
                      <a:lumMod val="50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4728"/>
        <c:crosses val="autoZero"/>
        <c:auto val="1"/>
        <c:lblAlgn val="ctr"/>
        <c:lblOffset val="100"/>
        <c:noMultiLvlLbl val="0"/>
      </c:catAx>
      <c:valAx>
        <c:axId val="147372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0">
                <a:solidFill>
                  <a:schemeClr val="tx1">
                    <a:lumMod val="75000"/>
                    <a:lumOff val="25000"/>
                  </a:schemeClr>
                </a:solidFill>
              </a:rPr>
              <a:t>Impact of baseline changes</a:t>
            </a:r>
            <a:r>
              <a:rPr lang="en-GB" sz="1200" b="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on %DfT                                                         I</a:t>
            </a:r>
            <a:r>
              <a:rPr lang="en-GB" sz="1200" b="0">
                <a:solidFill>
                  <a:schemeClr val="tx1">
                    <a:lumMod val="75000"/>
                    <a:lumOff val="25000"/>
                  </a:schemeClr>
                </a:solidFill>
              </a:rPr>
              <a:t>mpact of model changes</a:t>
            </a:r>
            <a:r>
              <a:rPr lang="en-GB" sz="1200" b="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on </a:t>
            </a:r>
            <a:r>
              <a:rPr lang="en-GB" sz="1200" b="0">
                <a:solidFill>
                  <a:schemeClr val="tx1">
                    <a:lumMod val="75000"/>
                    <a:lumOff val="25000"/>
                  </a:schemeClr>
                </a:solidFill>
              </a:rPr>
              <a:t>%DfT</a:t>
            </a:r>
          </a:p>
        </c:rich>
      </c:tx>
      <c:layout>
        <c:manualLayout>
          <c:xMode val="edge"/>
          <c:yMode val="edge"/>
          <c:x val="0.10932239201035315"/>
          <c:y val="4.2949821145774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080616985583067E-2"/>
          <c:y val="2.7490511996751239E-2"/>
          <c:w val="0.91234762533691971"/>
          <c:h val="0.945018665187294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3000"/>
                </a:schemeClr>
              </a:solidFill>
              <a:ln w="9525">
                <a:solidFill>
                  <a:schemeClr val="accent3">
                    <a:shade val="3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data'!$C$57:$R$57</c:f>
              <c:numCache>
                <c:formatCode>#,##0.000%\ ;[Red]\-#,##0.000%\ ;\-\ </c:formatCode>
                <c:ptCount val="16"/>
                <c:pt idx="0">
                  <c:v>3.7412606893265643E-3</c:v>
                </c:pt>
                <c:pt idx="1">
                  <c:v>-1.0630652334178148E-3</c:v>
                </c:pt>
                <c:pt idx="2">
                  <c:v>2.212756426761775E-3</c:v>
                </c:pt>
                <c:pt idx="3">
                  <c:v>-1.1389328823101508E-3</c:v>
                </c:pt>
                <c:pt idx="4">
                  <c:v>-5.1234826266788325E-4</c:v>
                </c:pt>
                <c:pt idx="5">
                  <c:v>4.7819554139334475E-3</c:v>
                </c:pt>
                <c:pt idx="6">
                  <c:v>2.0958069244834121E-3</c:v>
                </c:pt>
                <c:pt idx="7">
                  <c:v>9.9075189935926566E-4</c:v>
                </c:pt>
                <c:pt idx="8">
                  <c:v>1.0562343660387441E-3</c:v>
                </c:pt>
                <c:pt idx="9">
                  <c:v>-6.2581811468553905E-3</c:v>
                </c:pt>
                <c:pt idx="10">
                  <c:v>5.3437410157928245E-3</c:v>
                </c:pt>
                <c:pt idx="11">
                  <c:v>-1.4092740909059653E-3</c:v>
                </c:pt>
                <c:pt idx="12">
                  <c:v>2.2232670973254542E-4</c:v>
                </c:pt>
                <c:pt idx="13">
                  <c:v>3.0020559390095958E-3</c:v>
                </c:pt>
                <c:pt idx="14">
                  <c:v>-4.7277603394224599E-4</c:v>
                </c:pt>
                <c:pt idx="15">
                  <c:v>1.2592311734338724E-2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048-9D93-E295FA42DBB7}"/>
            </c:ext>
          </c:extLst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data'!$C$58:$R$58</c:f>
              <c:numCache>
                <c:formatCode>#,##0.000%\ ;[Red]\-#,##0.000%\ ;\-\ </c:formatCode>
                <c:ptCount val="16"/>
                <c:pt idx="0">
                  <c:v>3.8460431665652273E-3</c:v>
                </c:pt>
                <c:pt idx="1">
                  <c:v>-2.2912503761118863E-4</c:v>
                </c:pt>
                <c:pt idx="2">
                  <c:v>-4.7772800549072958E-3</c:v>
                </c:pt>
                <c:pt idx="3">
                  <c:v>-5.6660059864666046E-4</c:v>
                </c:pt>
                <c:pt idx="4">
                  <c:v>-1.6802819567174332E-4</c:v>
                </c:pt>
                <c:pt idx="5">
                  <c:v>1.5710321198176835E-3</c:v>
                </c:pt>
                <c:pt idx="6">
                  <c:v>-1.9579893767185386E-3</c:v>
                </c:pt>
                <c:pt idx="7">
                  <c:v>-1.3821535021889542E-3</c:v>
                </c:pt>
                <c:pt idx="8">
                  <c:v>-2.3602605567285551E-4</c:v>
                </c:pt>
                <c:pt idx="9">
                  <c:v>2.8471321357104173E-4</c:v>
                </c:pt>
                <c:pt idx="10">
                  <c:v>2.6697863934672661E-3</c:v>
                </c:pt>
                <c:pt idx="11">
                  <c:v>-1.666202512152104E-3</c:v>
                </c:pt>
                <c:pt idx="12">
                  <c:v>4.9241478980110998E-5</c:v>
                </c:pt>
                <c:pt idx="13">
                  <c:v>9.4772855754809981E-4</c:v>
                </c:pt>
                <c:pt idx="14">
                  <c:v>1.1109459622491435E-3</c:v>
                </c:pt>
                <c:pt idx="15">
                  <c:v>-5.0391444137076746E-4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048-9D93-E295FA42DBB7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data'!$C$59:$R$59</c:f>
              <c:numCache>
                <c:formatCode>#,##0.000%\ ;[Red]\-#,##0.000%\ ;\-\ </c:formatCode>
                <c:ptCount val="16"/>
                <c:pt idx="0">
                  <c:v>3.8207389719353557E-3</c:v>
                </c:pt>
                <c:pt idx="1">
                  <c:v>-1.6788119903532461E-4</c:v>
                </c:pt>
                <c:pt idx="2">
                  <c:v>-2.9883941071227049E-3</c:v>
                </c:pt>
                <c:pt idx="3">
                  <c:v>-2.4927061080703972E-4</c:v>
                </c:pt>
                <c:pt idx="4">
                  <c:v>-5.9401388557511758E-4</c:v>
                </c:pt>
                <c:pt idx="5">
                  <c:v>1.3386766253684623E-3</c:v>
                </c:pt>
                <c:pt idx="6">
                  <c:v>-6.7916617825591885E-4</c:v>
                </c:pt>
                <c:pt idx="7">
                  <c:v>-3.8171165777689531E-4</c:v>
                </c:pt>
                <c:pt idx="8">
                  <c:v>-4.9177533178856869E-4</c:v>
                </c:pt>
                <c:pt idx="9">
                  <c:v>-2.2074014577095902E-3</c:v>
                </c:pt>
                <c:pt idx="10">
                  <c:v>1.3680549165775435E-3</c:v>
                </c:pt>
                <c:pt idx="11">
                  <c:v>6.0680123579559542E-4</c:v>
                </c:pt>
                <c:pt idx="12">
                  <c:v>6.575473050995928E-4</c:v>
                </c:pt>
                <c:pt idx="13">
                  <c:v>-9.4060226755583454E-3</c:v>
                </c:pt>
                <c:pt idx="14">
                  <c:v>1.0032488116278326E-3</c:v>
                </c:pt>
                <c:pt idx="15">
                  <c:v>-8.3705692372251228E-3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048-9D93-E295FA42DBB7}"/>
            </c:ext>
          </c:extLst>
        </c:ser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data'!$C$60:$R$60</c:f>
              <c:numCache>
                <c:formatCode>#,##0.000%\ ;[Red]\-#,##0.000%\ ;\-\ </c:formatCode>
                <c:ptCount val="16"/>
                <c:pt idx="0">
                  <c:v>3.7412544036989903E-3</c:v>
                </c:pt>
                <c:pt idx="1">
                  <c:v>-3.2566204590245285E-4</c:v>
                </c:pt>
                <c:pt idx="2">
                  <c:v>-3.0939570661203675E-3</c:v>
                </c:pt>
                <c:pt idx="3">
                  <c:v>-4.6832542732455629E-4</c:v>
                </c:pt>
                <c:pt idx="4">
                  <c:v>-6.0175848836974133E-4</c:v>
                </c:pt>
                <c:pt idx="5">
                  <c:v>4.7612187549772589E-4</c:v>
                </c:pt>
                <c:pt idx="6">
                  <c:v>1.5701636174222378E-3</c:v>
                </c:pt>
                <c:pt idx="7">
                  <c:v>1.7530662521709761E-3</c:v>
                </c:pt>
                <c:pt idx="8">
                  <c:v>-3.2742572440302986E-4</c:v>
                </c:pt>
                <c:pt idx="9">
                  <c:v>-3.7710919425997247E-3</c:v>
                </c:pt>
                <c:pt idx="10">
                  <c:v>-1.9270471889336616E-3</c:v>
                </c:pt>
                <c:pt idx="11">
                  <c:v>5.8936845377000058E-4</c:v>
                </c:pt>
                <c:pt idx="12">
                  <c:v>3.3627512863299014E-4</c:v>
                </c:pt>
                <c:pt idx="13">
                  <c:v>-1.0913197076251047E-3</c:v>
                </c:pt>
                <c:pt idx="14">
                  <c:v>-2.9681346457047786E-3</c:v>
                </c:pt>
                <c:pt idx="15">
                  <c:v>-6.1084725057904965E-3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048-9D93-E295FA42DBB7}"/>
            </c:ext>
          </c:extLst>
        </c:ser>
        <c:ser>
          <c:idx val="4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data'!$C$61:$R$61</c:f>
              <c:numCache>
                <c:formatCode>#,##0.000%\ ;[Red]\-#,##0.000%\ ;\-\ </c:formatCode>
                <c:ptCount val="16"/>
                <c:pt idx="0">
                  <c:v>3.8967494047759121E-3</c:v>
                </c:pt>
                <c:pt idx="1">
                  <c:v>-1.7439519432338457E-5</c:v>
                </c:pt>
                <c:pt idx="2">
                  <c:v>1.6257200942297878E-3</c:v>
                </c:pt>
                <c:pt idx="3">
                  <c:v>-4.6772582623333392E-4</c:v>
                </c:pt>
                <c:pt idx="4">
                  <c:v>-2.3967971321381398E-4</c:v>
                </c:pt>
                <c:pt idx="5">
                  <c:v>3.4549298035257969E-3</c:v>
                </c:pt>
                <c:pt idx="6">
                  <c:v>-1.7249932325131834E-3</c:v>
                </c:pt>
                <c:pt idx="7">
                  <c:v>-4.3173082882685954E-4</c:v>
                </c:pt>
                <c:pt idx="8">
                  <c:v>-6.9107806257928672E-4</c:v>
                </c:pt>
                <c:pt idx="9">
                  <c:v>-1.6409364664942139E-3</c:v>
                </c:pt>
                <c:pt idx="10">
                  <c:v>2.520908049676418E-3</c:v>
                </c:pt>
                <c:pt idx="11">
                  <c:v>6.1920602362364185E-4</c:v>
                </c:pt>
                <c:pt idx="12">
                  <c:v>-1.399775113259949E-4</c:v>
                </c:pt>
                <c:pt idx="13">
                  <c:v>8.6403792523737089E-4</c:v>
                </c:pt>
                <c:pt idx="14">
                  <c:v>-2.6703023607481668E-3</c:v>
                </c:pt>
                <c:pt idx="15">
                  <c:v>4.957687779701736E-3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048-9D93-E295FA42DBB7}"/>
            </c:ext>
          </c:extLst>
        </c:ser>
        <c:ser>
          <c:idx val="5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9000"/>
                </a:schemeClr>
              </a:solidFill>
              <a:ln w="9525">
                <a:solidFill>
                  <a:schemeClr val="accent3">
                    <a:shade val="4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data'!$C$62:$R$62</c:f>
              <c:numCache>
                <c:formatCode>#,##0.000%\ ;[Red]\-#,##0.000%\ ;\-\ </c:formatCode>
                <c:ptCount val="16"/>
                <c:pt idx="0">
                  <c:v>3.7839385830440442E-3</c:v>
                </c:pt>
                <c:pt idx="1">
                  <c:v>7.4748066015262182E-5</c:v>
                </c:pt>
                <c:pt idx="2">
                  <c:v>2.195574154729707E-3</c:v>
                </c:pt>
                <c:pt idx="3">
                  <c:v>-2.6438059586597618E-4</c:v>
                </c:pt>
                <c:pt idx="4">
                  <c:v>1.7978969579734994E-4</c:v>
                </c:pt>
                <c:pt idx="5">
                  <c:v>-6.8577119481936233E-3</c:v>
                </c:pt>
                <c:pt idx="6">
                  <c:v>-2.1774748191205617E-5</c:v>
                </c:pt>
                <c:pt idx="7">
                  <c:v>2.0813070378373766E-3</c:v>
                </c:pt>
                <c:pt idx="8">
                  <c:v>-7.0114561828171773E-4</c:v>
                </c:pt>
                <c:pt idx="9">
                  <c:v>-1.2600387785599576E-3</c:v>
                </c:pt>
                <c:pt idx="10">
                  <c:v>-2.3163219237780641E-3</c:v>
                </c:pt>
                <c:pt idx="11">
                  <c:v>5.9039759305190564E-4</c:v>
                </c:pt>
                <c:pt idx="12">
                  <c:v>3.6882433515295077E-4</c:v>
                </c:pt>
                <c:pt idx="13">
                  <c:v>5.1051018089076639E-3</c:v>
                </c:pt>
                <c:pt idx="14">
                  <c:v>-2.1074339507598516E-4</c:v>
                </c:pt>
                <c:pt idx="15">
                  <c:v>2.7475642665897304E-3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CA-4048-9D93-E295FA42DBB7}"/>
            </c:ext>
          </c:extLst>
        </c:ser>
        <c:ser>
          <c:idx val="6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2000"/>
                </a:schemeClr>
              </a:solidFill>
              <a:ln w="9525">
                <a:solidFill>
                  <a:schemeClr val="accent3">
                    <a:shade val="5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data'!$C$63:$R$63</c:f>
              <c:numCache>
                <c:formatCode>#,##0.000%\ ;[Red]\-#,##0.000%\ ;\-\ </c:formatCode>
                <c:ptCount val="16"/>
                <c:pt idx="0">
                  <c:v>3.9205312481600529E-3</c:v>
                </c:pt>
                <c:pt idx="1">
                  <c:v>-1.6504896916758049E-4</c:v>
                </c:pt>
                <c:pt idx="2">
                  <c:v>1.6246321916875139E-3</c:v>
                </c:pt>
                <c:pt idx="3">
                  <c:v>-6.48143147203184E-4</c:v>
                </c:pt>
                <c:pt idx="4">
                  <c:v>-4.7647284059104678E-4</c:v>
                </c:pt>
                <c:pt idx="5">
                  <c:v>2.0387903368186411E-3</c:v>
                </c:pt>
                <c:pt idx="6">
                  <c:v>-3.9113750605497266E-3</c:v>
                </c:pt>
                <c:pt idx="7">
                  <c:v>-2.4731241356024114E-4</c:v>
                </c:pt>
                <c:pt idx="8">
                  <c:v>-1.5213927501944724E-4</c:v>
                </c:pt>
                <c:pt idx="9">
                  <c:v>-5.0350889733461468E-3</c:v>
                </c:pt>
                <c:pt idx="10">
                  <c:v>4.0013626099142385E-3</c:v>
                </c:pt>
                <c:pt idx="11">
                  <c:v>-5.0853364258651723E-4</c:v>
                </c:pt>
                <c:pt idx="12">
                  <c:v>1.0134267869188474E-3</c:v>
                </c:pt>
                <c:pt idx="13">
                  <c:v>5.9676419621323973E-4</c:v>
                </c:pt>
                <c:pt idx="14">
                  <c:v>-1.0332063638152089E-3</c:v>
                </c:pt>
                <c:pt idx="15">
                  <c:v>1.0181866838734344E-3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CA-4048-9D93-E295FA42DBB7}"/>
            </c:ext>
          </c:extLst>
        </c:ser>
        <c:ser>
          <c:idx val="7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5000"/>
                </a:schemeClr>
              </a:solidFill>
              <a:ln w="9525">
                <a:solidFill>
                  <a:schemeClr val="accent3">
                    <a:shade val="5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data'!$C$64:$R$64</c:f>
              <c:numCache>
                <c:formatCode>#,##0.000%\ ;[Red]\-#,##0.000%\ ;\-\ </c:formatCode>
                <c:ptCount val="16"/>
                <c:pt idx="0">
                  <c:v>3.6276620693517225E-3</c:v>
                </c:pt>
                <c:pt idx="1">
                  <c:v>-7.0966694415697251E-4</c:v>
                </c:pt>
                <c:pt idx="2">
                  <c:v>-1.3018575043829417E-3</c:v>
                </c:pt>
                <c:pt idx="3">
                  <c:v>-2.2005578564932016E-4</c:v>
                </c:pt>
                <c:pt idx="4">
                  <c:v>-9.8273714330687767E-5</c:v>
                </c:pt>
                <c:pt idx="5">
                  <c:v>-1.0982846621722553E-2</c:v>
                </c:pt>
                <c:pt idx="6">
                  <c:v>-1.2918322204811261E-3</c:v>
                </c:pt>
                <c:pt idx="7">
                  <c:v>4.1368132767155563E-3</c:v>
                </c:pt>
                <c:pt idx="8">
                  <c:v>-9.7012358256431952E-4</c:v>
                </c:pt>
                <c:pt idx="9">
                  <c:v>-2.6332366530239515E-3</c:v>
                </c:pt>
                <c:pt idx="10">
                  <c:v>-6.3451836126343641E-3</c:v>
                </c:pt>
                <c:pt idx="11">
                  <c:v>5.6380190887272974E-4</c:v>
                </c:pt>
                <c:pt idx="12">
                  <c:v>-2.1435475333442255E-4</c:v>
                </c:pt>
                <c:pt idx="13">
                  <c:v>-1.2409838795390815E-3</c:v>
                </c:pt>
                <c:pt idx="14">
                  <c:v>-1.4768986213502533E-3</c:v>
                </c:pt>
                <c:pt idx="15">
                  <c:v>-1.9157036638229985E-2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CA-4048-9D93-E295FA42DBB7}"/>
            </c:ext>
          </c:extLst>
        </c:ser>
        <c:ser>
          <c:idx val="8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data'!$C$65:$R$65</c:f>
              <c:numCache>
                <c:formatCode>#,##0.000%\ ;[Red]\-#,##0.000%\ ;\-\ </c:formatCode>
                <c:ptCount val="16"/>
                <c:pt idx="0">
                  <c:v>3.7487249057981398E-3</c:v>
                </c:pt>
                <c:pt idx="1">
                  <c:v>8.7449300710340516E-4</c:v>
                </c:pt>
                <c:pt idx="2">
                  <c:v>-5.5370890914177018E-3</c:v>
                </c:pt>
                <c:pt idx="3">
                  <c:v>6.3981715345384771E-5</c:v>
                </c:pt>
                <c:pt idx="4">
                  <c:v>1.0883687568608025E-4</c:v>
                </c:pt>
                <c:pt idx="5">
                  <c:v>-4.1767229962240693E-3</c:v>
                </c:pt>
                <c:pt idx="6">
                  <c:v>2.6226009067691347E-3</c:v>
                </c:pt>
                <c:pt idx="7">
                  <c:v>9.9929474281312825E-4</c:v>
                </c:pt>
                <c:pt idx="8">
                  <c:v>-8.8745143474744381E-4</c:v>
                </c:pt>
                <c:pt idx="9">
                  <c:v>-2.9452028914020989E-3</c:v>
                </c:pt>
                <c:pt idx="10">
                  <c:v>-1.5617292555828444E-3</c:v>
                </c:pt>
                <c:pt idx="11">
                  <c:v>5.8491593344356385E-4</c:v>
                </c:pt>
                <c:pt idx="12">
                  <c:v>1.7827480735932433E-4</c:v>
                </c:pt>
                <c:pt idx="13">
                  <c:v>-7.6481870120737039E-4</c:v>
                </c:pt>
                <c:pt idx="14">
                  <c:v>2.3789796611898284E-3</c:v>
                </c:pt>
                <c:pt idx="15">
                  <c:v>-4.312911815073539E-3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CA-4048-9D93-E295FA42DBB7}"/>
            </c:ext>
          </c:extLst>
        </c:ser>
        <c:ser>
          <c:idx val="9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data'!$C$66:$R$66</c:f>
              <c:numCache>
                <c:formatCode>#,##0.000%\ ;[Red]\-#,##0.000%\ ;\-\ </c:formatCode>
                <c:ptCount val="16"/>
                <c:pt idx="0">
                  <c:v>3.7413400614196846E-3</c:v>
                </c:pt>
                <c:pt idx="1">
                  <c:v>-1.9236083286944261E-3</c:v>
                </c:pt>
                <c:pt idx="2">
                  <c:v>2.8906468890448345E-3</c:v>
                </c:pt>
                <c:pt idx="3">
                  <c:v>-6.66317549137041E-4</c:v>
                </c:pt>
                <c:pt idx="4">
                  <c:v>6.3217285020389369E-4</c:v>
                </c:pt>
                <c:pt idx="5">
                  <c:v>-1.1951434722151655E-2</c:v>
                </c:pt>
                <c:pt idx="6">
                  <c:v>1.4987991192677574E-3</c:v>
                </c:pt>
                <c:pt idx="7">
                  <c:v>1.2214037307425318E-3</c:v>
                </c:pt>
                <c:pt idx="8">
                  <c:v>2.3281898043692184E-4</c:v>
                </c:pt>
                <c:pt idx="9">
                  <c:v>-3.5637315380987467E-3</c:v>
                </c:pt>
                <c:pt idx="10">
                  <c:v>7.2678311002860596E-4</c:v>
                </c:pt>
                <c:pt idx="11">
                  <c:v>5.7996392093950799E-4</c:v>
                </c:pt>
                <c:pt idx="12">
                  <c:v>2.2352318242934155E-3</c:v>
                </c:pt>
                <c:pt idx="13">
                  <c:v>-2.6815552645048646E-3</c:v>
                </c:pt>
                <c:pt idx="14">
                  <c:v>4.7550332233785575E-3</c:v>
                </c:pt>
                <c:pt idx="15">
                  <c:v>-2.2724536928310224E-3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CA-4048-9D93-E295FA42DBB7}"/>
            </c:ext>
          </c:extLst>
        </c:ser>
        <c:ser>
          <c:idx val="10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5000"/>
                </a:schemeClr>
              </a:solidFill>
              <a:ln w="9525">
                <a:solidFill>
                  <a:schemeClr val="accent3">
                    <a:shade val="6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data'!$C$67:$R$67</c:f>
              <c:numCache>
                <c:formatCode>#,##0.000%\ ;[Red]\-#,##0.000%\ ;\-\ </c:formatCode>
                <c:ptCount val="16"/>
                <c:pt idx="0">
                  <c:v>3.8214570884769206E-3</c:v>
                </c:pt>
                <c:pt idx="1">
                  <c:v>-3.4969469759826843E-4</c:v>
                </c:pt>
                <c:pt idx="2">
                  <c:v>-4.7518242514741349E-3</c:v>
                </c:pt>
                <c:pt idx="3">
                  <c:v>-4.9677460255481698E-4</c:v>
                </c:pt>
                <c:pt idx="4">
                  <c:v>1.2169021794179447E-3</c:v>
                </c:pt>
                <c:pt idx="5">
                  <c:v>4.5471981367224412E-3</c:v>
                </c:pt>
                <c:pt idx="6">
                  <c:v>-3.0662326685557684E-3</c:v>
                </c:pt>
                <c:pt idx="7">
                  <c:v>-9.8904016993506261E-4</c:v>
                </c:pt>
                <c:pt idx="8">
                  <c:v>3.155597652146902E-4</c:v>
                </c:pt>
                <c:pt idx="9">
                  <c:v>-1.3696454157554605E-3</c:v>
                </c:pt>
                <c:pt idx="10">
                  <c:v>4.5267721402835193E-3</c:v>
                </c:pt>
                <c:pt idx="11">
                  <c:v>6.0823210709615161E-4</c:v>
                </c:pt>
                <c:pt idx="12">
                  <c:v>-5.3569630480840846E-3</c:v>
                </c:pt>
                <c:pt idx="13">
                  <c:v>-4.9154108187920986E-3</c:v>
                </c:pt>
                <c:pt idx="14">
                  <c:v>-6.8308814222417524E-4</c:v>
                </c:pt>
                <c:pt idx="15">
                  <c:v>-6.9425523977622028E-3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CA-4048-9D93-E295FA42DBB7}"/>
            </c:ext>
          </c:extLst>
        </c:ser>
        <c:ser>
          <c:idx val="11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8000"/>
                </a:schemeClr>
              </a:solidFill>
              <a:ln w="9525">
                <a:solidFill>
                  <a:schemeClr val="accent3">
                    <a:shade val="6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data'!$C$68:$R$68</c:f>
              <c:numCache>
                <c:formatCode>#,##0.000%\ ;[Red]\-#,##0.000%\ ;\-\ </c:formatCode>
                <c:ptCount val="16"/>
                <c:pt idx="0">
                  <c:v>3.8338488012523708E-3</c:v>
                </c:pt>
                <c:pt idx="1">
                  <c:v>-9.2202227029969386E-4</c:v>
                </c:pt>
                <c:pt idx="2">
                  <c:v>-2.74990441205758E-3</c:v>
                </c:pt>
                <c:pt idx="3">
                  <c:v>-1.175687225353883E-3</c:v>
                </c:pt>
                <c:pt idx="4">
                  <c:v>-1.1867025670213582E-3</c:v>
                </c:pt>
                <c:pt idx="5">
                  <c:v>1.3823503997618669E-2</c:v>
                </c:pt>
                <c:pt idx="6">
                  <c:v>1.1727888356916072E-3</c:v>
                </c:pt>
                <c:pt idx="7">
                  <c:v>1.1911109305000611E-3</c:v>
                </c:pt>
                <c:pt idx="8">
                  <c:v>1.3555781407312839E-3</c:v>
                </c:pt>
                <c:pt idx="9">
                  <c:v>-3.8904183508527979E-3</c:v>
                </c:pt>
                <c:pt idx="10">
                  <c:v>6.8015941817138881E-3</c:v>
                </c:pt>
                <c:pt idx="11">
                  <c:v>-6.3487287440386897E-3</c:v>
                </c:pt>
                <c:pt idx="12">
                  <c:v>2.7463781961769573E-3</c:v>
                </c:pt>
                <c:pt idx="13">
                  <c:v>2.4770859381804122E-3</c:v>
                </c:pt>
                <c:pt idx="14">
                  <c:v>-1.0566788116641579E-3</c:v>
                </c:pt>
                <c:pt idx="15">
                  <c:v>1.6071746640577089E-2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CA-4048-9D93-E295FA42DBB7}"/>
            </c:ext>
          </c:extLst>
        </c:ser>
        <c:ser>
          <c:idx val="12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1000"/>
                </a:schemeClr>
              </a:solidFill>
              <a:ln w="9525">
                <a:solidFill>
                  <a:schemeClr val="accent3">
                    <a:shade val="7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data'!$C$69:$R$69</c:f>
              <c:numCache>
                <c:formatCode>#,##0.000%\ ;[Red]\-#,##0.000%\ ;\-\ </c:formatCode>
                <c:ptCount val="16"/>
                <c:pt idx="0">
                  <c:v>3.7413414742719642E-3</c:v>
                </c:pt>
                <c:pt idx="1">
                  <c:v>-1.9791020447472718E-3</c:v>
                </c:pt>
                <c:pt idx="2">
                  <c:v>1.0754399303380957E-2</c:v>
                </c:pt>
                <c:pt idx="3">
                  <c:v>-7.1246829577953363E-4</c:v>
                </c:pt>
                <c:pt idx="4">
                  <c:v>6.2684055351813761E-4</c:v>
                </c:pt>
                <c:pt idx="5">
                  <c:v>6.9503775564050407E-4</c:v>
                </c:pt>
                <c:pt idx="6">
                  <c:v>5.1671252441054527E-4</c:v>
                </c:pt>
                <c:pt idx="7">
                  <c:v>-3.8188708638775548E-3</c:v>
                </c:pt>
                <c:pt idx="8">
                  <c:v>3.039004343514673E-4</c:v>
                </c:pt>
                <c:pt idx="9">
                  <c:v>-2.9760200640875922E-3</c:v>
                </c:pt>
                <c:pt idx="10">
                  <c:v>-8.1091271828537259E-5</c:v>
                </c:pt>
                <c:pt idx="11">
                  <c:v>5.9656721489309561E-4</c:v>
                </c:pt>
                <c:pt idx="12">
                  <c:v>1.8847829309454056E-4</c:v>
                </c:pt>
                <c:pt idx="13">
                  <c:v>-3.0055770722201558E-3</c:v>
                </c:pt>
                <c:pt idx="14">
                  <c:v>-6.0501183110006629E-4</c:v>
                </c:pt>
                <c:pt idx="15">
                  <c:v>4.2451361099204998E-3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CA-4048-9D93-E295FA42DBB7}"/>
            </c:ext>
          </c:extLst>
        </c:ser>
        <c:ser>
          <c:idx val="13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4000"/>
                </a:schemeClr>
              </a:solidFill>
              <a:ln w="9525">
                <a:solidFill>
                  <a:schemeClr val="accent3">
                    <a:shade val="7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data'!$C$70:$R$70</c:f>
              <c:numCache>
                <c:formatCode>#,##0.000%\ ;[Red]\-#,##0.000%\ ;\-\ </c:formatCode>
                <c:ptCount val="16"/>
                <c:pt idx="0">
                  <c:v>3.8986556257143423E-3</c:v>
                </c:pt>
                <c:pt idx="1">
                  <c:v>-9.9384140300040613E-4</c:v>
                </c:pt>
                <c:pt idx="2">
                  <c:v>-5.2347582926470793E-4</c:v>
                </c:pt>
                <c:pt idx="3">
                  <c:v>-1.4091399999072163E-3</c:v>
                </c:pt>
                <c:pt idx="4">
                  <c:v>-3.6412030368326853E-4</c:v>
                </c:pt>
                <c:pt idx="5">
                  <c:v>1.1433901677401437E-2</c:v>
                </c:pt>
                <c:pt idx="6">
                  <c:v>2.5166221959849189E-4</c:v>
                </c:pt>
                <c:pt idx="7">
                  <c:v>-1.7231069773759877E-4</c:v>
                </c:pt>
                <c:pt idx="8">
                  <c:v>2.8869143938090591E-3</c:v>
                </c:pt>
                <c:pt idx="9">
                  <c:v>-7.4870512949256618E-3</c:v>
                </c:pt>
                <c:pt idx="10">
                  <c:v>7.036361130232649E-3</c:v>
                </c:pt>
                <c:pt idx="11">
                  <c:v>-5.7172630141368863E-3</c:v>
                </c:pt>
                <c:pt idx="12">
                  <c:v>2.2472279843133158E-4</c:v>
                </c:pt>
                <c:pt idx="13">
                  <c:v>-2.3491941831019769E-3</c:v>
                </c:pt>
                <c:pt idx="14">
                  <c:v>-1.9805525635765431E-3</c:v>
                </c:pt>
                <c:pt idx="15">
                  <c:v>4.735268555853045E-3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CA-4048-9D93-E295FA42DBB7}"/>
            </c:ext>
          </c:extLst>
        </c:ser>
        <c:ser>
          <c:idx val="14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7000"/>
                </a:schemeClr>
              </a:solidFill>
              <a:ln w="9525">
                <a:solidFill>
                  <a:schemeClr val="accent3">
                    <a:shade val="7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data'!$C$71:$R$71</c:f>
              <c:numCache>
                <c:formatCode>#,##0.000%\ ;[Red]\-#,##0.000%\ ;\-\ </c:formatCode>
                <c:ptCount val="16"/>
                <c:pt idx="0">
                  <c:v>3.7556455024980728E-3</c:v>
                </c:pt>
                <c:pt idx="1">
                  <c:v>-7.9340082885037688E-4</c:v>
                </c:pt>
                <c:pt idx="2">
                  <c:v>-1.1302667520245446E-3</c:v>
                </c:pt>
                <c:pt idx="3">
                  <c:v>-9.1151774269282448E-4</c:v>
                </c:pt>
                <c:pt idx="4">
                  <c:v>-5.6216153001598101E-4</c:v>
                </c:pt>
                <c:pt idx="5">
                  <c:v>-8.867465557131915E-4</c:v>
                </c:pt>
                <c:pt idx="6">
                  <c:v>-1.0500763639982313E-3</c:v>
                </c:pt>
                <c:pt idx="7">
                  <c:v>-2.5474749298646238E-3</c:v>
                </c:pt>
                <c:pt idx="8">
                  <c:v>8.3596222083404115E-4</c:v>
                </c:pt>
                <c:pt idx="9">
                  <c:v>-3.1466191455675752E-3</c:v>
                </c:pt>
                <c:pt idx="10">
                  <c:v>1.3945488404950579E-3</c:v>
                </c:pt>
                <c:pt idx="11">
                  <c:v>5.8853626087040922E-4</c:v>
                </c:pt>
                <c:pt idx="12">
                  <c:v>-1.4924914483094298E-4</c:v>
                </c:pt>
                <c:pt idx="13">
                  <c:v>3.7311276797813431E-4</c:v>
                </c:pt>
                <c:pt idx="14">
                  <c:v>1.141170867099639E-3</c:v>
                </c:pt>
                <c:pt idx="15">
                  <c:v>-3.0885365337829374E-3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DCA-4048-9D93-E295FA42DBB7}"/>
            </c:ext>
          </c:extLst>
        </c:ser>
        <c:ser>
          <c:idx val="15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0000"/>
                </a:schemeClr>
              </a:solidFill>
              <a:ln w="9525">
                <a:solidFill>
                  <a:schemeClr val="accent3">
                    <a:shade val="8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data'!$C$72:$R$72</c:f>
              <c:numCache>
                <c:formatCode>#,##0.000%\ ;[Red]\-#,##0.000%\ ;\-\ </c:formatCode>
                <c:ptCount val="16"/>
                <c:pt idx="0">
                  <c:v>3.7412989321463641E-3</c:v>
                </c:pt>
                <c:pt idx="1">
                  <c:v>-9.9274806355342804E-4</c:v>
                </c:pt>
                <c:pt idx="2">
                  <c:v>-3.3721526497871857E-3</c:v>
                </c:pt>
                <c:pt idx="3">
                  <c:v>-2.2748015278939437E-4</c:v>
                </c:pt>
                <c:pt idx="4">
                  <c:v>1.9209817059017142E-3</c:v>
                </c:pt>
                <c:pt idx="5">
                  <c:v>4.8571743038425819E-3</c:v>
                </c:pt>
                <c:pt idx="6">
                  <c:v>-3.5168316754325968E-3</c:v>
                </c:pt>
                <c:pt idx="7">
                  <c:v>-7.129407656449871E-4</c:v>
                </c:pt>
                <c:pt idx="8">
                  <c:v>-9.2961793826340511E-5</c:v>
                </c:pt>
                <c:pt idx="9">
                  <c:v>-5.3401490204164626E-3</c:v>
                </c:pt>
                <c:pt idx="10">
                  <c:v>2.4272392970686729E-3</c:v>
                </c:pt>
                <c:pt idx="11">
                  <c:v>5.9326443948337637E-4</c:v>
                </c:pt>
                <c:pt idx="12">
                  <c:v>2.4681407947635403E-4</c:v>
                </c:pt>
                <c:pt idx="13">
                  <c:v>-4.8828344864072504E-3</c:v>
                </c:pt>
                <c:pt idx="14">
                  <c:v>-2.2643070669160492E-3</c:v>
                </c:pt>
                <c:pt idx="15">
                  <c:v>-7.6156329168546311E-3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CA-4048-9D93-E295FA42DBB7}"/>
            </c:ext>
          </c:extLst>
        </c:ser>
        <c:ser>
          <c:idx val="16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4000"/>
                </a:schemeClr>
              </a:solidFill>
              <a:ln w="9525">
                <a:solidFill>
                  <a:schemeClr val="accent3">
                    <a:shade val="8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data'!$C$73:$R$73</c:f>
              <c:numCache>
                <c:formatCode>#,##0.000%\ ;[Red]\-#,##0.000%\ ;\-\ </c:formatCode>
                <c:ptCount val="16"/>
                <c:pt idx="0">
                  <c:v>3.7824309921461463E-3</c:v>
                </c:pt>
                <c:pt idx="1">
                  <c:v>-7.0508256536716551E-4</c:v>
                </c:pt>
                <c:pt idx="2">
                  <c:v>4.496482164417559E-3</c:v>
                </c:pt>
                <c:pt idx="3">
                  <c:v>-1.0261749330231495E-3</c:v>
                </c:pt>
                <c:pt idx="4">
                  <c:v>-1.1519784436264668E-3</c:v>
                </c:pt>
                <c:pt idx="5">
                  <c:v>1.0786903257555824E-2</c:v>
                </c:pt>
                <c:pt idx="6">
                  <c:v>-2.4759058449863591E-3</c:v>
                </c:pt>
                <c:pt idx="7">
                  <c:v>2.2839020008169619E-3</c:v>
                </c:pt>
                <c:pt idx="8">
                  <c:v>1.7481511360875057E-3</c:v>
                </c:pt>
                <c:pt idx="9">
                  <c:v>-3.6978632605237927E-3</c:v>
                </c:pt>
                <c:pt idx="10">
                  <c:v>7.3662517691939211E-3</c:v>
                </c:pt>
                <c:pt idx="11">
                  <c:v>6.0928040547492124E-4</c:v>
                </c:pt>
                <c:pt idx="12">
                  <c:v>2.2175146256975253E-4</c:v>
                </c:pt>
                <c:pt idx="13">
                  <c:v>1.386210532921206E-3</c:v>
                </c:pt>
                <c:pt idx="14">
                  <c:v>-1.0678572968751965E-3</c:v>
                </c:pt>
                <c:pt idx="15">
                  <c:v>2.2556501376781668E-2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CA-4048-9D93-E295FA42DBB7}"/>
            </c:ext>
          </c:extLst>
        </c:ser>
        <c:ser>
          <c:idx val="17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7000"/>
                </a:schemeClr>
              </a:solidFill>
              <a:ln w="9525">
                <a:solidFill>
                  <a:schemeClr val="accent3">
                    <a:shade val="8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data'!$C$74:$R$74</c:f>
              <c:numCache>
                <c:formatCode>#,##0.000%\ ;[Red]\-#,##0.000%\ ;\-\ </c:formatCode>
                <c:ptCount val="16"/>
                <c:pt idx="0">
                  <c:v>3.8613027598388694E-3</c:v>
                </c:pt>
                <c:pt idx="1">
                  <c:v>-8.5699681101147895E-4</c:v>
                </c:pt>
                <c:pt idx="2">
                  <c:v>-3.5241316338499029E-3</c:v>
                </c:pt>
                <c:pt idx="3">
                  <c:v>-1.2415949004920268E-3</c:v>
                </c:pt>
                <c:pt idx="4">
                  <c:v>6.9073637608463301E-4</c:v>
                </c:pt>
                <c:pt idx="5">
                  <c:v>2.209549414516454E-3</c:v>
                </c:pt>
                <c:pt idx="6">
                  <c:v>-4.4053923702895847E-3</c:v>
                </c:pt>
                <c:pt idx="7">
                  <c:v>4.0890507447999269E-4</c:v>
                </c:pt>
                <c:pt idx="8">
                  <c:v>8.4718462297184161E-5</c:v>
                </c:pt>
                <c:pt idx="9">
                  <c:v>-6.2267853307109711E-3</c:v>
                </c:pt>
                <c:pt idx="10">
                  <c:v>5.0435829157093881E-3</c:v>
                </c:pt>
                <c:pt idx="11">
                  <c:v>6.0926318927689849E-4</c:v>
                </c:pt>
                <c:pt idx="12">
                  <c:v>5.0431439379750032E-4</c:v>
                </c:pt>
                <c:pt idx="13">
                  <c:v>-1.8256463608266049E-3</c:v>
                </c:pt>
                <c:pt idx="14">
                  <c:v>-3.0777598873741319E-3</c:v>
                </c:pt>
                <c:pt idx="15">
                  <c:v>-7.7459347085537811E-3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CA-4048-9D93-E295FA42DBB7}"/>
            </c:ext>
          </c:extLst>
        </c:ser>
        <c:ser>
          <c:idx val="18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0000"/>
                </a:schemeClr>
              </a:solidFill>
              <a:ln w="9525">
                <a:solidFill>
                  <a:schemeClr val="accent3">
                    <a:shade val="9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data'!$C$75:$R$75</c:f>
              <c:numCache>
                <c:formatCode>#,##0.000%\ ;[Red]\-#,##0.000%\ ;\-\ </c:formatCode>
                <c:ptCount val="16"/>
                <c:pt idx="0">
                  <c:v>3.7413141904727443E-3</c:v>
                </c:pt>
                <c:pt idx="1">
                  <c:v>-2.4627000011712141E-3</c:v>
                </c:pt>
                <c:pt idx="2">
                  <c:v>-1.9098214040582651E-3</c:v>
                </c:pt>
                <c:pt idx="3">
                  <c:v>-1.5307951579478507E-3</c:v>
                </c:pt>
                <c:pt idx="4">
                  <c:v>-3.3243397221438542E-4</c:v>
                </c:pt>
                <c:pt idx="5">
                  <c:v>-2.6438076148759482E-2</c:v>
                </c:pt>
                <c:pt idx="6">
                  <c:v>-2.7241589316662207E-3</c:v>
                </c:pt>
                <c:pt idx="7">
                  <c:v>2.4685621822323478E-3</c:v>
                </c:pt>
                <c:pt idx="8">
                  <c:v>1.9857747224083511E-4</c:v>
                </c:pt>
                <c:pt idx="9">
                  <c:v>2.9601543744075531E-3</c:v>
                </c:pt>
                <c:pt idx="10">
                  <c:v>-1.9039211707015946E-3</c:v>
                </c:pt>
                <c:pt idx="11">
                  <c:v>5.7053369798543141E-4</c:v>
                </c:pt>
                <c:pt idx="12">
                  <c:v>1.1424858804365279E-4</c:v>
                </c:pt>
                <c:pt idx="13">
                  <c:v>1.9839154448775265E-4</c:v>
                </c:pt>
                <c:pt idx="14">
                  <c:v>5.462481472380265E-3</c:v>
                </c:pt>
                <c:pt idx="15">
                  <c:v>-2.158764326426843E-2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CA-4048-9D93-E295FA42DBB7}"/>
            </c:ext>
          </c:extLst>
        </c:ser>
        <c:ser>
          <c:idx val="19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3000"/>
                </a:schemeClr>
              </a:solidFill>
              <a:ln w="9525">
                <a:solidFill>
                  <a:schemeClr val="accent3">
                    <a:shade val="9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data'!$C$76:$R$76</c:f>
              <c:numCache>
                <c:formatCode>#,##0.000%\ ;[Red]\-#,##0.000%\ ;\-\ </c:formatCode>
                <c:ptCount val="16"/>
                <c:pt idx="0">
                  <c:v>3.8011175302805622E-3</c:v>
                </c:pt>
                <c:pt idx="1">
                  <c:v>1.1927344089133207E-3</c:v>
                </c:pt>
                <c:pt idx="2">
                  <c:v>1.1444546275960255E-2</c:v>
                </c:pt>
                <c:pt idx="3">
                  <c:v>5.2241990245538439E-4</c:v>
                </c:pt>
                <c:pt idx="4">
                  <c:v>5.2580136720825621E-4</c:v>
                </c:pt>
                <c:pt idx="5">
                  <c:v>-7.2772697837124589E-3</c:v>
                </c:pt>
                <c:pt idx="6">
                  <c:v>3.1030437432950642E-3</c:v>
                </c:pt>
                <c:pt idx="7">
                  <c:v>-1.4197704585958704E-3</c:v>
                </c:pt>
                <c:pt idx="8">
                  <c:v>1.3364123427153096E-3</c:v>
                </c:pt>
                <c:pt idx="9">
                  <c:v>-3.4683257391294742E-3</c:v>
                </c:pt>
                <c:pt idx="10">
                  <c:v>-6.3522862867948504E-4</c:v>
                </c:pt>
                <c:pt idx="11">
                  <c:v>6.0230027567653721E-4</c:v>
                </c:pt>
                <c:pt idx="12">
                  <c:v>-3.3472803545162577E-3</c:v>
                </c:pt>
                <c:pt idx="13">
                  <c:v>1.2024071333793795E-3</c:v>
                </c:pt>
                <c:pt idx="14">
                  <c:v>2.5500892430856403E-3</c:v>
                </c:pt>
                <c:pt idx="15">
                  <c:v>1.0132997258336163E-2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DCA-4048-9D93-E295FA42DBB7}"/>
            </c:ext>
          </c:extLst>
        </c:ser>
        <c:ser>
          <c:idx val="20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6000"/>
                </a:schemeClr>
              </a:solidFill>
              <a:ln w="9525">
                <a:solidFill>
                  <a:schemeClr val="accent3">
                    <a:shade val="9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data'!$C$77:$R$77</c:f>
              <c:numCache>
                <c:formatCode>#,##0.000%\ ;[Red]\-#,##0.000%\ ;\-\ </c:formatCode>
                <c:ptCount val="16"/>
                <c:pt idx="0">
                  <c:v>3.874932905610029E-3</c:v>
                </c:pt>
                <c:pt idx="1">
                  <c:v>-6.6905554307483683E-4</c:v>
                </c:pt>
                <c:pt idx="2">
                  <c:v>-3.7361609001806961E-4</c:v>
                </c:pt>
                <c:pt idx="3">
                  <c:v>-1.4010772536565685E-3</c:v>
                </c:pt>
                <c:pt idx="4">
                  <c:v>1.6787642769044986E-4</c:v>
                </c:pt>
                <c:pt idx="5">
                  <c:v>-9.8995256748501959E-4</c:v>
                </c:pt>
                <c:pt idx="6">
                  <c:v>-2.3703636026568553E-3</c:v>
                </c:pt>
                <c:pt idx="7">
                  <c:v>2.0941701072541008E-3</c:v>
                </c:pt>
                <c:pt idx="8">
                  <c:v>4.89243335566103E-4</c:v>
                </c:pt>
                <c:pt idx="9">
                  <c:v>3.3245621043962448E-3</c:v>
                </c:pt>
                <c:pt idx="10">
                  <c:v>2.9929575214644455E-3</c:v>
                </c:pt>
                <c:pt idx="11">
                  <c:v>6.1519463005499375E-4</c:v>
                </c:pt>
                <c:pt idx="12">
                  <c:v>2.2640214667246639E-4</c:v>
                </c:pt>
                <c:pt idx="13">
                  <c:v>3.5108307622047086E-3</c:v>
                </c:pt>
                <c:pt idx="14">
                  <c:v>-2.9309558085008902E-3</c:v>
                </c:pt>
                <c:pt idx="15">
                  <c:v>8.5611490755213016E-3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CA-4048-9D93-E295FA42DBB7}"/>
            </c:ext>
          </c:extLst>
        </c:ser>
        <c:ser>
          <c:idx val="21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data'!$C$78:$R$78</c:f>
              <c:numCache>
                <c:formatCode>#,##0.000%\ ;[Red]\-#,##0.000%\ ;\-\ </c:formatCode>
                <c:ptCount val="16"/>
                <c:pt idx="0">
                  <c:v>3.8485160199723811E-3</c:v>
                </c:pt>
                <c:pt idx="1">
                  <c:v>-8.5742598271565384E-4</c:v>
                </c:pt>
                <c:pt idx="2">
                  <c:v>1.9057009241427725E-3</c:v>
                </c:pt>
                <c:pt idx="3">
                  <c:v>-1.033236470112886E-3</c:v>
                </c:pt>
                <c:pt idx="4">
                  <c:v>-6.3684287391829741E-4</c:v>
                </c:pt>
                <c:pt idx="5">
                  <c:v>5.1448755733383145E-3</c:v>
                </c:pt>
                <c:pt idx="6">
                  <c:v>4.6175534821579767E-4</c:v>
                </c:pt>
                <c:pt idx="7">
                  <c:v>1.3465350777615015E-3</c:v>
                </c:pt>
                <c:pt idx="8">
                  <c:v>-2.184853942210907E-8</c:v>
                </c:pt>
                <c:pt idx="9">
                  <c:v>1.0959744845540076E-3</c:v>
                </c:pt>
                <c:pt idx="10">
                  <c:v>5.0663746173991164E-3</c:v>
                </c:pt>
                <c:pt idx="11">
                  <c:v>6.1826297370215499E-4</c:v>
                </c:pt>
                <c:pt idx="12">
                  <c:v>-9.2513432130170159E-4</c:v>
                </c:pt>
                <c:pt idx="13">
                  <c:v>-9.6069478439475553E-4</c:v>
                </c:pt>
                <c:pt idx="14">
                  <c:v>-2.8280158470084249E-3</c:v>
                </c:pt>
                <c:pt idx="15">
                  <c:v>1.2246622891094905E-2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CA-4048-9D93-E295FA42DBB7}"/>
            </c:ext>
          </c:extLst>
        </c:ser>
        <c:ser>
          <c:idx val="22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7000"/>
                </a:schemeClr>
              </a:solidFill>
              <a:ln w="9525">
                <a:solidFill>
                  <a:schemeClr val="accent3">
                    <a:tint val="9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data'!$C$79:$R$79</c:f>
              <c:numCache>
                <c:formatCode>#,##0.000%\ ;[Red]\-#,##0.000%\ ;\-\ </c:formatCode>
                <c:ptCount val="16"/>
                <c:pt idx="0">
                  <c:v>3.747780205959117E-3</c:v>
                </c:pt>
                <c:pt idx="1">
                  <c:v>-2.9754917339985809E-4</c:v>
                </c:pt>
                <c:pt idx="2">
                  <c:v>3.7476481826559382E-3</c:v>
                </c:pt>
                <c:pt idx="3">
                  <c:v>-7.1253829449879902E-4</c:v>
                </c:pt>
                <c:pt idx="4">
                  <c:v>2.0344347747998093E-3</c:v>
                </c:pt>
                <c:pt idx="5">
                  <c:v>1.5885118202033865E-2</c:v>
                </c:pt>
                <c:pt idx="6">
                  <c:v>1.4584197171598756E-3</c:v>
                </c:pt>
                <c:pt idx="7">
                  <c:v>-2.5956203092374341E-3</c:v>
                </c:pt>
                <c:pt idx="8">
                  <c:v>1.607024439901128E-3</c:v>
                </c:pt>
                <c:pt idx="9">
                  <c:v>-1.011605608337951E-2</c:v>
                </c:pt>
                <c:pt idx="10">
                  <c:v>7.544072282850145E-3</c:v>
                </c:pt>
                <c:pt idx="11">
                  <c:v>5.9744984195964079E-4</c:v>
                </c:pt>
                <c:pt idx="12">
                  <c:v>-1.0069002331913879E-5</c:v>
                </c:pt>
                <c:pt idx="13">
                  <c:v>2.8463999732875056E-3</c:v>
                </c:pt>
                <c:pt idx="14">
                  <c:v>-5.0545666085111129E-4</c:v>
                </c:pt>
                <c:pt idx="15">
                  <c:v>2.5231058096908399E-2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CA-4048-9D93-E295FA42DBB7}"/>
            </c:ext>
          </c:extLst>
        </c:ser>
        <c:ser>
          <c:idx val="23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4000"/>
                </a:schemeClr>
              </a:solidFill>
              <a:ln w="9525">
                <a:solidFill>
                  <a:schemeClr val="accent3">
                    <a:tint val="9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data'!$C$80:$R$80</c:f>
              <c:numCache>
                <c:formatCode>#,##0.000%\ ;[Red]\-#,##0.000%\ ;\-\ </c:formatCode>
                <c:ptCount val="16"/>
                <c:pt idx="0">
                  <c:v>3.7405682865665479E-3</c:v>
                </c:pt>
                <c:pt idx="1">
                  <c:v>-2.933494922070512E-3</c:v>
                </c:pt>
                <c:pt idx="2">
                  <c:v>-2.3153314986168461E-4</c:v>
                </c:pt>
                <c:pt idx="3">
                  <c:v>-8.4784959183292763E-4</c:v>
                </c:pt>
                <c:pt idx="4">
                  <c:v>-7.4572334067202206E-4</c:v>
                </c:pt>
                <c:pt idx="5">
                  <c:v>6.2588834725756382E-3</c:v>
                </c:pt>
                <c:pt idx="6">
                  <c:v>2.7793154609878634E-4</c:v>
                </c:pt>
                <c:pt idx="7">
                  <c:v>-6.4337581867435212E-4</c:v>
                </c:pt>
                <c:pt idx="8">
                  <c:v>9.7775486288043112E-4</c:v>
                </c:pt>
                <c:pt idx="9">
                  <c:v>3.57746361362965E-3</c:v>
                </c:pt>
                <c:pt idx="10">
                  <c:v>6.6939780597736753E-3</c:v>
                </c:pt>
                <c:pt idx="11">
                  <c:v>6.0076547482412757E-4</c:v>
                </c:pt>
                <c:pt idx="12">
                  <c:v>4.2872844032282309E-4</c:v>
                </c:pt>
                <c:pt idx="13">
                  <c:v>1.1145730683614907E-4</c:v>
                </c:pt>
                <c:pt idx="14">
                  <c:v>-2.1322688114744359E-3</c:v>
                </c:pt>
                <c:pt idx="15">
                  <c:v>1.5133285428921894E-2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CA-4048-9D93-E295FA42DBB7}"/>
            </c:ext>
          </c:extLst>
        </c:ser>
        <c:ser>
          <c:idx val="24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1000"/>
                </a:schemeClr>
              </a:solidFill>
              <a:ln w="9525">
                <a:solidFill>
                  <a:schemeClr val="accent3">
                    <a:tint val="9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data'!$C$81:$R$81</c:f>
              <c:numCache>
                <c:formatCode>#,##0.000%\ ;[Red]\-#,##0.000%\ ;\-\ </c:formatCode>
                <c:ptCount val="16"/>
                <c:pt idx="0">
                  <c:v>3.8186899523660056E-3</c:v>
                </c:pt>
                <c:pt idx="1">
                  <c:v>1.3315187384081995E-3</c:v>
                </c:pt>
                <c:pt idx="2">
                  <c:v>1.2427217956234582E-3</c:v>
                </c:pt>
                <c:pt idx="3">
                  <c:v>6.6864432403135332E-4</c:v>
                </c:pt>
                <c:pt idx="4">
                  <c:v>-9.1879371685799072E-4</c:v>
                </c:pt>
                <c:pt idx="5">
                  <c:v>-9.1243685469257763E-3</c:v>
                </c:pt>
                <c:pt idx="6">
                  <c:v>3.1668427314963665E-3</c:v>
                </c:pt>
                <c:pt idx="7">
                  <c:v>-3.0132987481579221E-4</c:v>
                </c:pt>
                <c:pt idx="8">
                  <c:v>-1.3325771267145292E-3</c:v>
                </c:pt>
                <c:pt idx="9">
                  <c:v>9.0464976765085581E-3</c:v>
                </c:pt>
                <c:pt idx="10">
                  <c:v>-1.409271917567545E-2</c:v>
                </c:pt>
                <c:pt idx="11">
                  <c:v>5.9698822045128885E-4</c:v>
                </c:pt>
                <c:pt idx="12">
                  <c:v>1.4472886688368103E-3</c:v>
                </c:pt>
                <c:pt idx="13">
                  <c:v>-5.2267722337970834E-3</c:v>
                </c:pt>
                <c:pt idx="14">
                  <c:v>1.3921591375698483E-3</c:v>
                </c:pt>
                <c:pt idx="15">
                  <c:v>-8.2852094294947332E-3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CA-4048-9D93-E295FA42DBB7}"/>
            </c:ext>
          </c:extLst>
        </c:ser>
        <c:ser>
          <c:idx val="25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8000"/>
                </a:schemeClr>
              </a:solidFill>
              <a:ln w="9525">
                <a:solidFill>
                  <a:schemeClr val="accent3">
                    <a:tint val="8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data'!$C$82:$R$82</c:f>
              <c:numCache>
                <c:formatCode>#,##0.000%\ ;[Red]\-#,##0.000%\ ;\-\ </c:formatCode>
                <c:ptCount val="16"/>
                <c:pt idx="0">
                  <c:v>3.7412904548885795E-3</c:v>
                </c:pt>
                <c:pt idx="1">
                  <c:v>-1.959416919317114E-4</c:v>
                </c:pt>
                <c:pt idx="2">
                  <c:v>-2.5513446873988155E-3</c:v>
                </c:pt>
                <c:pt idx="3">
                  <c:v>-3.5607531578008E-4</c:v>
                </c:pt>
                <c:pt idx="4">
                  <c:v>-5.4928577915247523E-4</c:v>
                </c:pt>
                <c:pt idx="5">
                  <c:v>-1.0093690586377879E-2</c:v>
                </c:pt>
                <c:pt idx="6">
                  <c:v>2.6112625051357696E-3</c:v>
                </c:pt>
                <c:pt idx="7">
                  <c:v>-1.8581941004521818E-3</c:v>
                </c:pt>
                <c:pt idx="8">
                  <c:v>-1.2465489701479759E-3</c:v>
                </c:pt>
                <c:pt idx="9">
                  <c:v>6.1644076699880479E-3</c:v>
                </c:pt>
                <c:pt idx="10">
                  <c:v>-1.3032801773853908E-2</c:v>
                </c:pt>
                <c:pt idx="11">
                  <c:v>5.8178018755306038E-4</c:v>
                </c:pt>
                <c:pt idx="12">
                  <c:v>-1.6949680552307278E-3</c:v>
                </c:pt>
                <c:pt idx="13">
                  <c:v>-6.5471093022528848E-3</c:v>
                </c:pt>
                <c:pt idx="14">
                  <c:v>2.1409801677166884E-3</c:v>
                </c:pt>
                <c:pt idx="15">
                  <c:v>-2.2886239277296494E-2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CA-4048-9D93-E295FA42DBB7}"/>
            </c:ext>
          </c:extLst>
        </c:ser>
        <c:ser>
          <c:idx val="26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5000"/>
                </a:schemeClr>
              </a:solidFill>
              <a:ln w="9525">
                <a:solidFill>
                  <a:schemeClr val="accent3">
                    <a:tint val="8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data'!$C$83:$R$83</c:f>
              <c:numCache>
                <c:formatCode>#,##0.000%\ ;[Red]\-#,##0.000%\ ;\-\ </c:formatCode>
                <c:ptCount val="16"/>
                <c:pt idx="0">
                  <c:v>3.7406852048431638E-3</c:v>
                </c:pt>
                <c:pt idx="1">
                  <c:v>-5.2366450515995977E-3</c:v>
                </c:pt>
                <c:pt idx="2">
                  <c:v>-2.0399708851904785E-3</c:v>
                </c:pt>
                <c:pt idx="3">
                  <c:v>-6.1654241497954843E-5</c:v>
                </c:pt>
                <c:pt idx="4">
                  <c:v>-8.9251520263955442E-4</c:v>
                </c:pt>
                <c:pt idx="5">
                  <c:v>-2.3421949363115702E-2</c:v>
                </c:pt>
                <c:pt idx="6">
                  <c:v>1.8148602357819232E-3</c:v>
                </c:pt>
                <c:pt idx="7">
                  <c:v>-1.7823579897392472E-3</c:v>
                </c:pt>
                <c:pt idx="8">
                  <c:v>-1.1778952428538325E-3</c:v>
                </c:pt>
                <c:pt idx="9">
                  <c:v>8.0043292428400026E-3</c:v>
                </c:pt>
                <c:pt idx="10">
                  <c:v>-1.3243270559333165E-2</c:v>
                </c:pt>
                <c:pt idx="11">
                  <c:v>5.6609093367099295E-4</c:v>
                </c:pt>
                <c:pt idx="12">
                  <c:v>1.3637654342701921E-5</c:v>
                </c:pt>
                <c:pt idx="13">
                  <c:v>-2.3327718453888258E-3</c:v>
                </c:pt>
                <c:pt idx="14">
                  <c:v>7.8275217156088539E-3</c:v>
                </c:pt>
                <c:pt idx="15">
                  <c:v>-2.8221905394270719E-2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CA-4048-9D93-E295FA42DBB7}"/>
            </c:ext>
          </c:extLst>
        </c:ser>
        <c:ser>
          <c:idx val="27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1000"/>
                </a:schemeClr>
              </a:solidFill>
              <a:ln w="9525">
                <a:solidFill>
                  <a:schemeClr val="accent3">
                    <a:tint val="8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data'!$C$84:$R$84</c:f>
              <c:numCache>
                <c:formatCode>#,##0.000%\ ;[Red]\-#,##0.000%\ ;\-\ </c:formatCode>
                <c:ptCount val="16"/>
                <c:pt idx="0">
                  <c:v>3.9633046076135159E-3</c:v>
                </c:pt>
                <c:pt idx="1">
                  <c:v>2.6590627612315121E-3</c:v>
                </c:pt>
                <c:pt idx="2">
                  <c:v>-3.2277682385672968E-3</c:v>
                </c:pt>
                <c:pt idx="3">
                  <c:v>4.1654451950701166E-4</c:v>
                </c:pt>
                <c:pt idx="4">
                  <c:v>-2.1207913192622385E-4</c:v>
                </c:pt>
                <c:pt idx="5">
                  <c:v>1.3368069044163988E-3</c:v>
                </c:pt>
                <c:pt idx="6">
                  <c:v>3.5491800145557306E-3</c:v>
                </c:pt>
                <c:pt idx="7">
                  <c:v>-6.0010960006762204E-4</c:v>
                </c:pt>
                <c:pt idx="8">
                  <c:v>-1.1141318356207019E-3</c:v>
                </c:pt>
                <c:pt idx="9">
                  <c:v>6.8755336539043643E-3</c:v>
                </c:pt>
                <c:pt idx="10">
                  <c:v>-1.4713954763436954E-2</c:v>
                </c:pt>
                <c:pt idx="11">
                  <c:v>6.1800014394974845E-4</c:v>
                </c:pt>
                <c:pt idx="12">
                  <c:v>8.6679212967899488E-4</c:v>
                </c:pt>
                <c:pt idx="13">
                  <c:v>3.4168475351172845E-3</c:v>
                </c:pt>
                <c:pt idx="14">
                  <c:v>-5.4229184766629857E-4</c:v>
                </c:pt>
                <c:pt idx="15">
                  <c:v>3.2917368526894641E-3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CA-4048-9D93-E295FA42DBB7}"/>
            </c:ext>
          </c:extLst>
        </c:ser>
        <c:ser>
          <c:idx val="28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8000"/>
                </a:schemeClr>
              </a:solidFill>
              <a:ln w="9525">
                <a:solidFill>
                  <a:schemeClr val="accent3">
                    <a:tint val="7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data'!$C$85:$R$85</c:f>
              <c:numCache>
                <c:formatCode>#,##0.000%\ ;[Red]\-#,##0.000%\ ;\-\ </c:formatCode>
                <c:ptCount val="16"/>
                <c:pt idx="0">
                  <c:v>3.8697755354040186E-3</c:v>
                </c:pt>
                <c:pt idx="1">
                  <c:v>5.1311501795048287E-5</c:v>
                </c:pt>
                <c:pt idx="2">
                  <c:v>-3.9984725102182317E-4</c:v>
                </c:pt>
                <c:pt idx="3">
                  <c:v>-1.9925461983705262E-4</c:v>
                </c:pt>
                <c:pt idx="4">
                  <c:v>-3.5302783387258785E-5</c:v>
                </c:pt>
                <c:pt idx="5">
                  <c:v>3.1222757989410876E-3</c:v>
                </c:pt>
                <c:pt idx="6">
                  <c:v>2.4727924407643709E-3</c:v>
                </c:pt>
                <c:pt idx="7">
                  <c:v>-6.9761924429423416E-4</c:v>
                </c:pt>
                <c:pt idx="8">
                  <c:v>-7.9170003079287454E-4</c:v>
                </c:pt>
                <c:pt idx="9">
                  <c:v>7.166389250727212E-3</c:v>
                </c:pt>
                <c:pt idx="10">
                  <c:v>-8.4705653566170547E-3</c:v>
                </c:pt>
                <c:pt idx="11">
                  <c:v>6.1391478960937107E-4</c:v>
                </c:pt>
                <c:pt idx="12">
                  <c:v>-1.2980714665269399E-3</c:v>
                </c:pt>
                <c:pt idx="13">
                  <c:v>2.4547435721788968E-3</c:v>
                </c:pt>
                <c:pt idx="14">
                  <c:v>-2.6263269020090352E-3</c:v>
                </c:pt>
                <c:pt idx="15">
                  <c:v>5.2325152349337323E-3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CA-4048-9D93-E295FA42DBB7}"/>
            </c:ext>
          </c:extLst>
        </c:ser>
        <c:ser>
          <c:idx val="29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5000"/>
                </a:schemeClr>
              </a:solidFill>
              <a:ln w="9525">
                <a:solidFill>
                  <a:schemeClr val="accent3">
                    <a:tint val="7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data'!$C$86:$R$86</c:f>
              <c:numCache>
                <c:formatCode>#,##0.000%\ ;[Red]\-#,##0.000%\ ;\-\ </c:formatCode>
                <c:ptCount val="16"/>
                <c:pt idx="0">
                  <c:v>3.6392022626819953E-3</c:v>
                </c:pt>
                <c:pt idx="1">
                  <c:v>-3.0720702470189432E-3</c:v>
                </c:pt>
                <c:pt idx="2">
                  <c:v>-2.8940728597361964E-3</c:v>
                </c:pt>
                <c:pt idx="3">
                  <c:v>-3.8038118696581691E-4</c:v>
                </c:pt>
                <c:pt idx="4">
                  <c:v>1.7640165245713657E-3</c:v>
                </c:pt>
                <c:pt idx="5">
                  <c:v>-3.4298688944905953E-3</c:v>
                </c:pt>
                <c:pt idx="6">
                  <c:v>3.2641178603254328E-4</c:v>
                </c:pt>
                <c:pt idx="7">
                  <c:v>1.0443457123197053E-3</c:v>
                </c:pt>
                <c:pt idx="8">
                  <c:v>1.3490760097644161E-3</c:v>
                </c:pt>
                <c:pt idx="9">
                  <c:v>4.6818353977602367E-3</c:v>
                </c:pt>
                <c:pt idx="10">
                  <c:v>2.4762379224487763E-3</c:v>
                </c:pt>
                <c:pt idx="11">
                  <c:v>5.7197915023665669E-4</c:v>
                </c:pt>
                <c:pt idx="12">
                  <c:v>7.9389941034113676E-4</c:v>
                </c:pt>
                <c:pt idx="13">
                  <c:v>4.0689293394557957E-3</c:v>
                </c:pt>
                <c:pt idx="14">
                  <c:v>1.0011845853169499E-3</c:v>
                </c:pt>
                <c:pt idx="15">
                  <c:v>1.1940724912718026E-2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DCA-4048-9D93-E295FA42DBB7}"/>
            </c:ext>
          </c:extLst>
        </c:ser>
        <c:ser>
          <c:idx val="30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2000"/>
                </a:schemeClr>
              </a:solidFill>
              <a:ln w="9525">
                <a:solidFill>
                  <a:schemeClr val="accent3">
                    <a:tint val="7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data'!$C$87:$R$87</c:f>
              <c:numCache>
                <c:formatCode>#,##0.000%\ ;[Red]\-#,##0.000%\ ;\-\ </c:formatCode>
                <c:ptCount val="16"/>
                <c:pt idx="0">
                  <c:v>3.7903430356422962E-3</c:v>
                </c:pt>
                <c:pt idx="1">
                  <c:v>-5.1775843684054301E-4</c:v>
                </c:pt>
                <c:pt idx="2">
                  <c:v>-3.6062158267551325E-3</c:v>
                </c:pt>
                <c:pt idx="3">
                  <c:v>-1.3584938185404738E-3</c:v>
                </c:pt>
                <c:pt idx="4">
                  <c:v>-5.985779926596102E-4</c:v>
                </c:pt>
                <c:pt idx="5">
                  <c:v>-1.9555026609308523E-2</c:v>
                </c:pt>
                <c:pt idx="6">
                  <c:v>-3.4071572542431205E-3</c:v>
                </c:pt>
                <c:pt idx="7">
                  <c:v>-1.4619995991682622E-4</c:v>
                </c:pt>
                <c:pt idx="8">
                  <c:v>1.7385437768135947E-4</c:v>
                </c:pt>
                <c:pt idx="9">
                  <c:v>9.7011378228659684E-3</c:v>
                </c:pt>
                <c:pt idx="10">
                  <c:v>1.1312681428952143E-3</c:v>
                </c:pt>
                <c:pt idx="11">
                  <c:v>5.8652999396469063E-4</c:v>
                </c:pt>
                <c:pt idx="12">
                  <c:v>2.1347046952502335E-4</c:v>
                </c:pt>
                <c:pt idx="13">
                  <c:v>1.4571713806672548E-3</c:v>
                </c:pt>
                <c:pt idx="14">
                  <c:v>3.747252050326777E-3</c:v>
                </c:pt>
                <c:pt idx="15">
                  <c:v>-8.3884026246956456E-3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DCA-4048-9D93-E295FA42DBB7}"/>
            </c:ext>
          </c:extLst>
        </c:ser>
        <c:ser>
          <c:idx val="31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9000"/>
                </a:schemeClr>
              </a:solidFill>
              <a:ln w="9525">
                <a:solidFill>
                  <a:schemeClr val="accent3">
                    <a:tint val="6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data'!$C$88:$R$88</c:f>
              <c:numCache>
                <c:formatCode>#,##0.000%\ ;[Red]\-#,##0.000%\ ;\-\ </c:formatCode>
                <c:ptCount val="16"/>
                <c:pt idx="0">
                  <c:v>3.7923560197308248E-3</c:v>
                </c:pt>
                <c:pt idx="1">
                  <c:v>1.285181155650239E-4</c:v>
                </c:pt>
                <c:pt idx="2">
                  <c:v>-4.0013883937275452E-3</c:v>
                </c:pt>
                <c:pt idx="3">
                  <c:v>-3.7139342169800749E-4</c:v>
                </c:pt>
                <c:pt idx="4">
                  <c:v>1.0805371914979212E-3</c:v>
                </c:pt>
                <c:pt idx="5">
                  <c:v>3.4768029312224336E-3</c:v>
                </c:pt>
                <c:pt idx="6">
                  <c:v>-1.6165950309374733E-3</c:v>
                </c:pt>
                <c:pt idx="7">
                  <c:v>-7.9463994913342439E-4</c:v>
                </c:pt>
                <c:pt idx="8">
                  <c:v>-4.0149670763156564E-5</c:v>
                </c:pt>
                <c:pt idx="9">
                  <c:v>2.1429964830879111E-3</c:v>
                </c:pt>
                <c:pt idx="10">
                  <c:v>4.8333350900824357E-3</c:v>
                </c:pt>
                <c:pt idx="11">
                  <c:v>-3.3375463362277369E-3</c:v>
                </c:pt>
                <c:pt idx="12">
                  <c:v>-6.1971052264175874E-4</c:v>
                </c:pt>
                <c:pt idx="13">
                  <c:v>7.2752483267990442E-4</c:v>
                </c:pt>
                <c:pt idx="14">
                  <c:v>-1.3621597824076126E-4</c:v>
                </c:pt>
                <c:pt idx="15">
                  <c:v>5.2644313604965909E-3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CA-4048-9D93-E295FA42DBB7}"/>
            </c:ext>
          </c:extLst>
        </c:ser>
        <c:ser>
          <c:idx val="32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data'!$C$89:$R$89</c:f>
              <c:numCache>
                <c:formatCode>#,##0.000%\ ;[Red]\-#,##0.000%\ ;\-\ </c:formatCode>
                <c:ptCount val="16"/>
                <c:pt idx="0">
                  <c:v>3.8102282716399039E-3</c:v>
                </c:pt>
                <c:pt idx="1">
                  <c:v>-7.0380091866906191E-4</c:v>
                </c:pt>
                <c:pt idx="2">
                  <c:v>-3.4611528476480302E-3</c:v>
                </c:pt>
                <c:pt idx="3">
                  <c:v>-1.0636562609247502E-3</c:v>
                </c:pt>
                <c:pt idx="4">
                  <c:v>3.6321821201901194E-4</c:v>
                </c:pt>
                <c:pt idx="5">
                  <c:v>3.7522909906892998E-3</c:v>
                </c:pt>
                <c:pt idx="6">
                  <c:v>-2.5069467946048363E-4</c:v>
                </c:pt>
                <c:pt idx="7">
                  <c:v>-5.1905898733584088E-4</c:v>
                </c:pt>
                <c:pt idx="8">
                  <c:v>1.8465798723243942E-4</c:v>
                </c:pt>
                <c:pt idx="9">
                  <c:v>3.4310978296292483E-3</c:v>
                </c:pt>
                <c:pt idx="10">
                  <c:v>3.2169100681420648E-3</c:v>
                </c:pt>
                <c:pt idx="11">
                  <c:v>6.0624027352118581E-4</c:v>
                </c:pt>
                <c:pt idx="12">
                  <c:v>2.7463574523212131E-4</c:v>
                </c:pt>
                <c:pt idx="13">
                  <c:v>-4.2048318384522165E-3</c:v>
                </c:pt>
                <c:pt idx="14">
                  <c:v>5.8557607819675894E-4</c:v>
                </c:pt>
                <c:pt idx="15">
                  <c:v>6.0216599238116508E-3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DCA-4048-9D93-E295FA42DBB7}"/>
            </c:ext>
          </c:extLst>
        </c:ser>
        <c:ser>
          <c:idx val="33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data'!$C$90:$R$90</c:f>
              <c:numCache>
                <c:formatCode>#,##0.000%\ ;[Red]\-#,##0.000%\ ;\-\ </c:formatCode>
                <c:ptCount val="16"/>
                <c:pt idx="0">
                  <c:v>3.9883523156640788E-3</c:v>
                </c:pt>
                <c:pt idx="1">
                  <c:v>-1.7384513608864616E-4</c:v>
                </c:pt>
                <c:pt idx="2">
                  <c:v>-3.4939463929741787E-3</c:v>
                </c:pt>
                <c:pt idx="3">
                  <c:v>-6.515646825286936E-4</c:v>
                </c:pt>
                <c:pt idx="4">
                  <c:v>-7.9198792182655353E-4</c:v>
                </c:pt>
                <c:pt idx="5">
                  <c:v>5.9182972063016592E-3</c:v>
                </c:pt>
                <c:pt idx="6">
                  <c:v>-1.2485399389043916E-3</c:v>
                </c:pt>
                <c:pt idx="7">
                  <c:v>7.2034442507962204E-4</c:v>
                </c:pt>
                <c:pt idx="8">
                  <c:v>9.8844194151248566E-4</c:v>
                </c:pt>
                <c:pt idx="9">
                  <c:v>7.5987697478576699E-3</c:v>
                </c:pt>
                <c:pt idx="10">
                  <c:v>4.2950798601200102E-3</c:v>
                </c:pt>
                <c:pt idx="11">
                  <c:v>6.3809661398850359E-4</c:v>
                </c:pt>
                <c:pt idx="12">
                  <c:v>2.3223896703949976E-4</c:v>
                </c:pt>
                <c:pt idx="13">
                  <c:v>2.0209335597753952E-3</c:v>
                </c:pt>
                <c:pt idx="14">
                  <c:v>2.7394951233983278E-4</c:v>
                </c:pt>
                <c:pt idx="15">
                  <c:v>2.0314620077356293E-2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DCA-4048-9D93-E295FA42DBB7}"/>
            </c:ext>
          </c:extLst>
        </c:ser>
        <c:ser>
          <c:idx val="34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9000"/>
                </a:schemeClr>
              </a:solidFill>
              <a:ln w="9525">
                <a:solidFill>
                  <a:schemeClr val="accent3">
                    <a:tint val="5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data'!$C$91:$R$91</c:f>
              <c:numCache>
                <c:formatCode>#,##0.000%\ ;[Red]\-#,##0.000%\ ;\-\ </c:formatCode>
                <c:ptCount val="16"/>
                <c:pt idx="0">
                  <c:v>3.9405951429902775E-3</c:v>
                </c:pt>
                <c:pt idx="1">
                  <c:v>-6.5345308525777135E-4</c:v>
                </c:pt>
                <c:pt idx="2">
                  <c:v>-4.1437792609291257E-3</c:v>
                </c:pt>
                <c:pt idx="3">
                  <c:v>-1.0573690343336217E-3</c:v>
                </c:pt>
                <c:pt idx="4">
                  <c:v>7.4394327616045253E-4</c:v>
                </c:pt>
                <c:pt idx="5">
                  <c:v>1.2159128562557742E-2</c:v>
                </c:pt>
                <c:pt idx="6">
                  <c:v>1.6901687379577979E-4</c:v>
                </c:pt>
                <c:pt idx="7">
                  <c:v>7.0642093281336749E-4</c:v>
                </c:pt>
                <c:pt idx="8">
                  <c:v>-1.5236276939756266E-4</c:v>
                </c:pt>
                <c:pt idx="9">
                  <c:v>-9.9327641373814224E-4</c:v>
                </c:pt>
                <c:pt idx="10">
                  <c:v>4.2240556247532535E-3</c:v>
                </c:pt>
                <c:pt idx="11">
                  <c:v>6.2979756830450206E-4</c:v>
                </c:pt>
                <c:pt idx="12">
                  <c:v>3.9576612763436714E-4</c:v>
                </c:pt>
                <c:pt idx="13">
                  <c:v>2.8108515279083868E-3</c:v>
                </c:pt>
                <c:pt idx="14">
                  <c:v>-2.1786768744984641E-3</c:v>
                </c:pt>
                <c:pt idx="15">
                  <c:v>1.6600658198763441E-2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DCA-4048-9D93-E295FA42DBB7}"/>
            </c:ext>
          </c:extLst>
        </c:ser>
        <c:ser>
          <c:idx val="35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6000"/>
                </a:schemeClr>
              </a:solidFill>
              <a:ln w="9525">
                <a:solidFill>
                  <a:schemeClr val="accent3">
                    <a:tint val="5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data'!$C$92:$R$92</c:f>
              <c:numCache>
                <c:formatCode>#,##0.000%\ ;[Red]\-#,##0.000%\ ;\-\ </c:formatCode>
                <c:ptCount val="16"/>
                <c:pt idx="0">
                  <c:v>3.7252359991826189E-3</c:v>
                </c:pt>
                <c:pt idx="1">
                  <c:v>-3.5537113650717655E-3</c:v>
                </c:pt>
                <c:pt idx="2">
                  <c:v>4.935785414929339E-3</c:v>
                </c:pt>
                <c:pt idx="3">
                  <c:v>-1.192151598642055E-3</c:v>
                </c:pt>
                <c:pt idx="4">
                  <c:v>-9.5591392078031578E-4</c:v>
                </c:pt>
                <c:pt idx="5">
                  <c:v>4.9455518356009698E-3</c:v>
                </c:pt>
                <c:pt idx="6">
                  <c:v>-2.7408747234991537E-4</c:v>
                </c:pt>
                <c:pt idx="7">
                  <c:v>5.0399561329461662E-4</c:v>
                </c:pt>
                <c:pt idx="8">
                  <c:v>1.1739561485470951E-3</c:v>
                </c:pt>
                <c:pt idx="9">
                  <c:v>2.9012376825447994E-3</c:v>
                </c:pt>
                <c:pt idx="10">
                  <c:v>4.3756342493057598E-3</c:v>
                </c:pt>
                <c:pt idx="11">
                  <c:v>5.9151178995264786E-4</c:v>
                </c:pt>
                <c:pt idx="12">
                  <c:v>9.2506572048911551E-4</c:v>
                </c:pt>
                <c:pt idx="13">
                  <c:v>4.0573392130445196E-3</c:v>
                </c:pt>
                <c:pt idx="14">
                  <c:v>9.0621546764801941E-4</c:v>
                </c:pt>
                <c:pt idx="15">
                  <c:v>2.3065664777695449E-2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DCA-4048-9D93-E295FA42DBB7}"/>
            </c:ext>
          </c:extLst>
        </c:ser>
        <c:ser>
          <c:idx val="36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3000"/>
                </a:schemeClr>
              </a:solidFill>
              <a:ln w="9525">
                <a:solidFill>
                  <a:schemeClr val="accent3">
                    <a:tint val="5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data'!$C$93:$R$93</c:f>
              <c:numCache>
                <c:formatCode>#,##0.000%\ ;[Red]\-#,##0.000%\ ;\-\ </c:formatCode>
                <c:ptCount val="16"/>
                <c:pt idx="0">
                  <c:v>3.6870648992913813E-3</c:v>
                </c:pt>
                <c:pt idx="1">
                  <c:v>-2.4779691932460546E-3</c:v>
                </c:pt>
                <c:pt idx="2">
                  <c:v>5.8328350989386157E-3</c:v>
                </c:pt>
                <c:pt idx="3">
                  <c:v>-1.7776935091518009E-4</c:v>
                </c:pt>
                <c:pt idx="4">
                  <c:v>-5.8104716518536659E-4</c:v>
                </c:pt>
                <c:pt idx="5">
                  <c:v>6.2442567014504569E-3</c:v>
                </c:pt>
                <c:pt idx="6">
                  <c:v>-1.8127716077018796E-3</c:v>
                </c:pt>
                <c:pt idx="7">
                  <c:v>-1.2676087615675069E-3</c:v>
                </c:pt>
                <c:pt idx="8">
                  <c:v>-4.1974412093570557E-4</c:v>
                </c:pt>
                <c:pt idx="9">
                  <c:v>-3.3794002109526211E-3</c:v>
                </c:pt>
                <c:pt idx="10">
                  <c:v>9.8964423634695375E-4</c:v>
                </c:pt>
                <c:pt idx="11">
                  <c:v>5.8226240712455635E-4</c:v>
                </c:pt>
                <c:pt idx="12">
                  <c:v>-3.6755258631501198E-3</c:v>
                </c:pt>
                <c:pt idx="13">
                  <c:v>1.8675418518490083E-3</c:v>
                </c:pt>
                <c:pt idx="14">
                  <c:v>-3.4613829363864257E-3</c:v>
                </c:pt>
                <c:pt idx="15">
                  <c:v>1.9503859849601124E-3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DCA-4048-9D93-E295FA42DBB7}"/>
            </c:ext>
          </c:extLst>
        </c:ser>
        <c:ser>
          <c:idx val="37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1000"/>
                </a:schemeClr>
              </a:solidFill>
              <a:ln w="9525">
                <a:solidFill>
                  <a:schemeClr val="accent3">
                    <a:shade val="9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data'!$C$94:$R$94</c:f>
              <c:numCache>
                <c:formatCode>#,##0.000%\ ;[Red]\-#,##0.000%\ ;\-\ </c:formatCode>
                <c:ptCount val="16"/>
                <c:pt idx="0">
                  <c:v>3.7504053452519504E-3</c:v>
                </c:pt>
                <c:pt idx="1">
                  <c:v>-4.2469944260297154E-3</c:v>
                </c:pt>
                <c:pt idx="2">
                  <c:v>1.1096981467780376E-2</c:v>
                </c:pt>
                <c:pt idx="3">
                  <c:v>-1.215873972159498E-3</c:v>
                </c:pt>
                <c:pt idx="4">
                  <c:v>-6.7625424124773126E-4</c:v>
                </c:pt>
                <c:pt idx="5">
                  <c:v>2.243937163483678E-2</c:v>
                </c:pt>
                <c:pt idx="6">
                  <c:v>2.8817470223547748E-3</c:v>
                </c:pt>
                <c:pt idx="7">
                  <c:v>-2.4168307262750766E-4</c:v>
                </c:pt>
                <c:pt idx="8">
                  <c:v>2.1319036851228379E-3</c:v>
                </c:pt>
                <c:pt idx="9">
                  <c:v>-1.7797366695412986E-2</c:v>
                </c:pt>
                <c:pt idx="10">
                  <c:v>9.9703951814125169E-3</c:v>
                </c:pt>
                <c:pt idx="11">
                  <c:v>6.0928421548922529E-4</c:v>
                </c:pt>
                <c:pt idx="12">
                  <c:v>8.8679796217361329E-4</c:v>
                </c:pt>
                <c:pt idx="13">
                  <c:v>4.612392904910223E-4</c:v>
                </c:pt>
                <c:pt idx="14">
                  <c:v>-3.3852707343309252E-3</c:v>
                </c:pt>
                <c:pt idx="15">
                  <c:v>2.6664682663104733E-2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DCA-4048-9D93-E295FA42DBB7}"/>
            </c:ext>
          </c:extLst>
        </c:ser>
        <c:ser>
          <c:idx val="38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data'!$C$95:$R$95</c:f>
              <c:numCache>
                <c:formatCode>#,##0.000%\ ;[Red]\-#,##0.000%\ ;\-\ </c:formatCode>
                <c:ptCount val="16"/>
                <c:pt idx="0">
                  <c:v>3.8780310604189516E-3</c:v>
                </c:pt>
                <c:pt idx="1">
                  <c:v>-1.8944605479287446E-4</c:v>
                </c:pt>
                <c:pt idx="2">
                  <c:v>1.0029391402731624E-2</c:v>
                </c:pt>
                <c:pt idx="3">
                  <c:v>-5.6952163664059086E-4</c:v>
                </c:pt>
                <c:pt idx="4">
                  <c:v>-1.6682435875514656E-4</c:v>
                </c:pt>
                <c:pt idx="5">
                  <c:v>1.3502266875998092E-2</c:v>
                </c:pt>
                <c:pt idx="6">
                  <c:v>3.0228779336642919E-3</c:v>
                </c:pt>
                <c:pt idx="7">
                  <c:v>-9.3771334457093403E-4</c:v>
                </c:pt>
                <c:pt idx="8">
                  <c:v>8.8378193970117813E-4</c:v>
                </c:pt>
                <c:pt idx="9">
                  <c:v>-8.0788038353687419E-3</c:v>
                </c:pt>
                <c:pt idx="10">
                  <c:v>6.1461039731858236E-3</c:v>
                </c:pt>
                <c:pt idx="11">
                  <c:v>-3.6255673965426283E-3</c:v>
                </c:pt>
                <c:pt idx="12">
                  <c:v>1.6233032394752378E-4</c:v>
                </c:pt>
                <c:pt idx="13">
                  <c:v>4.1759224837865094E-3</c:v>
                </c:pt>
                <c:pt idx="14">
                  <c:v>-1.676088851718216E-3</c:v>
                </c:pt>
                <c:pt idx="15">
                  <c:v>2.6556740515044863E-2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DCA-4048-9D93-E295FA42DBB7}"/>
            </c:ext>
          </c:extLst>
        </c:ser>
        <c:ser>
          <c:idx val="39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data'!$C$96:$R$96</c:f>
              <c:numCache>
                <c:formatCode>#,##0.000%\ ;[Red]\-#,##0.000%\ ;\-\ </c:formatCode>
                <c:ptCount val="16"/>
                <c:pt idx="0">
                  <c:v>3.7793465940427762E-3</c:v>
                </c:pt>
                <c:pt idx="1">
                  <c:v>-1.9704520891250521E-3</c:v>
                </c:pt>
                <c:pt idx="2">
                  <c:v>4.780966929464503E-3</c:v>
                </c:pt>
                <c:pt idx="3">
                  <c:v>-2.1343080608127174E-4</c:v>
                </c:pt>
                <c:pt idx="4">
                  <c:v>-8.8988932661360209E-4</c:v>
                </c:pt>
                <c:pt idx="5">
                  <c:v>8.5838400643014623E-3</c:v>
                </c:pt>
                <c:pt idx="6">
                  <c:v>4.7940739498497642E-4</c:v>
                </c:pt>
                <c:pt idx="7">
                  <c:v>2.6949955831758743E-3</c:v>
                </c:pt>
                <c:pt idx="8">
                  <c:v>2.7611722225295843E-4</c:v>
                </c:pt>
                <c:pt idx="9">
                  <c:v>3.9224222305711542E-3</c:v>
                </c:pt>
                <c:pt idx="10">
                  <c:v>7.6968777043930903E-3</c:v>
                </c:pt>
                <c:pt idx="11">
                  <c:v>6.1246792166280706E-4</c:v>
                </c:pt>
                <c:pt idx="12">
                  <c:v>2.2291131922136387E-4</c:v>
                </c:pt>
                <c:pt idx="13">
                  <c:v>2.4987460805547812E-4</c:v>
                </c:pt>
                <c:pt idx="14">
                  <c:v>1.5820946477154152E-3</c:v>
                </c:pt>
                <c:pt idx="15">
                  <c:v>3.1807549998021933E-2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DCA-4048-9D93-E295FA42DBB7}"/>
            </c:ext>
          </c:extLst>
        </c:ser>
        <c:ser>
          <c:idx val="40"/>
          <c:order val="4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data'!$C$97:$R$97</c:f>
              <c:numCache>
                <c:formatCode>#,##0.000%\ ;[Red]\-#,##0.000%\ ;\-\ </c:formatCode>
                <c:ptCount val="16"/>
                <c:pt idx="0">
                  <c:v>3.741339135832078E-3</c:v>
                </c:pt>
                <c:pt idx="1">
                  <c:v>-5.7807475880689019E-4</c:v>
                </c:pt>
                <c:pt idx="2">
                  <c:v>4.5334159455248102E-3</c:v>
                </c:pt>
                <c:pt idx="3">
                  <c:v>-9.1524573652534968E-4</c:v>
                </c:pt>
                <c:pt idx="4">
                  <c:v>-4.3204502738558581E-4</c:v>
                </c:pt>
                <c:pt idx="5">
                  <c:v>9.1544165182595449E-3</c:v>
                </c:pt>
                <c:pt idx="6">
                  <c:v>1.1398000008102649E-3</c:v>
                </c:pt>
                <c:pt idx="7">
                  <c:v>-4.7522385018536895E-3</c:v>
                </c:pt>
                <c:pt idx="8">
                  <c:v>1.2301598593045249E-3</c:v>
                </c:pt>
                <c:pt idx="9">
                  <c:v>5.7220837070157682E-3</c:v>
                </c:pt>
                <c:pt idx="10">
                  <c:v>2.4691173565676294E-3</c:v>
                </c:pt>
                <c:pt idx="11">
                  <c:v>6.0100986791034039E-4</c:v>
                </c:pt>
                <c:pt idx="12">
                  <c:v>1.0260738951606285E-4</c:v>
                </c:pt>
                <c:pt idx="13">
                  <c:v>3.9378716799609581E-3</c:v>
                </c:pt>
                <c:pt idx="14">
                  <c:v>-1.5889743181463079E-3</c:v>
                </c:pt>
                <c:pt idx="15">
                  <c:v>2.4365243117984159E-2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DCA-4048-9D93-E295FA42DBB7}"/>
            </c:ext>
          </c:extLst>
        </c:ser>
        <c:ser>
          <c:idx val="41"/>
          <c:order val="4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data'!$C$98:$R$98</c:f>
              <c:numCache>
                <c:formatCode>#,##0.000%\ ;[Red]\-#,##0.000%\ ;\-\ </c:formatCode>
                <c:ptCount val="16"/>
                <c:pt idx="0">
                  <c:v>3.773353376295363E-3</c:v>
                </c:pt>
                <c:pt idx="1">
                  <c:v>4.300328367956574E-5</c:v>
                </c:pt>
                <c:pt idx="2">
                  <c:v>4.1498277211338142E-3</c:v>
                </c:pt>
                <c:pt idx="3">
                  <c:v>-8.4145098859744749E-4</c:v>
                </c:pt>
                <c:pt idx="4">
                  <c:v>2.0237403746776739E-3</c:v>
                </c:pt>
                <c:pt idx="5">
                  <c:v>1.2652610504483741E-2</c:v>
                </c:pt>
                <c:pt idx="6">
                  <c:v>-3.2138996420139065E-4</c:v>
                </c:pt>
                <c:pt idx="7">
                  <c:v>6.9453211562420236E-4</c:v>
                </c:pt>
                <c:pt idx="8">
                  <c:v>1.7875332463610505E-3</c:v>
                </c:pt>
                <c:pt idx="9">
                  <c:v>-1.8059895432580575E-3</c:v>
                </c:pt>
                <c:pt idx="10">
                  <c:v>8.7992105277903132E-3</c:v>
                </c:pt>
                <c:pt idx="11">
                  <c:v>6.1159876090988163E-4</c:v>
                </c:pt>
                <c:pt idx="12">
                  <c:v>4.7143452699893729E-4</c:v>
                </c:pt>
                <c:pt idx="13">
                  <c:v>-5.1193587853792799E-4</c:v>
                </c:pt>
                <c:pt idx="14">
                  <c:v>3.7906433350629598E-3</c:v>
                </c:pt>
                <c:pt idx="15">
                  <c:v>3.5316721398422679E-2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DCA-4048-9D93-E295FA42DBB7}"/>
            </c:ext>
          </c:extLst>
        </c:ser>
        <c:ser>
          <c:idx val="42"/>
          <c:order val="4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data'!$C$57:$R$57</c:f>
              <c:numCache>
                <c:formatCode>#,##0.000%\ ;[Red]\-#,##0.000%\ ;\-\ </c:formatCode>
                <c:ptCount val="16"/>
                <c:pt idx="0">
                  <c:v>3.7412606893265643E-3</c:v>
                </c:pt>
                <c:pt idx="1">
                  <c:v>-1.0630652334178148E-3</c:v>
                </c:pt>
                <c:pt idx="2">
                  <c:v>2.212756426761775E-3</c:v>
                </c:pt>
                <c:pt idx="3">
                  <c:v>-1.1389328823101508E-3</c:v>
                </c:pt>
                <c:pt idx="4">
                  <c:v>-5.1234826266788325E-4</c:v>
                </c:pt>
                <c:pt idx="5">
                  <c:v>4.7819554139334475E-3</c:v>
                </c:pt>
                <c:pt idx="6">
                  <c:v>2.0958069244834121E-3</c:v>
                </c:pt>
                <c:pt idx="7">
                  <c:v>9.9075189935926566E-4</c:v>
                </c:pt>
                <c:pt idx="8">
                  <c:v>1.0562343660387441E-3</c:v>
                </c:pt>
                <c:pt idx="9">
                  <c:v>-6.2581811468553905E-3</c:v>
                </c:pt>
                <c:pt idx="10">
                  <c:v>5.3437410157928245E-3</c:v>
                </c:pt>
                <c:pt idx="11">
                  <c:v>-1.4092740909059653E-3</c:v>
                </c:pt>
                <c:pt idx="12">
                  <c:v>2.2232670973254542E-4</c:v>
                </c:pt>
                <c:pt idx="13">
                  <c:v>3.0020559390095958E-3</c:v>
                </c:pt>
                <c:pt idx="14">
                  <c:v>-4.7277603394224599E-4</c:v>
                </c:pt>
                <c:pt idx="15">
                  <c:v>1.2592311734338724E-2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DCA-4048-9D93-E295FA42DBB7}"/>
            </c:ext>
          </c:extLst>
        </c:ser>
        <c:ser>
          <c:idx val="43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data'!$C$58:$R$58</c:f>
              <c:numCache>
                <c:formatCode>#,##0.000%\ ;[Red]\-#,##0.000%\ ;\-\ </c:formatCode>
                <c:ptCount val="16"/>
                <c:pt idx="0">
                  <c:v>3.8460431665652273E-3</c:v>
                </c:pt>
                <c:pt idx="1">
                  <c:v>-2.2912503761118863E-4</c:v>
                </c:pt>
                <c:pt idx="2">
                  <c:v>-4.7772800549072958E-3</c:v>
                </c:pt>
                <c:pt idx="3">
                  <c:v>-5.6660059864666046E-4</c:v>
                </c:pt>
                <c:pt idx="4">
                  <c:v>-1.6802819567174332E-4</c:v>
                </c:pt>
                <c:pt idx="5">
                  <c:v>1.5710321198176835E-3</c:v>
                </c:pt>
                <c:pt idx="6">
                  <c:v>-1.9579893767185386E-3</c:v>
                </c:pt>
                <c:pt idx="7">
                  <c:v>-1.3821535021889542E-3</c:v>
                </c:pt>
                <c:pt idx="8">
                  <c:v>-2.3602605567285551E-4</c:v>
                </c:pt>
                <c:pt idx="9">
                  <c:v>2.8471321357104173E-4</c:v>
                </c:pt>
                <c:pt idx="10">
                  <c:v>2.6697863934672661E-3</c:v>
                </c:pt>
                <c:pt idx="11">
                  <c:v>-1.666202512152104E-3</c:v>
                </c:pt>
                <c:pt idx="12">
                  <c:v>4.9241478980110998E-5</c:v>
                </c:pt>
                <c:pt idx="13">
                  <c:v>9.4772855754809981E-4</c:v>
                </c:pt>
                <c:pt idx="14">
                  <c:v>1.1109459622491435E-3</c:v>
                </c:pt>
                <c:pt idx="15">
                  <c:v>-5.0391444137076746E-4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DCA-4048-9D93-E295FA42DBB7}"/>
            </c:ext>
          </c:extLst>
        </c:ser>
        <c:ser>
          <c:idx val="44"/>
          <c:order val="4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7000"/>
                </a:schemeClr>
              </a:solidFill>
              <a:ln w="9525">
                <a:solidFill>
                  <a:schemeClr val="accent3">
                    <a:tint val="9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data'!$C$59:$R$59</c:f>
              <c:numCache>
                <c:formatCode>#,##0.000%\ ;[Red]\-#,##0.000%\ ;\-\ </c:formatCode>
                <c:ptCount val="16"/>
                <c:pt idx="0">
                  <c:v>3.8207389719353557E-3</c:v>
                </c:pt>
                <c:pt idx="1">
                  <c:v>-1.6788119903532461E-4</c:v>
                </c:pt>
                <c:pt idx="2">
                  <c:v>-2.9883941071227049E-3</c:v>
                </c:pt>
                <c:pt idx="3">
                  <c:v>-2.4927061080703972E-4</c:v>
                </c:pt>
                <c:pt idx="4">
                  <c:v>-5.9401388557511758E-4</c:v>
                </c:pt>
                <c:pt idx="5">
                  <c:v>1.3386766253684623E-3</c:v>
                </c:pt>
                <c:pt idx="6">
                  <c:v>-6.7916617825591885E-4</c:v>
                </c:pt>
                <c:pt idx="7">
                  <c:v>-3.8171165777689531E-4</c:v>
                </c:pt>
                <c:pt idx="8">
                  <c:v>-4.9177533178856869E-4</c:v>
                </c:pt>
                <c:pt idx="9">
                  <c:v>-2.2074014577095902E-3</c:v>
                </c:pt>
                <c:pt idx="10">
                  <c:v>1.3680549165775435E-3</c:v>
                </c:pt>
                <c:pt idx="11">
                  <c:v>6.0680123579559542E-4</c:v>
                </c:pt>
                <c:pt idx="12">
                  <c:v>6.575473050995928E-4</c:v>
                </c:pt>
                <c:pt idx="13">
                  <c:v>-9.4060226755583454E-3</c:v>
                </c:pt>
                <c:pt idx="14">
                  <c:v>1.0032488116278326E-3</c:v>
                </c:pt>
                <c:pt idx="15">
                  <c:v>-8.3705692372251228E-3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DCA-4048-9D93-E295FA42DBB7}"/>
            </c:ext>
          </c:extLst>
        </c:ser>
        <c:ser>
          <c:idx val="45"/>
          <c:order val="4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data'!$C$60:$R$60</c:f>
              <c:numCache>
                <c:formatCode>#,##0.000%\ ;[Red]\-#,##0.000%\ ;\-\ </c:formatCode>
                <c:ptCount val="16"/>
                <c:pt idx="0">
                  <c:v>3.7412544036989903E-3</c:v>
                </c:pt>
                <c:pt idx="1">
                  <c:v>-3.2566204590245285E-4</c:v>
                </c:pt>
                <c:pt idx="2">
                  <c:v>-3.0939570661203675E-3</c:v>
                </c:pt>
                <c:pt idx="3">
                  <c:v>-4.6832542732455629E-4</c:v>
                </c:pt>
                <c:pt idx="4">
                  <c:v>-6.0175848836974133E-4</c:v>
                </c:pt>
                <c:pt idx="5">
                  <c:v>4.7612187549772589E-4</c:v>
                </c:pt>
                <c:pt idx="6">
                  <c:v>1.5701636174222378E-3</c:v>
                </c:pt>
                <c:pt idx="7">
                  <c:v>1.7530662521709761E-3</c:v>
                </c:pt>
                <c:pt idx="8">
                  <c:v>-3.2742572440302986E-4</c:v>
                </c:pt>
                <c:pt idx="9">
                  <c:v>-3.7710919425997247E-3</c:v>
                </c:pt>
                <c:pt idx="10">
                  <c:v>-1.9270471889336616E-3</c:v>
                </c:pt>
                <c:pt idx="11">
                  <c:v>5.8936845377000058E-4</c:v>
                </c:pt>
                <c:pt idx="12">
                  <c:v>3.3627512863299014E-4</c:v>
                </c:pt>
                <c:pt idx="13">
                  <c:v>-1.0913197076251047E-3</c:v>
                </c:pt>
                <c:pt idx="14">
                  <c:v>-2.9681346457047786E-3</c:v>
                </c:pt>
                <c:pt idx="15">
                  <c:v>-6.1084725057904965E-3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DCA-4048-9D93-E295FA42DBB7}"/>
            </c:ext>
          </c:extLst>
        </c:ser>
        <c:ser>
          <c:idx val="46"/>
          <c:order val="4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4000"/>
                </a:schemeClr>
              </a:solidFill>
              <a:ln w="9525">
                <a:solidFill>
                  <a:schemeClr val="accent3">
                    <a:tint val="9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data'!$C$61:$R$61</c:f>
              <c:numCache>
                <c:formatCode>#,##0.000%\ ;[Red]\-#,##0.000%\ ;\-\ </c:formatCode>
                <c:ptCount val="16"/>
                <c:pt idx="0">
                  <c:v>3.8967494047759121E-3</c:v>
                </c:pt>
                <c:pt idx="1">
                  <c:v>-1.7439519432338457E-5</c:v>
                </c:pt>
                <c:pt idx="2">
                  <c:v>1.6257200942297878E-3</c:v>
                </c:pt>
                <c:pt idx="3">
                  <c:v>-4.6772582623333392E-4</c:v>
                </c:pt>
                <c:pt idx="4">
                  <c:v>-2.3967971321381398E-4</c:v>
                </c:pt>
                <c:pt idx="5">
                  <c:v>3.4549298035257969E-3</c:v>
                </c:pt>
                <c:pt idx="6">
                  <c:v>-1.7249932325131834E-3</c:v>
                </c:pt>
                <c:pt idx="7">
                  <c:v>-4.3173082882685954E-4</c:v>
                </c:pt>
                <c:pt idx="8">
                  <c:v>-6.9107806257928672E-4</c:v>
                </c:pt>
                <c:pt idx="9">
                  <c:v>-1.6409364664942139E-3</c:v>
                </c:pt>
                <c:pt idx="10">
                  <c:v>2.520908049676418E-3</c:v>
                </c:pt>
                <c:pt idx="11">
                  <c:v>6.1920602362364185E-4</c:v>
                </c:pt>
                <c:pt idx="12">
                  <c:v>-1.399775113259949E-4</c:v>
                </c:pt>
                <c:pt idx="13">
                  <c:v>8.6403792523737089E-4</c:v>
                </c:pt>
                <c:pt idx="14">
                  <c:v>-2.6703023607481668E-3</c:v>
                </c:pt>
                <c:pt idx="15">
                  <c:v>4.957687779701736E-3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DCA-4048-9D93-E295FA42DBB7}"/>
            </c:ext>
          </c:extLst>
        </c:ser>
        <c:ser>
          <c:idx val="47"/>
          <c:order val="4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2000"/>
                </a:schemeClr>
              </a:solidFill>
              <a:ln w="9525">
                <a:solidFill>
                  <a:schemeClr val="accent3">
                    <a:tint val="9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data'!$C$62:$R$62</c:f>
              <c:numCache>
                <c:formatCode>#,##0.000%\ ;[Red]\-#,##0.000%\ ;\-\ </c:formatCode>
                <c:ptCount val="16"/>
                <c:pt idx="0">
                  <c:v>3.7839385830440442E-3</c:v>
                </c:pt>
                <c:pt idx="1">
                  <c:v>7.4748066015262182E-5</c:v>
                </c:pt>
                <c:pt idx="2">
                  <c:v>2.195574154729707E-3</c:v>
                </c:pt>
                <c:pt idx="3">
                  <c:v>-2.6438059586597618E-4</c:v>
                </c:pt>
                <c:pt idx="4">
                  <c:v>1.7978969579734994E-4</c:v>
                </c:pt>
                <c:pt idx="5">
                  <c:v>-6.8577119481936233E-3</c:v>
                </c:pt>
                <c:pt idx="6">
                  <c:v>-2.1774748191205617E-5</c:v>
                </c:pt>
                <c:pt idx="7">
                  <c:v>2.0813070378373766E-3</c:v>
                </c:pt>
                <c:pt idx="8">
                  <c:v>-7.0114561828171773E-4</c:v>
                </c:pt>
                <c:pt idx="9">
                  <c:v>-1.2600387785599576E-3</c:v>
                </c:pt>
                <c:pt idx="10">
                  <c:v>-2.3163219237780641E-3</c:v>
                </c:pt>
                <c:pt idx="11">
                  <c:v>5.9039759305190564E-4</c:v>
                </c:pt>
                <c:pt idx="12">
                  <c:v>3.6882433515295077E-4</c:v>
                </c:pt>
                <c:pt idx="13">
                  <c:v>5.1051018089076639E-3</c:v>
                </c:pt>
                <c:pt idx="14">
                  <c:v>-2.1074339507598516E-4</c:v>
                </c:pt>
                <c:pt idx="15">
                  <c:v>2.7475642665897304E-3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DCA-4048-9D93-E295FA42DBB7}"/>
            </c:ext>
          </c:extLst>
        </c:ser>
        <c:ser>
          <c:idx val="48"/>
          <c:order val="4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1000"/>
                </a:schemeClr>
              </a:solidFill>
              <a:ln w="9525">
                <a:solidFill>
                  <a:schemeClr val="accent3">
                    <a:tint val="9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data'!$C$63:$R$63</c:f>
              <c:numCache>
                <c:formatCode>#,##0.000%\ ;[Red]\-#,##0.000%\ ;\-\ </c:formatCode>
                <c:ptCount val="16"/>
                <c:pt idx="0">
                  <c:v>3.9205312481600529E-3</c:v>
                </c:pt>
                <c:pt idx="1">
                  <c:v>-1.6504896916758049E-4</c:v>
                </c:pt>
                <c:pt idx="2">
                  <c:v>1.6246321916875139E-3</c:v>
                </c:pt>
                <c:pt idx="3">
                  <c:v>-6.48143147203184E-4</c:v>
                </c:pt>
                <c:pt idx="4">
                  <c:v>-4.7647284059104678E-4</c:v>
                </c:pt>
                <c:pt idx="5">
                  <c:v>2.0387903368186411E-3</c:v>
                </c:pt>
                <c:pt idx="6">
                  <c:v>-3.9113750605497266E-3</c:v>
                </c:pt>
                <c:pt idx="7">
                  <c:v>-2.4731241356024114E-4</c:v>
                </c:pt>
                <c:pt idx="8">
                  <c:v>-1.5213927501944724E-4</c:v>
                </c:pt>
                <c:pt idx="9">
                  <c:v>-5.0350889733461468E-3</c:v>
                </c:pt>
                <c:pt idx="10">
                  <c:v>4.0013626099142385E-3</c:v>
                </c:pt>
                <c:pt idx="11">
                  <c:v>-5.0853364258651723E-4</c:v>
                </c:pt>
                <c:pt idx="12">
                  <c:v>1.0134267869188474E-3</c:v>
                </c:pt>
                <c:pt idx="13">
                  <c:v>5.9676419621323973E-4</c:v>
                </c:pt>
                <c:pt idx="14">
                  <c:v>-1.0332063638152089E-3</c:v>
                </c:pt>
                <c:pt idx="15">
                  <c:v>1.0181866838734344E-3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DCA-4048-9D93-E295FA42DBB7}"/>
            </c:ext>
          </c:extLst>
        </c:ser>
        <c:ser>
          <c:idx val="49"/>
          <c:order val="4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9000"/>
                </a:schemeClr>
              </a:solidFill>
              <a:ln w="9525">
                <a:solidFill>
                  <a:schemeClr val="accent3">
                    <a:tint val="8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data'!$C$64:$R$64</c:f>
              <c:numCache>
                <c:formatCode>#,##0.000%\ ;[Red]\-#,##0.000%\ ;\-\ </c:formatCode>
                <c:ptCount val="16"/>
                <c:pt idx="0">
                  <c:v>3.6276620693517225E-3</c:v>
                </c:pt>
                <c:pt idx="1">
                  <c:v>-7.0966694415697251E-4</c:v>
                </c:pt>
                <c:pt idx="2">
                  <c:v>-1.3018575043829417E-3</c:v>
                </c:pt>
                <c:pt idx="3">
                  <c:v>-2.2005578564932016E-4</c:v>
                </c:pt>
                <c:pt idx="4">
                  <c:v>-9.8273714330687767E-5</c:v>
                </c:pt>
                <c:pt idx="5">
                  <c:v>-1.0982846621722553E-2</c:v>
                </c:pt>
                <c:pt idx="6">
                  <c:v>-1.2918322204811261E-3</c:v>
                </c:pt>
                <c:pt idx="7">
                  <c:v>4.1368132767155563E-3</c:v>
                </c:pt>
                <c:pt idx="8">
                  <c:v>-9.7012358256431952E-4</c:v>
                </c:pt>
                <c:pt idx="9">
                  <c:v>-2.6332366530239515E-3</c:v>
                </c:pt>
                <c:pt idx="10">
                  <c:v>-6.3451836126343641E-3</c:v>
                </c:pt>
                <c:pt idx="11">
                  <c:v>5.6380190887272974E-4</c:v>
                </c:pt>
                <c:pt idx="12">
                  <c:v>-2.1435475333442255E-4</c:v>
                </c:pt>
                <c:pt idx="13">
                  <c:v>-1.2409838795390815E-3</c:v>
                </c:pt>
                <c:pt idx="14">
                  <c:v>-1.4768986213502533E-3</c:v>
                </c:pt>
                <c:pt idx="15">
                  <c:v>-1.9157036638229985E-2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DCA-4048-9D93-E295FA42DBB7}"/>
            </c:ext>
          </c:extLst>
        </c:ser>
        <c:ser>
          <c:idx val="50"/>
          <c:order val="5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7000"/>
                </a:schemeClr>
              </a:solidFill>
              <a:ln w="9525">
                <a:solidFill>
                  <a:schemeClr val="accent3">
                    <a:tint val="8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data'!$C$65:$R$65</c:f>
              <c:numCache>
                <c:formatCode>#,##0.000%\ ;[Red]\-#,##0.000%\ ;\-\ </c:formatCode>
                <c:ptCount val="16"/>
                <c:pt idx="0">
                  <c:v>3.7487249057981398E-3</c:v>
                </c:pt>
                <c:pt idx="1">
                  <c:v>8.7449300710340516E-4</c:v>
                </c:pt>
                <c:pt idx="2">
                  <c:v>-5.5370890914177018E-3</c:v>
                </c:pt>
                <c:pt idx="3">
                  <c:v>6.3981715345384771E-5</c:v>
                </c:pt>
                <c:pt idx="4">
                  <c:v>1.0883687568608025E-4</c:v>
                </c:pt>
                <c:pt idx="5">
                  <c:v>-4.1767229962240693E-3</c:v>
                </c:pt>
                <c:pt idx="6">
                  <c:v>2.6226009067691347E-3</c:v>
                </c:pt>
                <c:pt idx="7">
                  <c:v>9.9929474281312825E-4</c:v>
                </c:pt>
                <c:pt idx="8">
                  <c:v>-8.8745143474744381E-4</c:v>
                </c:pt>
                <c:pt idx="9">
                  <c:v>-2.9452028914020989E-3</c:v>
                </c:pt>
                <c:pt idx="10">
                  <c:v>-1.5617292555828444E-3</c:v>
                </c:pt>
                <c:pt idx="11">
                  <c:v>5.8491593344356385E-4</c:v>
                </c:pt>
                <c:pt idx="12">
                  <c:v>1.7827480735932433E-4</c:v>
                </c:pt>
                <c:pt idx="13">
                  <c:v>-7.6481870120737039E-4</c:v>
                </c:pt>
                <c:pt idx="14">
                  <c:v>2.3789796611898284E-3</c:v>
                </c:pt>
                <c:pt idx="15">
                  <c:v>-4.312911815073539E-3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DCA-4048-9D93-E295FA42DBB7}"/>
            </c:ext>
          </c:extLst>
        </c:ser>
        <c:ser>
          <c:idx val="51"/>
          <c:order val="5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data'!$C$66:$R$66</c:f>
              <c:numCache>
                <c:formatCode>#,##0.000%\ ;[Red]\-#,##0.000%\ ;\-\ </c:formatCode>
                <c:ptCount val="16"/>
                <c:pt idx="0">
                  <c:v>3.7413400614196846E-3</c:v>
                </c:pt>
                <c:pt idx="1">
                  <c:v>-1.9236083286944261E-3</c:v>
                </c:pt>
                <c:pt idx="2">
                  <c:v>2.8906468890448345E-3</c:v>
                </c:pt>
                <c:pt idx="3">
                  <c:v>-6.66317549137041E-4</c:v>
                </c:pt>
                <c:pt idx="4">
                  <c:v>6.3217285020389369E-4</c:v>
                </c:pt>
                <c:pt idx="5">
                  <c:v>-1.1951434722151655E-2</c:v>
                </c:pt>
                <c:pt idx="6">
                  <c:v>1.4987991192677574E-3</c:v>
                </c:pt>
                <c:pt idx="7">
                  <c:v>1.2214037307425318E-3</c:v>
                </c:pt>
                <c:pt idx="8">
                  <c:v>2.3281898043692184E-4</c:v>
                </c:pt>
                <c:pt idx="9">
                  <c:v>-3.5637315380987467E-3</c:v>
                </c:pt>
                <c:pt idx="10">
                  <c:v>7.2678311002860596E-4</c:v>
                </c:pt>
                <c:pt idx="11">
                  <c:v>5.7996392093950799E-4</c:v>
                </c:pt>
                <c:pt idx="12">
                  <c:v>2.2352318242934155E-3</c:v>
                </c:pt>
                <c:pt idx="13">
                  <c:v>-2.6815552645048646E-3</c:v>
                </c:pt>
                <c:pt idx="14">
                  <c:v>4.7550332233785575E-3</c:v>
                </c:pt>
                <c:pt idx="15">
                  <c:v>-2.2724536928310224E-3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DCA-4048-9D93-E295FA42DBB7}"/>
            </c:ext>
          </c:extLst>
        </c:ser>
        <c:ser>
          <c:idx val="52"/>
          <c:order val="5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4000"/>
                </a:schemeClr>
              </a:solidFill>
              <a:ln w="9525">
                <a:solidFill>
                  <a:schemeClr val="accent3">
                    <a:tint val="8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data'!$C$67:$R$67</c:f>
              <c:numCache>
                <c:formatCode>#,##0.000%\ ;[Red]\-#,##0.000%\ ;\-\ </c:formatCode>
                <c:ptCount val="16"/>
                <c:pt idx="0">
                  <c:v>3.8214570884769206E-3</c:v>
                </c:pt>
                <c:pt idx="1">
                  <c:v>-3.4969469759826843E-4</c:v>
                </c:pt>
                <c:pt idx="2">
                  <c:v>-4.7518242514741349E-3</c:v>
                </c:pt>
                <c:pt idx="3">
                  <c:v>-4.9677460255481698E-4</c:v>
                </c:pt>
                <c:pt idx="4">
                  <c:v>1.2169021794179447E-3</c:v>
                </c:pt>
                <c:pt idx="5">
                  <c:v>4.5471981367224412E-3</c:v>
                </c:pt>
                <c:pt idx="6">
                  <c:v>-3.0662326685557684E-3</c:v>
                </c:pt>
                <c:pt idx="7">
                  <c:v>-9.8904016993506261E-4</c:v>
                </c:pt>
                <c:pt idx="8">
                  <c:v>3.155597652146902E-4</c:v>
                </c:pt>
                <c:pt idx="9">
                  <c:v>-1.3696454157554605E-3</c:v>
                </c:pt>
                <c:pt idx="10">
                  <c:v>4.5267721402835193E-3</c:v>
                </c:pt>
                <c:pt idx="11">
                  <c:v>6.0823210709615161E-4</c:v>
                </c:pt>
                <c:pt idx="12">
                  <c:v>-5.3569630480840846E-3</c:v>
                </c:pt>
                <c:pt idx="13">
                  <c:v>-4.9154108187920986E-3</c:v>
                </c:pt>
                <c:pt idx="14">
                  <c:v>-6.8308814222417524E-4</c:v>
                </c:pt>
                <c:pt idx="15">
                  <c:v>-6.9425523977622028E-3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DCA-4048-9D93-E295FA42DBB7}"/>
            </c:ext>
          </c:extLst>
        </c:ser>
        <c:ser>
          <c:idx val="53"/>
          <c:order val="5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data'!$C$68:$R$68</c:f>
              <c:numCache>
                <c:formatCode>#,##0.000%\ ;[Red]\-#,##0.000%\ ;\-\ </c:formatCode>
                <c:ptCount val="16"/>
                <c:pt idx="0">
                  <c:v>3.8338488012523708E-3</c:v>
                </c:pt>
                <c:pt idx="1">
                  <c:v>-9.2202227029969386E-4</c:v>
                </c:pt>
                <c:pt idx="2">
                  <c:v>-2.74990441205758E-3</c:v>
                </c:pt>
                <c:pt idx="3">
                  <c:v>-1.175687225353883E-3</c:v>
                </c:pt>
                <c:pt idx="4">
                  <c:v>-1.1867025670213582E-3</c:v>
                </c:pt>
                <c:pt idx="5">
                  <c:v>1.3823503997618669E-2</c:v>
                </c:pt>
                <c:pt idx="6">
                  <c:v>1.1727888356916072E-3</c:v>
                </c:pt>
                <c:pt idx="7">
                  <c:v>1.1911109305000611E-3</c:v>
                </c:pt>
                <c:pt idx="8">
                  <c:v>1.3555781407312839E-3</c:v>
                </c:pt>
                <c:pt idx="9">
                  <c:v>-3.8904183508527979E-3</c:v>
                </c:pt>
                <c:pt idx="10">
                  <c:v>6.8015941817138881E-3</c:v>
                </c:pt>
                <c:pt idx="11">
                  <c:v>-6.3487287440386897E-3</c:v>
                </c:pt>
                <c:pt idx="12">
                  <c:v>2.7463781961769573E-3</c:v>
                </c:pt>
                <c:pt idx="13">
                  <c:v>2.4770859381804122E-3</c:v>
                </c:pt>
                <c:pt idx="14">
                  <c:v>-1.0566788116641579E-3</c:v>
                </c:pt>
                <c:pt idx="15">
                  <c:v>1.6071746640577089E-2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DCA-4048-9D93-E295FA42DBB7}"/>
            </c:ext>
          </c:extLst>
        </c:ser>
        <c:ser>
          <c:idx val="54"/>
          <c:order val="5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1000"/>
                </a:schemeClr>
              </a:solidFill>
              <a:ln w="9525">
                <a:solidFill>
                  <a:schemeClr val="accent3">
                    <a:tint val="8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data'!$C$69:$R$69</c:f>
              <c:numCache>
                <c:formatCode>#,##0.000%\ ;[Red]\-#,##0.000%\ ;\-\ </c:formatCode>
                <c:ptCount val="16"/>
                <c:pt idx="0">
                  <c:v>3.7413414742719642E-3</c:v>
                </c:pt>
                <c:pt idx="1">
                  <c:v>-1.9791020447472718E-3</c:v>
                </c:pt>
                <c:pt idx="2">
                  <c:v>1.0754399303380957E-2</c:v>
                </c:pt>
                <c:pt idx="3">
                  <c:v>-7.1246829577953363E-4</c:v>
                </c:pt>
                <c:pt idx="4">
                  <c:v>6.2684055351813761E-4</c:v>
                </c:pt>
                <c:pt idx="5">
                  <c:v>6.9503775564050407E-4</c:v>
                </c:pt>
                <c:pt idx="6">
                  <c:v>5.1671252441054527E-4</c:v>
                </c:pt>
                <c:pt idx="7">
                  <c:v>-3.8188708638775548E-3</c:v>
                </c:pt>
                <c:pt idx="8">
                  <c:v>3.039004343514673E-4</c:v>
                </c:pt>
                <c:pt idx="9">
                  <c:v>-2.9760200640875922E-3</c:v>
                </c:pt>
                <c:pt idx="10">
                  <c:v>-8.1091271828537259E-5</c:v>
                </c:pt>
                <c:pt idx="11">
                  <c:v>5.9656721489309561E-4</c:v>
                </c:pt>
                <c:pt idx="12">
                  <c:v>1.8847829309454056E-4</c:v>
                </c:pt>
                <c:pt idx="13">
                  <c:v>-3.0055770722201558E-3</c:v>
                </c:pt>
                <c:pt idx="14">
                  <c:v>-6.0501183110006629E-4</c:v>
                </c:pt>
                <c:pt idx="15">
                  <c:v>4.2451361099204998E-3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DCA-4048-9D93-E295FA42DBB7}"/>
            </c:ext>
          </c:extLst>
        </c:ser>
        <c:ser>
          <c:idx val="55"/>
          <c:order val="5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9000"/>
                </a:schemeClr>
              </a:solidFill>
              <a:ln w="9525">
                <a:solidFill>
                  <a:schemeClr val="accent3">
                    <a:tint val="7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data'!$C$70:$R$70</c:f>
              <c:numCache>
                <c:formatCode>#,##0.000%\ ;[Red]\-#,##0.000%\ ;\-\ </c:formatCode>
                <c:ptCount val="16"/>
                <c:pt idx="0">
                  <c:v>3.8986556257143423E-3</c:v>
                </c:pt>
                <c:pt idx="1">
                  <c:v>-9.9384140300040613E-4</c:v>
                </c:pt>
                <c:pt idx="2">
                  <c:v>-5.2347582926470793E-4</c:v>
                </c:pt>
                <c:pt idx="3">
                  <c:v>-1.4091399999072163E-3</c:v>
                </c:pt>
                <c:pt idx="4">
                  <c:v>-3.6412030368326853E-4</c:v>
                </c:pt>
                <c:pt idx="5">
                  <c:v>1.1433901677401437E-2</c:v>
                </c:pt>
                <c:pt idx="6">
                  <c:v>2.5166221959849189E-4</c:v>
                </c:pt>
                <c:pt idx="7">
                  <c:v>-1.7231069773759877E-4</c:v>
                </c:pt>
                <c:pt idx="8">
                  <c:v>2.8869143938090591E-3</c:v>
                </c:pt>
                <c:pt idx="9">
                  <c:v>-7.4870512949256618E-3</c:v>
                </c:pt>
                <c:pt idx="10">
                  <c:v>7.036361130232649E-3</c:v>
                </c:pt>
                <c:pt idx="11">
                  <c:v>-5.7172630141368863E-3</c:v>
                </c:pt>
                <c:pt idx="12">
                  <c:v>2.2472279843133158E-4</c:v>
                </c:pt>
                <c:pt idx="13">
                  <c:v>-2.3491941831019769E-3</c:v>
                </c:pt>
                <c:pt idx="14">
                  <c:v>-1.9805525635765431E-3</c:v>
                </c:pt>
                <c:pt idx="15">
                  <c:v>4.735268555853045E-3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DCA-4048-9D93-E295FA42DBB7}"/>
            </c:ext>
          </c:extLst>
        </c:ser>
        <c:ser>
          <c:idx val="56"/>
          <c:order val="5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8000"/>
                </a:schemeClr>
              </a:solidFill>
              <a:ln w="9525">
                <a:solidFill>
                  <a:schemeClr val="accent3">
                    <a:tint val="7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data'!$C$71:$R$71</c:f>
              <c:numCache>
                <c:formatCode>#,##0.000%\ ;[Red]\-#,##0.000%\ ;\-\ </c:formatCode>
                <c:ptCount val="16"/>
                <c:pt idx="0">
                  <c:v>3.7556455024980728E-3</c:v>
                </c:pt>
                <c:pt idx="1">
                  <c:v>-7.9340082885037688E-4</c:v>
                </c:pt>
                <c:pt idx="2">
                  <c:v>-1.1302667520245446E-3</c:v>
                </c:pt>
                <c:pt idx="3">
                  <c:v>-9.1151774269282448E-4</c:v>
                </c:pt>
                <c:pt idx="4">
                  <c:v>-5.6216153001598101E-4</c:v>
                </c:pt>
                <c:pt idx="5">
                  <c:v>-8.867465557131915E-4</c:v>
                </c:pt>
                <c:pt idx="6">
                  <c:v>-1.0500763639982313E-3</c:v>
                </c:pt>
                <c:pt idx="7">
                  <c:v>-2.5474749298646238E-3</c:v>
                </c:pt>
                <c:pt idx="8">
                  <c:v>8.3596222083404115E-4</c:v>
                </c:pt>
                <c:pt idx="9">
                  <c:v>-3.1466191455675752E-3</c:v>
                </c:pt>
                <c:pt idx="10">
                  <c:v>1.3945488404950579E-3</c:v>
                </c:pt>
                <c:pt idx="11">
                  <c:v>5.8853626087040922E-4</c:v>
                </c:pt>
                <c:pt idx="12">
                  <c:v>-1.4924914483094298E-4</c:v>
                </c:pt>
                <c:pt idx="13">
                  <c:v>3.7311276797813431E-4</c:v>
                </c:pt>
                <c:pt idx="14">
                  <c:v>1.141170867099639E-3</c:v>
                </c:pt>
                <c:pt idx="15">
                  <c:v>-3.0885365337829374E-3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DCA-4048-9D93-E295FA42DBB7}"/>
            </c:ext>
          </c:extLst>
        </c:ser>
        <c:ser>
          <c:idx val="57"/>
          <c:order val="5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6000"/>
                </a:schemeClr>
              </a:solidFill>
              <a:ln w="9525">
                <a:solidFill>
                  <a:schemeClr val="accent3">
                    <a:tint val="7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data'!$C$72:$R$72</c:f>
              <c:numCache>
                <c:formatCode>#,##0.000%\ ;[Red]\-#,##0.000%\ ;\-\ </c:formatCode>
                <c:ptCount val="16"/>
                <c:pt idx="0">
                  <c:v>3.7412989321463641E-3</c:v>
                </c:pt>
                <c:pt idx="1">
                  <c:v>-9.9274806355342804E-4</c:v>
                </c:pt>
                <c:pt idx="2">
                  <c:v>-3.3721526497871857E-3</c:v>
                </c:pt>
                <c:pt idx="3">
                  <c:v>-2.2748015278939437E-4</c:v>
                </c:pt>
                <c:pt idx="4">
                  <c:v>1.9209817059017142E-3</c:v>
                </c:pt>
                <c:pt idx="5">
                  <c:v>4.8571743038425819E-3</c:v>
                </c:pt>
                <c:pt idx="6">
                  <c:v>-3.5168316754325968E-3</c:v>
                </c:pt>
                <c:pt idx="7">
                  <c:v>-7.129407656449871E-4</c:v>
                </c:pt>
                <c:pt idx="8">
                  <c:v>-9.2961793826340511E-5</c:v>
                </c:pt>
                <c:pt idx="9">
                  <c:v>-5.3401490204164626E-3</c:v>
                </c:pt>
                <c:pt idx="10">
                  <c:v>2.4272392970686729E-3</c:v>
                </c:pt>
                <c:pt idx="11">
                  <c:v>5.9326443948337637E-4</c:v>
                </c:pt>
                <c:pt idx="12">
                  <c:v>2.4681407947635403E-4</c:v>
                </c:pt>
                <c:pt idx="13">
                  <c:v>-4.8828344864072504E-3</c:v>
                </c:pt>
                <c:pt idx="14">
                  <c:v>-2.2643070669160492E-3</c:v>
                </c:pt>
                <c:pt idx="15">
                  <c:v>-7.6156329168546311E-3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DCA-4048-9D93-E295FA42DBB7}"/>
            </c:ext>
          </c:extLst>
        </c:ser>
        <c:ser>
          <c:idx val="58"/>
          <c:order val="5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data'!$C$73:$R$73</c:f>
              <c:numCache>
                <c:formatCode>#,##0.000%\ ;[Red]\-#,##0.000%\ ;\-\ </c:formatCode>
                <c:ptCount val="16"/>
                <c:pt idx="0">
                  <c:v>3.7824309921461463E-3</c:v>
                </c:pt>
                <c:pt idx="1">
                  <c:v>-7.0508256536716551E-4</c:v>
                </c:pt>
                <c:pt idx="2">
                  <c:v>4.496482164417559E-3</c:v>
                </c:pt>
                <c:pt idx="3">
                  <c:v>-1.0261749330231495E-3</c:v>
                </c:pt>
                <c:pt idx="4">
                  <c:v>-1.1519784436264668E-3</c:v>
                </c:pt>
                <c:pt idx="5">
                  <c:v>1.0786903257555824E-2</c:v>
                </c:pt>
                <c:pt idx="6">
                  <c:v>-2.4759058449863591E-3</c:v>
                </c:pt>
                <c:pt idx="7">
                  <c:v>2.2839020008169619E-3</c:v>
                </c:pt>
                <c:pt idx="8">
                  <c:v>1.7481511360875057E-3</c:v>
                </c:pt>
                <c:pt idx="9">
                  <c:v>-3.6978632605237927E-3</c:v>
                </c:pt>
                <c:pt idx="10">
                  <c:v>7.3662517691939211E-3</c:v>
                </c:pt>
                <c:pt idx="11">
                  <c:v>6.0928040547492124E-4</c:v>
                </c:pt>
                <c:pt idx="12">
                  <c:v>2.2175146256975253E-4</c:v>
                </c:pt>
                <c:pt idx="13">
                  <c:v>1.386210532921206E-3</c:v>
                </c:pt>
                <c:pt idx="14">
                  <c:v>-1.0678572968751965E-3</c:v>
                </c:pt>
                <c:pt idx="15">
                  <c:v>2.2556501376781668E-2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DCA-4048-9D93-E295FA42DBB7}"/>
            </c:ext>
          </c:extLst>
        </c:ser>
        <c:ser>
          <c:idx val="59"/>
          <c:order val="5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3000"/>
                </a:schemeClr>
              </a:solidFill>
              <a:ln w="9525">
                <a:solidFill>
                  <a:schemeClr val="accent3">
                    <a:tint val="7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data'!$C$74:$R$74</c:f>
              <c:numCache>
                <c:formatCode>#,##0.000%\ ;[Red]\-#,##0.000%\ ;\-\ </c:formatCode>
                <c:ptCount val="16"/>
                <c:pt idx="0">
                  <c:v>3.8613027598388694E-3</c:v>
                </c:pt>
                <c:pt idx="1">
                  <c:v>-8.5699681101147895E-4</c:v>
                </c:pt>
                <c:pt idx="2">
                  <c:v>-3.5241316338499029E-3</c:v>
                </c:pt>
                <c:pt idx="3">
                  <c:v>-1.2415949004920268E-3</c:v>
                </c:pt>
                <c:pt idx="4">
                  <c:v>6.9073637608463301E-4</c:v>
                </c:pt>
                <c:pt idx="5">
                  <c:v>2.209549414516454E-3</c:v>
                </c:pt>
                <c:pt idx="6">
                  <c:v>-4.4053923702895847E-3</c:v>
                </c:pt>
                <c:pt idx="7">
                  <c:v>4.0890507447999269E-4</c:v>
                </c:pt>
                <c:pt idx="8">
                  <c:v>8.4718462297184161E-5</c:v>
                </c:pt>
                <c:pt idx="9">
                  <c:v>-6.2267853307109711E-3</c:v>
                </c:pt>
                <c:pt idx="10">
                  <c:v>5.0435829157093881E-3</c:v>
                </c:pt>
                <c:pt idx="11">
                  <c:v>6.0926318927689849E-4</c:v>
                </c:pt>
                <c:pt idx="12">
                  <c:v>5.0431439379750032E-4</c:v>
                </c:pt>
                <c:pt idx="13">
                  <c:v>-1.8256463608266049E-3</c:v>
                </c:pt>
                <c:pt idx="14">
                  <c:v>-3.0777598873741319E-3</c:v>
                </c:pt>
                <c:pt idx="15">
                  <c:v>-7.7459347085537811E-3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DCA-4048-9D93-E295FA42DBB7}"/>
            </c:ext>
          </c:extLst>
        </c:ser>
        <c:ser>
          <c:idx val="60"/>
          <c:order val="6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data'!$C$75:$R$75</c:f>
              <c:numCache>
                <c:formatCode>#,##0.000%\ ;[Red]\-#,##0.000%\ ;\-\ </c:formatCode>
                <c:ptCount val="16"/>
                <c:pt idx="0">
                  <c:v>3.7413141904727443E-3</c:v>
                </c:pt>
                <c:pt idx="1">
                  <c:v>-2.4627000011712141E-3</c:v>
                </c:pt>
                <c:pt idx="2">
                  <c:v>-1.9098214040582651E-3</c:v>
                </c:pt>
                <c:pt idx="3">
                  <c:v>-1.5307951579478507E-3</c:v>
                </c:pt>
                <c:pt idx="4">
                  <c:v>-3.3243397221438542E-4</c:v>
                </c:pt>
                <c:pt idx="5">
                  <c:v>-2.6438076148759482E-2</c:v>
                </c:pt>
                <c:pt idx="6">
                  <c:v>-2.7241589316662207E-3</c:v>
                </c:pt>
                <c:pt idx="7">
                  <c:v>2.4685621822323478E-3</c:v>
                </c:pt>
                <c:pt idx="8">
                  <c:v>1.9857747224083511E-4</c:v>
                </c:pt>
                <c:pt idx="9">
                  <c:v>2.9601543744075531E-3</c:v>
                </c:pt>
                <c:pt idx="10">
                  <c:v>-1.9039211707015946E-3</c:v>
                </c:pt>
                <c:pt idx="11">
                  <c:v>5.7053369798543141E-4</c:v>
                </c:pt>
                <c:pt idx="12">
                  <c:v>1.1424858804365279E-4</c:v>
                </c:pt>
                <c:pt idx="13">
                  <c:v>1.9839154448775265E-4</c:v>
                </c:pt>
                <c:pt idx="14">
                  <c:v>5.462481472380265E-3</c:v>
                </c:pt>
                <c:pt idx="15">
                  <c:v>-2.158764326426843E-2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DCA-4048-9D93-E295FA42DBB7}"/>
            </c:ext>
          </c:extLst>
        </c:ser>
        <c:ser>
          <c:idx val="61"/>
          <c:order val="6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0000"/>
                </a:schemeClr>
              </a:solidFill>
              <a:ln w="9525">
                <a:solidFill>
                  <a:schemeClr val="accent3">
                    <a:tint val="7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data'!$C$76:$R$76</c:f>
              <c:numCache>
                <c:formatCode>#,##0.000%\ ;[Red]\-#,##0.000%\ ;\-\ </c:formatCode>
                <c:ptCount val="16"/>
                <c:pt idx="0">
                  <c:v>3.8011175302805622E-3</c:v>
                </c:pt>
                <c:pt idx="1">
                  <c:v>1.1927344089133207E-3</c:v>
                </c:pt>
                <c:pt idx="2">
                  <c:v>1.1444546275960255E-2</c:v>
                </c:pt>
                <c:pt idx="3">
                  <c:v>5.2241990245538439E-4</c:v>
                </c:pt>
                <c:pt idx="4">
                  <c:v>5.2580136720825621E-4</c:v>
                </c:pt>
                <c:pt idx="5">
                  <c:v>-7.2772697837124589E-3</c:v>
                </c:pt>
                <c:pt idx="6">
                  <c:v>3.1030437432950642E-3</c:v>
                </c:pt>
                <c:pt idx="7">
                  <c:v>-1.4197704585958704E-3</c:v>
                </c:pt>
                <c:pt idx="8">
                  <c:v>1.3364123427153096E-3</c:v>
                </c:pt>
                <c:pt idx="9">
                  <c:v>-3.4683257391294742E-3</c:v>
                </c:pt>
                <c:pt idx="10">
                  <c:v>-6.3522862867948504E-4</c:v>
                </c:pt>
                <c:pt idx="11">
                  <c:v>6.0230027567653721E-4</c:v>
                </c:pt>
                <c:pt idx="12">
                  <c:v>-3.3472803545162577E-3</c:v>
                </c:pt>
                <c:pt idx="13">
                  <c:v>1.2024071333793795E-3</c:v>
                </c:pt>
                <c:pt idx="14">
                  <c:v>2.5500892430856403E-3</c:v>
                </c:pt>
                <c:pt idx="15">
                  <c:v>1.0132997258336163E-2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DCA-4048-9D93-E295FA42DBB7}"/>
            </c:ext>
          </c:extLst>
        </c:ser>
        <c:ser>
          <c:idx val="62"/>
          <c:order val="6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data'!$C$77:$R$77</c:f>
              <c:numCache>
                <c:formatCode>#,##0.000%\ ;[Red]\-#,##0.000%\ ;\-\ </c:formatCode>
                <c:ptCount val="16"/>
                <c:pt idx="0">
                  <c:v>3.874932905610029E-3</c:v>
                </c:pt>
                <c:pt idx="1">
                  <c:v>-6.6905554307483683E-4</c:v>
                </c:pt>
                <c:pt idx="2">
                  <c:v>-3.7361609001806961E-4</c:v>
                </c:pt>
                <c:pt idx="3">
                  <c:v>-1.4010772536565685E-3</c:v>
                </c:pt>
                <c:pt idx="4">
                  <c:v>1.6787642769044986E-4</c:v>
                </c:pt>
                <c:pt idx="5">
                  <c:v>-9.8995256748501959E-4</c:v>
                </c:pt>
                <c:pt idx="6">
                  <c:v>-2.3703636026568553E-3</c:v>
                </c:pt>
                <c:pt idx="7">
                  <c:v>2.0941701072541008E-3</c:v>
                </c:pt>
                <c:pt idx="8">
                  <c:v>4.89243335566103E-4</c:v>
                </c:pt>
                <c:pt idx="9">
                  <c:v>3.3245621043962448E-3</c:v>
                </c:pt>
                <c:pt idx="10">
                  <c:v>2.9929575214644455E-3</c:v>
                </c:pt>
                <c:pt idx="11">
                  <c:v>6.1519463005499375E-4</c:v>
                </c:pt>
                <c:pt idx="12">
                  <c:v>2.2640214667246639E-4</c:v>
                </c:pt>
                <c:pt idx="13">
                  <c:v>3.5108307622047086E-3</c:v>
                </c:pt>
                <c:pt idx="14">
                  <c:v>-2.9309558085008902E-3</c:v>
                </c:pt>
                <c:pt idx="15">
                  <c:v>8.5611490755213016E-3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DCA-4048-9D93-E295FA42DBB7}"/>
            </c:ext>
          </c:extLst>
        </c:ser>
        <c:ser>
          <c:idx val="63"/>
          <c:order val="6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6000"/>
                </a:schemeClr>
              </a:solidFill>
              <a:ln w="9525">
                <a:solidFill>
                  <a:schemeClr val="accent3">
                    <a:tint val="66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data'!$C$78:$R$78</c:f>
              <c:numCache>
                <c:formatCode>#,##0.000%\ ;[Red]\-#,##0.000%\ ;\-\ </c:formatCode>
                <c:ptCount val="16"/>
                <c:pt idx="0">
                  <c:v>3.8485160199723811E-3</c:v>
                </c:pt>
                <c:pt idx="1">
                  <c:v>-8.5742598271565384E-4</c:v>
                </c:pt>
                <c:pt idx="2">
                  <c:v>1.9057009241427725E-3</c:v>
                </c:pt>
                <c:pt idx="3">
                  <c:v>-1.033236470112886E-3</c:v>
                </c:pt>
                <c:pt idx="4">
                  <c:v>-6.3684287391829741E-4</c:v>
                </c:pt>
                <c:pt idx="5">
                  <c:v>5.1448755733383145E-3</c:v>
                </c:pt>
                <c:pt idx="6">
                  <c:v>4.6175534821579767E-4</c:v>
                </c:pt>
                <c:pt idx="7">
                  <c:v>1.3465350777615015E-3</c:v>
                </c:pt>
                <c:pt idx="8">
                  <c:v>-2.184853942210907E-8</c:v>
                </c:pt>
                <c:pt idx="9">
                  <c:v>1.0959744845540076E-3</c:v>
                </c:pt>
                <c:pt idx="10">
                  <c:v>5.0663746173991164E-3</c:v>
                </c:pt>
                <c:pt idx="11">
                  <c:v>6.1826297370215499E-4</c:v>
                </c:pt>
                <c:pt idx="12">
                  <c:v>-9.2513432130170159E-4</c:v>
                </c:pt>
                <c:pt idx="13">
                  <c:v>-9.6069478439475553E-4</c:v>
                </c:pt>
                <c:pt idx="14">
                  <c:v>-2.8280158470084249E-3</c:v>
                </c:pt>
                <c:pt idx="15">
                  <c:v>1.2246622891094905E-2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DCA-4048-9D93-E295FA42DBB7}"/>
            </c:ext>
          </c:extLst>
        </c:ser>
        <c:ser>
          <c:idx val="64"/>
          <c:order val="6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data'!$C$79:$R$79</c:f>
              <c:numCache>
                <c:formatCode>#,##0.000%\ ;[Red]\-#,##0.000%\ ;\-\ </c:formatCode>
                <c:ptCount val="16"/>
                <c:pt idx="0">
                  <c:v>3.747780205959117E-3</c:v>
                </c:pt>
                <c:pt idx="1">
                  <c:v>-2.9754917339985809E-4</c:v>
                </c:pt>
                <c:pt idx="2">
                  <c:v>3.7476481826559382E-3</c:v>
                </c:pt>
                <c:pt idx="3">
                  <c:v>-7.1253829449879902E-4</c:v>
                </c:pt>
                <c:pt idx="4">
                  <c:v>2.0344347747998093E-3</c:v>
                </c:pt>
                <c:pt idx="5">
                  <c:v>1.5885118202033865E-2</c:v>
                </c:pt>
                <c:pt idx="6">
                  <c:v>1.4584197171598756E-3</c:v>
                </c:pt>
                <c:pt idx="7">
                  <c:v>-2.5956203092374341E-3</c:v>
                </c:pt>
                <c:pt idx="8">
                  <c:v>1.607024439901128E-3</c:v>
                </c:pt>
                <c:pt idx="9">
                  <c:v>-1.011605608337951E-2</c:v>
                </c:pt>
                <c:pt idx="10">
                  <c:v>7.544072282850145E-3</c:v>
                </c:pt>
                <c:pt idx="11">
                  <c:v>5.9744984195964079E-4</c:v>
                </c:pt>
                <c:pt idx="12">
                  <c:v>-1.0069002331913879E-5</c:v>
                </c:pt>
                <c:pt idx="13">
                  <c:v>2.8463999732875056E-3</c:v>
                </c:pt>
                <c:pt idx="14">
                  <c:v>-5.0545666085111129E-4</c:v>
                </c:pt>
                <c:pt idx="15">
                  <c:v>2.5231058096908399E-2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DCA-4048-9D93-E295FA42DBB7}"/>
            </c:ext>
          </c:extLst>
        </c:ser>
        <c:ser>
          <c:idx val="65"/>
          <c:order val="6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3000"/>
                </a:schemeClr>
              </a:solidFill>
              <a:ln w="9525">
                <a:solidFill>
                  <a:schemeClr val="accent3">
                    <a:tint val="6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data'!$C$80:$R$80</c:f>
              <c:numCache>
                <c:formatCode>#,##0.000%\ ;[Red]\-#,##0.000%\ ;\-\ </c:formatCode>
                <c:ptCount val="16"/>
                <c:pt idx="0">
                  <c:v>3.7405682865665479E-3</c:v>
                </c:pt>
                <c:pt idx="1">
                  <c:v>-2.933494922070512E-3</c:v>
                </c:pt>
                <c:pt idx="2">
                  <c:v>-2.3153314986168461E-4</c:v>
                </c:pt>
                <c:pt idx="3">
                  <c:v>-8.4784959183292763E-4</c:v>
                </c:pt>
                <c:pt idx="4">
                  <c:v>-7.4572334067202206E-4</c:v>
                </c:pt>
                <c:pt idx="5">
                  <c:v>6.2588834725756382E-3</c:v>
                </c:pt>
                <c:pt idx="6">
                  <c:v>2.7793154609878634E-4</c:v>
                </c:pt>
                <c:pt idx="7">
                  <c:v>-6.4337581867435212E-4</c:v>
                </c:pt>
                <c:pt idx="8">
                  <c:v>9.7775486288043112E-4</c:v>
                </c:pt>
                <c:pt idx="9">
                  <c:v>3.57746361362965E-3</c:v>
                </c:pt>
                <c:pt idx="10">
                  <c:v>6.6939780597736753E-3</c:v>
                </c:pt>
                <c:pt idx="11">
                  <c:v>6.0076547482412757E-4</c:v>
                </c:pt>
                <c:pt idx="12">
                  <c:v>4.2872844032282309E-4</c:v>
                </c:pt>
                <c:pt idx="13">
                  <c:v>1.1145730683614907E-4</c:v>
                </c:pt>
                <c:pt idx="14">
                  <c:v>-2.1322688114744359E-3</c:v>
                </c:pt>
                <c:pt idx="15">
                  <c:v>1.5133285428921894E-2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DCA-4048-9D93-E295FA42DBB7}"/>
            </c:ext>
          </c:extLst>
        </c:ser>
        <c:ser>
          <c:idx val="66"/>
          <c:order val="6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1000"/>
                </a:schemeClr>
              </a:solidFill>
              <a:ln w="9525">
                <a:solidFill>
                  <a:schemeClr val="accent3">
                    <a:tint val="61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data'!$C$81:$R$81</c:f>
              <c:numCache>
                <c:formatCode>#,##0.000%\ ;[Red]\-#,##0.000%\ ;\-\ </c:formatCode>
                <c:ptCount val="16"/>
                <c:pt idx="0">
                  <c:v>3.8186899523660056E-3</c:v>
                </c:pt>
                <c:pt idx="1">
                  <c:v>1.3315187384081995E-3</c:v>
                </c:pt>
                <c:pt idx="2">
                  <c:v>1.2427217956234582E-3</c:v>
                </c:pt>
                <c:pt idx="3">
                  <c:v>6.6864432403135332E-4</c:v>
                </c:pt>
                <c:pt idx="4">
                  <c:v>-9.1879371685799072E-4</c:v>
                </c:pt>
                <c:pt idx="5">
                  <c:v>-9.1243685469257763E-3</c:v>
                </c:pt>
                <c:pt idx="6">
                  <c:v>3.1668427314963665E-3</c:v>
                </c:pt>
                <c:pt idx="7">
                  <c:v>-3.0132987481579221E-4</c:v>
                </c:pt>
                <c:pt idx="8">
                  <c:v>-1.3325771267145292E-3</c:v>
                </c:pt>
                <c:pt idx="9">
                  <c:v>9.0464976765085581E-3</c:v>
                </c:pt>
                <c:pt idx="10">
                  <c:v>-1.409271917567545E-2</c:v>
                </c:pt>
                <c:pt idx="11">
                  <c:v>5.9698822045128885E-4</c:v>
                </c:pt>
                <c:pt idx="12">
                  <c:v>1.4472886688368103E-3</c:v>
                </c:pt>
                <c:pt idx="13">
                  <c:v>-5.2267722337970834E-3</c:v>
                </c:pt>
                <c:pt idx="14">
                  <c:v>1.3921591375698483E-3</c:v>
                </c:pt>
                <c:pt idx="15">
                  <c:v>-8.2852094294947332E-3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DCA-4048-9D93-E295FA42DBB7}"/>
            </c:ext>
          </c:extLst>
        </c:ser>
        <c:ser>
          <c:idx val="67"/>
          <c:order val="6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0000"/>
                </a:schemeClr>
              </a:solidFill>
              <a:ln w="9525">
                <a:solidFill>
                  <a:schemeClr val="accent3">
                    <a:tint val="6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data'!$C$82:$R$82</c:f>
              <c:numCache>
                <c:formatCode>#,##0.000%\ ;[Red]\-#,##0.000%\ ;\-\ </c:formatCode>
                <c:ptCount val="16"/>
                <c:pt idx="0">
                  <c:v>3.7412904548885795E-3</c:v>
                </c:pt>
                <c:pt idx="1">
                  <c:v>-1.959416919317114E-4</c:v>
                </c:pt>
                <c:pt idx="2">
                  <c:v>-2.5513446873988155E-3</c:v>
                </c:pt>
                <c:pt idx="3">
                  <c:v>-3.5607531578008E-4</c:v>
                </c:pt>
                <c:pt idx="4">
                  <c:v>-5.4928577915247523E-4</c:v>
                </c:pt>
                <c:pt idx="5">
                  <c:v>-1.0093690586377879E-2</c:v>
                </c:pt>
                <c:pt idx="6">
                  <c:v>2.6112625051357696E-3</c:v>
                </c:pt>
                <c:pt idx="7">
                  <c:v>-1.8581941004521818E-3</c:v>
                </c:pt>
                <c:pt idx="8">
                  <c:v>-1.2465489701479759E-3</c:v>
                </c:pt>
                <c:pt idx="9">
                  <c:v>6.1644076699880479E-3</c:v>
                </c:pt>
                <c:pt idx="10">
                  <c:v>-1.3032801773853908E-2</c:v>
                </c:pt>
                <c:pt idx="11">
                  <c:v>5.8178018755306038E-4</c:v>
                </c:pt>
                <c:pt idx="12">
                  <c:v>-1.6949680552307278E-3</c:v>
                </c:pt>
                <c:pt idx="13">
                  <c:v>-6.5471093022528848E-3</c:v>
                </c:pt>
                <c:pt idx="14">
                  <c:v>2.1409801677166884E-3</c:v>
                </c:pt>
                <c:pt idx="15">
                  <c:v>-2.2886239277296494E-2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DCA-4048-9D93-E295FA42DBB7}"/>
            </c:ext>
          </c:extLst>
        </c:ser>
        <c:ser>
          <c:idx val="68"/>
          <c:order val="6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data'!$C$83:$R$83</c:f>
              <c:numCache>
                <c:formatCode>#,##0.000%\ ;[Red]\-#,##0.000%\ ;\-\ </c:formatCode>
                <c:ptCount val="16"/>
                <c:pt idx="0">
                  <c:v>3.7406852048431638E-3</c:v>
                </c:pt>
                <c:pt idx="1">
                  <c:v>-5.2366450515995977E-3</c:v>
                </c:pt>
                <c:pt idx="2">
                  <c:v>-2.0399708851904785E-3</c:v>
                </c:pt>
                <c:pt idx="3">
                  <c:v>-6.1654241497954843E-5</c:v>
                </c:pt>
                <c:pt idx="4">
                  <c:v>-8.9251520263955442E-4</c:v>
                </c:pt>
                <c:pt idx="5">
                  <c:v>-2.3421949363115702E-2</c:v>
                </c:pt>
                <c:pt idx="6">
                  <c:v>1.8148602357819232E-3</c:v>
                </c:pt>
                <c:pt idx="7">
                  <c:v>-1.7823579897392472E-3</c:v>
                </c:pt>
                <c:pt idx="8">
                  <c:v>-1.1778952428538325E-3</c:v>
                </c:pt>
                <c:pt idx="9">
                  <c:v>8.0043292428400026E-3</c:v>
                </c:pt>
                <c:pt idx="10">
                  <c:v>-1.3243270559333165E-2</c:v>
                </c:pt>
                <c:pt idx="11">
                  <c:v>5.6609093367099295E-4</c:v>
                </c:pt>
                <c:pt idx="12">
                  <c:v>1.3637654342701921E-5</c:v>
                </c:pt>
                <c:pt idx="13">
                  <c:v>-2.3327718453888258E-3</c:v>
                </c:pt>
                <c:pt idx="14">
                  <c:v>7.8275217156088539E-3</c:v>
                </c:pt>
                <c:pt idx="15">
                  <c:v>-2.8221905394270719E-2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DCA-4048-9D93-E295FA42DBB7}"/>
            </c:ext>
          </c:extLst>
        </c:ser>
        <c:ser>
          <c:idx val="69"/>
          <c:order val="6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7000"/>
                </a:schemeClr>
              </a:solidFill>
              <a:ln w="9525">
                <a:solidFill>
                  <a:schemeClr val="accent3">
                    <a:tint val="5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data'!$C$84:$R$84</c:f>
              <c:numCache>
                <c:formatCode>#,##0.000%\ ;[Red]\-#,##0.000%\ ;\-\ </c:formatCode>
                <c:ptCount val="16"/>
                <c:pt idx="0">
                  <c:v>3.9633046076135159E-3</c:v>
                </c:pt>
                <c:pt idx="1">
                  <c:v>2.6590627612315121E-3</c:v>
                </c:pt>
                <c:pt idx="2">
                  <c:v>-3.2277682385672968E-3</c:v>
                </c:pt>
                <c:pt idx="3">
                  <c:v>4.1654451950701166E-4</c:v>
                </c:pt>
                <c:pt idx="4">
                  <c:v>-2.1207913192622385E-4</c:v>
                </c:pt>
                <c:pt idx="5">
                  <c:v>1.3368069044163988E-3</c:v>
                </c:pt>
                <c:pt idx="6">
                  <c:v>3.5491800145557306E-3</c:v>
                </c:pt>
                <c:pt idx="7">
                  <c:v>-6.0010960006762204E-4</c:v>
                </c:pt>
                <c:pt idx="8">
                  <c:v>-1.1141318356207019E-3</c:v>
                </c:pt>
                <c:pt idx="9">
                  <c:v>6.8755336539043643E-3</c:v>
                </c:pt>
                <c:pt idx="10">
                  <c:v>-1.4713954763436954E-2</c:v>
                </c:pt>
                <c:pt idx="11">
                  <c:v>6.1800014394974845E-4</c:v>
                </c:pt>
                <c:pt idx="12">
                  <c:v>8.6679212967899488E-4</c:v>
                </c:pt>
                <c:pt idx="13">
                  <c:v>3.4168475351172845E-3</c:v>
                </c:pt>
                <c:pt idx="14">
                  <c:v>-5.4229184766629857E-4</c:v>
                </c:pt>
                <c:pt idx="15">
                  <c:v>3.2917368526894641E-3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DCA-4048-9D93-E295FA42DBB7}"/>
            </c:ext>
          </c:extLst>
        </c:ser>
        <c:ser>
          <c:idx val="70"/>
          <c:order val="7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data'!$C$85:$R$85</c:f>
              <c:numCache>
                <c:formatCode>#,##0.000%\ ;[Red]\-#,##0.000%\ ;\-\ </c:formatCode>
                <c:ptCount val="16"/>
                <c:pt idx="0">
                  <c:v>3.8697755354040186E-3</c:v>
                </c:pt>
                <c:pt idx="1">
                  <c:v>5.1311501795048287E-5</c:v>
                </c:pt>
                <c:pt idx="2">
                  <c:v>-3.9984725102182317E-4</c:v>
                </c:pt>
                <c:pt idx="3">
                  <c:v>-1.9925461983705262E-4</c:v>
                </c:pt>
                <c:pt idx="4">
                  <c:v>-3.5302783387258785E-5</c:v>
                </c:pt>
                <c:pt idx="5">
                  <c:v>3.1222757989410876E-3</c:v>
                </c:pt>
                <c:pt idx="6">
                  <c:v>2.4727924407643709E-3</c:v>
                </c:pt>
                <c:pt idx="7">
                  <c:v>-6.9761924429423416E-4</c:v>
                </c:pt>
                <c:pt idx="8">
                  <c:v>-7.9170003079287454E-4</c:v>
                </c:pt>
                <c:pt idx="9">
                  <c:v>7.166389250727212E-3</c:v>
                </c:pt>
                <c:pt idx="10">
                  <c:v>-8.4705653566170547E-3</c:v>
                </c:pt>
                <c:pt idx="11">
                  <c:v>6.1391478960937107E-4</c:v>
                </c:pt>
                <c:pt idx="12">
                  <c:v>-1.2980714665269399E-3</c:v>
                </c:pt>
                <c:pt idx="13">
                  <c:v>2.4547435721788968E-3</c:v>
                </c:pt>
                <c:pt idx="14">
                  <c:v>-2.6263269020090352E-3</c:v>
                </c:pt>
                <c:pt idx="15">
                  <c:v>5.2325152349337323E-3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DCA-4048-9D93-E295FA42DBB7}"/>
            </c:ext>
          </c:extLst>
        </c:ser>
        <c:ser>
          <c:idx val="71"/>
          <c:order val="7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3000"/>
                </a:schemeClr>
              </a:solidFill>
              <a:ln w="9525">
                <a:solidFill>
                  <a:schemeClr val="accent3">
                    <a:tint val="53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data'!$C$86:$R$86</c:f>
              <c:numCache>
                <c:formatCode>#,##0.000%\ ;[Red]\-#,##0.000%\ ;\-\ </c:formatCode>
                <c:ptCount val="16"/>
                <c:pt idx="0">
                  <c:v>3.6392022626819953E-3</c:v>
                </c:pt>
                <c:pt idx="1">
                  <c:v>-3.0720702470189432E-3</c:v>
                </c:pt>
                <c:pt idx="2">
                  <c:v>-2.8940728597361964E-3</c:v>
                </c:pt>
                <c:pt idx="3">
                  <c:v>-3.8038118696581691E-4</c:v>
                </c:pt>
                <c:pt idx="4">
                  <c:v>1.7640165245713657E-3</c:v>
                </c:pt>
                <c:pt idx="5">
                  <c:v>-3.4298688944905953E-3</c:v>
                </c:pt>
                <c:pt idx="6">
                  <c:v>3.2641178603254328E-4</c:v>
                </c:pt>
                <c:pt idx="7">
                  <c:v>1.0443457123197053E-3</c:v>
                </c:pt>
                <c:pt idx="8">
                  <c:v>1.3490760097644161E-3</c:v>
                </c:pt>
                <c:pt idx="9">
                  <c:v>4.6818353977602367E-3</c:v>
                </c:pt>
                <c:pt idx="10">
                  <c:v>2.4762379224487763E-3</c:v>
                </c:pt>
                <c:pt idx="11">
                  <c:v>5.7197915023665669E-4</c:v>
                </c:pt>
                <c:pt idx="12">
                  <c:v>7.9389941034113676E-4</c:v>
                </c:pt>
                <c:pt idx="13">
                  <c:v>4.0689293394557957E-3</c:v>
                </c:pt>
                <c:pt idx="14">
                  <c:v>1.0011845853169499E-3</c:v>
                </c:pt>
                <c:pt idx="15">
                  <c:v>1.1940724912718026E-2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DCA-4048-9D93-E295FA42DBB7}"/>
            </c:ext>
          </c:extLst>
        </c:ser>
        <c:ser>
          <c:idx val="72"/>
          <c:order val="7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data'!$C$87:$R$87</c:f>
              <c:numCache>
                <c:formatCode>#,##0.000%\ ;[Red]\-#,##0.000%\ ;\-\ </c:formatCode>
                <c:ptCount val="16"/>
                <c:pt idx="0">
                  <c:v>3.7903430356422962E-3</c:v>
                </c:pt>
                <c:pt idx="1">
                  <c:v>-5.1775843684054301E-4</c:v>
                </c:pt>
                <c:pt idx="2">
                  <c:v>-3.6062158267551325E-3</c:v>
                </c:pt>
                <c:pt idx="3">
                  <c:v>-1.3584938185404738E-3</c:v>
                </c:pt>
                <c:pt idx="4">
                  <c:v>-5.985779926596102E-4</c:v>
                </c:pt>
                <c:pt idx="5">
                  <c:v>-1.9555026609308523E-2</c:v>
                </c:pt>
                <c:pt idx="6">
                  <c:v>-3.4071572542431205E-3</c:v>
                </c:pt>
                <c:pt idx="7">
                  <c:v>-1.4619995991682622E-4</c:v>
                </c:pt>
                <c:pt idx="8">
                  <c:v>1.7385437768135947E-4</c:v>
                </c:pt>
                <c:pt idx="9">
                  <c:v>9.7011378228659684E-3</c:v>
                </c:pt>
                <c:pt idx="10">
                  <c:v>1.1312681428952143E-3</c:v>
                </c:pt>
                <c:pt idx="11">
                  <c:v>5.8652999396469063E-4</c:v>
                </c:pt>
                <c:pt idx="12">
                  <c:v>2.1347046952502335E-4</c:v>
                </c:pt>
                <c:pt idx="13">
                  <c:v>1.4571713806672548E-3</c:v>
                </c:pt>
                <c:pt idx="14">
                  <c:v>3.747252050326777E-3</c:v>
                </c:pt>
                <c:pt idx="15">
                  <c:v>-8.3884026246956456E-3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DCA-4048-9D93-E295FA42DBB7}"/>
            </c:ext>
          </c:extLst>
        </c:ser>
        <c:ser>
          <c:idx val="73"/>
          <c:order val="7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0000"/>
                </a:schemeClr>
              </a:solidFill>
              <a:ln w="9525">
                <a:solidFill>
                  <a:schemeClr val="accent3">
                    <a:tint val="5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data'!$C$88:$R$88</c:f>
              <c:numCache>
                <c:formatCode>#,##0.000%\ ;[Red]\-#,##0.000%\ ;\-\ </c:formatCode>
                <c:ptCount val="16"/>
                <c:pt idx="0">
                  <c:v>3.7923560197308248E-3</c:v>
                </c:pt>
                <c:pt idx="1">
                  <c:v>1.285181155650239E-4</c:v>
                </c:pt>
                <c:pt idx="2">
                  <c:v>-4.0013883937275452E-3</c:v>
                </c:pt>
                <c:pt idx="3">
                  <c:v>-3.7139342169800749E-4</c:v>
                </c:pt>
                <c:pt idx="4">
                  <c:v>1.0805371914979212E-3</c:v>
                </c:pt>
                <c:pt idx="5">
                  <c:v>3.4768029312224336E-3</c:v>
                </c:pt>
                <c:pt idx="6">
                  <c:v>-1.6165950309374733E-3</c:v>
                </c:pt>
                <c:pt idx="7">
                  <c:v>-7.9463994913342439E-4</c:v>
                </c:pt>
                <c:pt idx="8">
                  <c:v>-4.0149670763156564E-5</c:v>
                </c:pt>
                <c:pt idx="9">
                  <c:v>2.1429964830879111E-3</c:v>
                </c:pt>
                <c:pt idx="10">
                  <c:v>4.8333350900824357E-3</c:v>
                </c:pt>
                <c:pt idx="11">
                  <c:v>-3.3375463362277369E-3</c:v>
                </c:pt>
                <c:pt idx="12">
                  <c:v>-6.1971052264175874E-4</c:v>
                </c:pt>
                <c:pt idx="13">
                  <c:v>7.2752483267990442E-4</c:v>
                </c:pt>
                <c:pt idx="14">
                  <c:v>-1.3621597824076126E-4</c:v>
                </c:pt>
                <c:pt idx="15">
                  <c:v>5.2644313604965909E-3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DCA-4048-9D93-E295FA42DBB7}"/>
            </c:ext>
          </c:extLst>
        </c:ser>
        <c:ser>
          <c:idx val="74"/>
          <c:order val="7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8000"/>
                </a:schemeClr>
              </a:solidFill>
              <a:ln w="9525">
                <a:solidFill>
                  <a:schemeClr val="accent3">
                    <a:tint val="48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data'!$C$89:$R$89</c:f>
              <c:numCache>
                <c:formatCode>#,##0.000%\ ;[Red]\-#,##0.000%\ ;\-\ </c:formatCode>
                <c:ptCount val="16"/>
                <c:pt idx="0">
                  <c:v>3.8102282716399039E-3</c:v>
                </c:pt>
                <c:pt idx="1">
                  <c:v>-7.0380091866906191E-4</c:v>
                </c:pt>
                <c:pt idx="2">
                  <c:v>-3.4611528476480302E-3</c:v>
                </c:pt>
                <c:pt idx="3">
                  <c:v>-1.0636562609247502E-3</c:v>
                </c:pt>
                <c:pt idx="4">
                  <c:v>3.6321821201901194E-4</c:v>
                </c:pt>
                <c:pt idx="5">
                  <c:v>3.7522909906892998E-3</c:v>
                </c:pt>
                <c:pt idx="6">
                  <c:v>-2.5069467946048363E-4</c:v>
                </c:pt>
                <c:pt idx="7">
                  <c:v>-5.1905898733584088E-4</c:v>
                </c:pt>
                <c:pt idx="8">
                  <c:v>1.8465798723243942E-4</c:v>
                </c:pt>
                <c:pt idx="9">
                  <c:v>3.4310978296292483E-3</c:v>
                </c:pt>
                <c:pt idx="10">
                  <c:v>3.2169100681420648E-3</c:v>
                </c:pt>
                <c:pt idx="11">
                  <c:v>6.0624027352118581E-4</c:v>
                </c:pt>
                <c:pt idx="12">
                  <c:v>2.7463574523212131E-4</c:v>
                </c:pt>
                <c:pt idx="13">
                  <c:v>-4.2048318384522165E-3</c:v>
                </c:pt>
                <c:pt idx="14">
                  <c:v>5.8557607819675894E-4</c:v>
                </c:pt>
                <c:pt idx="15">
                  <c:v>6.0216599238116508E-3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DCA-4048-9D93-E295FA42DBB7}"/>
            </c:ext>
          </c:extLst>
        </c:ser>
        <c:ser>
          <c:idx val="75"/>
          <c:order val="7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7000"/>
                </a:schemeClr>
              </a:solidFill>
              <a:ln w="9525">
                <a:solidFill>
                  <a:schemeClr val="accent3">
                    <a:tint val="4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data'!$C$90:$R$90</c:f>
              <c:numCache>
                <c:formatCode>#,##0.000%\ ;[Red]\-#,##0.000%\ ;\-\ </c:formatCode>
                <c:ptCount val="16"/>
                <c:pt idx="0">
                  <c:v>3.9883523156640788E-3</c:v>
                </c:pt>
                <c:pt idx="1">
                  <c:v>-1.7384513608864616E-4</c:v>
                </c:pt>
                <c:pt idx="2">
                  <c:v>-3.4939463929741787E-3</c:v>
                </c:pt>
                <c:pt idx="3">
                  <c:v>-6.515646825286936E-4</c:v>
                </c:pt>
                <c:pt idx="4">
                  <c:v>-7.9198792182655353E-4</c:v>
                </c:pt>
                <c:pt idx="5">
                  <c:v>5.9182972063016592E-3</c:v>
                </c:pt>
                <c:pt idx="6">
                  <c:v>-1.2485399389043916E-3</c:v>
                </c:pt>
                <c:pt idx="7">
                  <c:v>7.2034442507962204E-4</c:v>
                </c:pt>
                <c:pt idx="8">
                  <c:v>9.8844194151248566E-4</c:v>
                </c:pt>
                <c:pt idx="9">
                  <c:v>7.5987697478576699E-3</c:v>
                </c:pt>
                <c:pt idx="10">
                  <c:v>4.2950798601200102E-3</c:v>
                </c:pt>
                <c:pt idx="11">
                  <c:v>6.3809661398850359E-4</c:v>
                </c:pt>
                <c:pt idx="12">
                  <c:v>2.3223896703949976E-4</c:v>
                </c:pt>
                <c:pt idx="13">
                  <c:v>2.0209335597753952E-3</c:v>
                </c:pt>
                <c:pt idx="14">
                  <c:v>2.7394951233983278E-4</c:v>
                </c:pt>
                <c:pt idx="15">
                  <c:v>2.0314620077356293E-2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DCA-4048-9D93-E295FA42DBB7}"/>
            </c:ext>
          </c:extLst>
        </c:ser>
        <c:ser>
          <c:idx val="76"/>
          <c:order val="7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5000"/>
                </a:schemeClr>
              </a:solidFill>
              <a:ln w="9525">
                <a:solidFill>
                  <a:schemeClr val="accent3">
                    <a:tint val="4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data'!$C$91:$R$91</c:f>
              <c:numCache>
                <c:formatCode>#,##0.000%\ ;[Red]\-#,##0.000%\ ;\-\ </c:formatCode>
                <c:ptCount val="16"/>
                <c:pt idx="0">
                  <c:v>3.9405951429902775E-3</c:v>
                </c:pt>
                <c:pt idx="1">
                  <c:v>-6.5345308525777135E-4</c:v>
                </c:pt>
                <c:pt idx="2">
                  <c:v>-4.1437792609291257E-3</c:v>
                </c:pt>
                <c:pt idx="3">
                  <c:v>-1.0573690343336217E-3</c:v>
                </c:pt>
                <c:pt idx="4">
                  <c:v>7.4394327616045253E-4</c:v>
                </c:pt>
                <c:pt idx="5">
                  <c:v>1.2159128562557742E-2</c:v>
                </c:pt>
                <c:pt idx="6">
                  <c:v>1.6901687379577979E-4</c:v>
                </c:pt>
                <c:pt idx="7">
                  <c:v>7.0642093281336749E-4</c:v>
                </c:pt>
                <c:pt idx="8">
                  <c:v>-1.5236276939756266E-4</c:v>
                </c:pt>
                <c:pt idx="9">
                  <c:v>-9.9327641373814224E-4</c:v>
                </c:pt>
                <c:pt idx="10">
                  <c:v>4.2240556247532535E-3</c:v>
                </c:pt>
                <c:pt idx="11">
                  <c:v>6.2979756830450206E-4</c:v>
                </c:pt>
                <c:pt idx="12">
                  <c:v>3.9576612763436714E-4</c:v>
                </c:pt>
                <c:pt idx="13">
                  <c:v>2.8108515279083868E-3</c:v>
                </c:pt>
                <c:pt idx="14">
                  <c:v>-2.1786768744984641E-3</c:v>
                </c:pt>
                <c:pt idx="15">
                  <c:v>1.6600658198763441E-2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DCA-4048-9D93-E295FA42DBB7}"/>
            </c:ext>
          </c:extLst>
        </c:ser>
        <c:ser>
          <c:idx val="77"/>
          <c:order val="7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4000"/>
                </a:schemeClr>
              </a:solidFill>
              <a:ln w="9525">
                <a:solidFill>
                  <a:schemeClr val="accent3">
                    <a:tint val="4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data'!$C$92:$R$92</c:f>
              <c:numCache>
                <c:formatCode>#,##0.000%\ ;[Red]\-#,##0.000%\ ;\-\ </c:formatCode>
                <c:ptCount val="16"/>
                <c:pt idx="0">
                  <c:v>3.7252359991826189E-3</c:v>
                </c:pt>
                <c:pt idx="1">
                  <c:v>-3.5537113650717655E-3</c:v>
                </c:pt>
                <c:pt idx="2">
                  <c:v>4.935785414929339E-3</c:v>
                </c:pt>
                <c:pt idx="3">
                  <c:v>-1.192151598642055E-3</c:v>
                </c:pt>
                <c:pt idx="4">
                  <c:v>-9.5591392078031578E-4</c:v>
                </c:pt>
                <c:pt idx="5">
                  <c:v>4.9455518356009698E-3</c:v>
                </c:pt>
                <c:pt idx="6">
                  <c:v>-2.7408747234991537E-4</c:v>
                </c:pt>
                <c:pt idx="7">
                  <c:v>5.0399561329461662E-4</c:v>
                </c:pt>
                <c:pt idx="8">
                  <c:v>1.1739561485470951E-3</c:v>
                </c:pt>
                <c:pt idx="9">
                  <c:v>2.9012376825447994E-3</c:v>
                </c:pt>
                <c:pt idx="10">
                  <c:v>4.3756342493057598E-3</c:v>
                </c:pt>
                <c:pt idx="11">
                  <c:v>5.9151178995264786E-4</c:v>
                </c:pt>
                <c:pt idx="12">
                  <c:v>9.2506572048911551E-4</c:v>
                </c:pt>
                <c:pt idx="13">
                  <c:v>4.0573392130445196E-3</c:v>
                </c:pt>
                <c:pt idx="14">
                  <c:v>9.0621546764801941E-4</c:v>
                </c:pt>
                <c:pt idx="15">
                  <c:v>2.3065664777695449E-2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DCA-4048-9D93-E295FA42DBB7}"/>
            </c:ext>
          </c:extLst>
        </c:ser>
        <c:ser>
          <c:idx val="78"/>
          <c:order val="7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2000"/>
                </a:schemeClr>
              </a:solidFill>
              <a:ln w="9525">
                <a:solidFill>
                  <a:schemeClr val="accent3">
                    <a:tint val="42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data'!$C$93:$R$93</c:f>
              <c:numCache>
                <c:formatCode>#,##0.000%\ ;[Red]\-#,##0.000%\ ;\-\ </c:formatCode>
                <c:ptCount val="16"/>
                <c:pt idx="0">
                  <c:v>3.6870648992913813E-3</c:v>
                </c:pt>
                <c:pt idx="1">
                  <c:v>-2.4779691932460546E-3</c:v>
                </c:pt>
                <c:pt idx="2">
                  <c:v>5.8328350989386157E-3</c:v>
                </c:pt>
                <c:pt idx="3">
                  <c:v>-1.7776935091518009E-4</c:v>
                </c:pt>
                <c:pt idx="4">
                  <c:v>-5.8104716518536659E-4</c:v>
                </c:pt>
                <c:pt idx="5">
                  <c:v>6.2442567014504569E-3</c:v>
                </c:pt>
                <c:pt idx="6">
                  <c:v>-1.8127716077018796E-3</c:v>
                </c:pt>
                <c:pt idx="7">
                  <c:v>-1.2676087615675069E-3</c:v>
                </c:pt>
                <c:pt idx="8">
                  <c:v>-4.1974412093570557E-4</c:v>
                </c:pt>
                <c:pt idx="9">
                  <c:v>-3.3794002109526211E-3</c:v>
                </c:pt>
                <c:pt idx="10">
                  <c:v>9.8964423634695375E-4</c:v>
                </c:pt>
                <c:pt idx="11">
                  <c:v>5.8226240712455635E-4</c:v>
                </c:pt>
                <c:pt idx="12">
                  <c:v>-3.6755258631501198E-3</c:v>
                </c:pt>
                <c:pt idx="13">
                  <c:v>1.8675418518490083E-3</c:v>
                </c:pt>
                <c:pt idx="14">
                  <c:v>-3.4613829363864257E-3</c:v>
                </c:pt>
                <c:pt idx="15">
                  <c:v>1.9503859849601124E-3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DCA-4048-9D93-E295FA42DBB7}"/>
            </c:ext>
          </c:extLst>
        </c:ser>
        <c:ser>
          <c:idx val="79"/>
          <c:order val="7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data'!$C$94:$R$94</c:f>
              <c:numCache>
                <c:formatCode>#,##0.000%\ ;[Red]\-#,##0.000%\ ;\-\ </c:formatCode>
                <c:ptCount val="16"/>
                <c:pt idx="0">
                  <c:v>3.7504053452519504E-3</c:v>
                </c:pt>
                <c:pt idx="1">
                  <c:v>-4.2469944260297154E-3</c:v>
                </c:pt>
                <c:pt idx="2">
                  <c:v>1.1096981467780376E-2</c:v>
                </c:pt>
                <c:pt idx="3">
                  <c:v>-1.215873972159498E-3</c:v>
                </c:pt>
                <c:pt idx="4">
                  <c:v>-6.7625424124773126E-4</c:v>
                </c:pt>
                <c:pt idx="5">
                  <c:v>2.243937163483678E-2</c:v>
                </c:pt>
                <c:pt idx="6">
                  <c:v>2.8817470223547748E-3</c:v>
                </c:pt>
                <c:pt idx="7">
                  <c:v>-2.4168307262750766E-4</c:v>
                </c:pt>
                <c:pt idx="8">
                  <c:v>2.1319036851228379E-3</c:v>
                </c:pt>
                <c:pt idx="9">
                  <c:v>-1.7797366695412986E-2</c:v>
                </c:pt>
                <c:pt idx="10">
                  <c:v>9.9703951814125169E-3</c:v>
                </c:pt>
                <c:pt idx="11">
                  <c:v>6.0928421548922529E-4</c:v>
                </c:pt>
                <c:pt idx="12">
                  <c:v>8.8679796217361329E-4</c:v>
                </c:pt>
                <c:pt idx="13">
                  <c:v>4.612392904910223E-4</c:v>
                </c:pt>
                <c:pt idx="14">
                  <c:v>-3.3852707343309252E-3</c:v>
                </c:pt>
                <c:pt idx="15">
                  <c:v>2.6664682663104733E-2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DCA-4048-9D93-E295FA42DBB7}"/>
            </c:ext>
          </c:extLst>
        </c:ser>
        <c:ser>
          <c:idx val="80"/>
          <c:order val="8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9000"/>
                </a:schemeClr>
              </a:solidFill>
              <a:ln w="9525">
                <a:solidFill>
                  <a:schemeClr val="accent3">
                    <a:tint val="39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data'!$C$95:$R$95</c:f>
              <c:numCache>
                <c:formatCode>#,##0.000%\ ;[Red]\-#,##0.000%\ ;\-\ </c:formatCode>
                <c:ptCount val="16"/>
                <c:pt idx="0">
                  <c:v>3.8780310604189516E-3</c:v>
                </c:pt>
                <c:pt idx="1">
                  <c:v>-1.8944605479287446E-4</c:v>
                </c:pt>
                <c:pt idx="2">
                  <c:v>1.0029391402731624E-2</c:v>
                </c:pt>
                <c:pt idx="3">
                  <c:v>-5.6952163664059086E-4</c:v>
                </c:pt>
                <c:pt idx="4">
                  <c:v>-1.6682435875514656E-4</c:v>
                </c:pt>
                <c:pt idx="5">
                  <c:v>1.3502266875998092E-2</c:v>
                </c:pt>
                <c:pt idx="6">
                  <c:v>3.0228779336642919E-3</c:v>
                </c:pt>
                <c:pt idx="7">
                  <c:v>-9.3771334457093403E-4</c:v>
                </c:pt>
                <c:pt idx="8">
                  <c:v>8.8378193970117813E-4</c:v>
                </c:pt>
                <c:pt idx="9">
                  <c:v>-8.0788038353687419E-3</c:v>
                </c:pt>
                <c:pt idx="10">
                  <c:v>6.1461039731858236E-3</c:v>
                </c:pt>
                <c:pt idx="11">
                  <c:v>-3.6255673965426283E-3</c:v>
                </c:pt>
                <c:pt idx="12">
                  <c:v>1.6233032394752378E-4</c:v>
                </c:pt>
                <c:pt idx="13">
                  <c:v>4.1759224837865094E-3</c:v>
                </c:pt>
                <c:pt idx="14">
                  <c:v>-1.676088851718216E-3</c:v>
                </c:pt>
                <c:pt idx="15">
                  <c:v>2.6556740515044863E-2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DCA-4048-9D93-E295FA42DBB7}"/>
            </c:ext>
          </c:extLst>
        </c:ser>
        <c:ser>
          <c:idx val="81"/>
          <c:order val="8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data'!$C$96:$R$96</c:f>
              <c:numCache>
                <c:formatCode>#,##0.000%\ ;[Red]\-#,##0.000%\ ;\-\ </c:formatCode>
                <c:ptCount val="16"/>
                <c:pt idx="0">
                  <c:v>3.7793465940427762E-3</c:v>
                </c:pt>
                <c:pt idx="1">
                  <c:v>-1.9704520891250521E-3</c:v>
                </c:pt>
                <c:pt idx="2">
                  <c:v>4.780966929464503E-3</c:v>
                </c:pt>
                <c:pt idx="3">
                  <c:v>-2.1343080608127174E-4</c:v>
                </c:pt>
                <c:pt idx="4">
                  <c:v>-8.8988932661360209E-4</c:v>
                </c:pt>
                <c:pt idx="5">
                  <c:v>8.5838400643014623E-3</c:v>
                </c:pt>
                <c:pt idx="6">
                  <c:v>4.7940739498497642E-4</c:v>
                </c:pt>
                <c:pt idx="7">
                  <c:v>2.6949955831758743E-3</c:v>
                </c:pt>
                <c:pt idx="8">
                  <c:v>2.7611722225295843E-4</c:v>
                </c:pt>
                <c:pt idx="9">
                  <c:v>3.9224222305711542E-3</c:v>
                </c:pt>
                <c:pt idx="10">
                  <c:v>7.6968777043930903E-3</c:v>
                </c:pt>
                <c:pt idx="11">
                  <c:v>6.1246792166280706E-4</c:v>
                </c:pt>
                <c:pt idx="12">
                  <c:v>2.2291131922136387E-4</c:v>
                </c:pt>
                <c:pt idx="13">
                  <c:v>2.4987460805547812E-4</c:v>
                </c:pt>
                <c:pt idx="14">
                  <c:v>1.5820946477154152E-3</c:v>
                </c:pt>
                <c:pt idx="15">
                  <c:v>3.1807549998021933E-2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DCA-4048-9D93-E295FA42DBB7}"/>
            </c:ext>
          </c:extLst>
        </c:ser>
        <c:ser>
          <c:idx val="82"/>
          <c:order val="8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5000"/>
                </a:schemeClr>
              </a:solidFill>
              <a:ln w="9525">
                <a:solidFill>
                  <a:schemeClr val="accent3">
                    <a:tint val="35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data'!$C$97:$R$97</c:f>
              <c:numCache>
                <c:formatCode>#,##0.000%\ ;[Red]\-#,##0.000%\ ;\-\ </c:formatCode>
                <c:ptCount val="16"/>
                <c:pt idx="0">
                  <c:v>3.741339135832078E-3</c:v>
                </c:pt>
                <c:pt idx="1">
                  <c:v>-5.7807475880689019E-4</c:v>
                </c:pt>
                <c:pt idx="2">
                  <c:v>4.5334159455248102E-3</c:v>
                </c:pt>
                <c:pt idx="3">
                  <c:v>-9.1524573652534968E-4</c:v>
                </c:pt>
                <c:pt idx="4">
                  <c:v>-4.3204502738558581E-4</c:v>
                </c:pt>
                <c:pt idx="5">
                  <c:v>9.1544165182595449E-3</c:v>
                </c:pt>
                <c:pt idx="6">
                  <c:v>1.1398000008102649E-3</c:v>
                </c:pt>
                <c:pt idx="7">
                  <c:v>-4.7522385018536895E-3</c:v>
                </c:pt>
                <c:pt idx="8">
                  <c:v>1.2301598593045249E-3</c:v>
                </c:pt>
                <c:pt idx="9">
                  <c:v>5.7220837070157682E-3</c:v>
                </c:pt>
                <c:pt idx="10">
                  <c:v>2.4691173565676294E-3</c:v>
                </c:pt>
                <c:pt idx="11">
                  <c:v>6.0100986791034039E-4</c:v>
                </c:pt>
                <c:pt idx="12">
                  <c:v>1.0260738951606285E-4</c:v>
                </c:pt>
                <c:pt idx="13">
                  <c:v>3.9378716799609581E-3</c:v>
                </c:pt>
                <c:pt idx="14">
                  <c:v>-1.5889743181463079E-3</c:v>
                </c:pt>
                <c:pt idx="15">
                  <c:v>2.4365243117984159E-2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DCA-4048-9D93-E295FA42DBB7}"/>
            </c:ext>
          </c:extLst>
        </c:ser>
        <c:ser>
          <c:idx val="83"/>
          <c:order val="8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data'!$C$98:$R$98</c:f>
              <c:numCache>
                <c:formatCode>#,##0.000%\ ;[Red]\-#,##0.000%\ ;\-\ </c:formatCode>
                <c:ptCount val="16"/>
                <c:pt idx="0">
                  <c:v>3.773353376295363E-3</c:v>
                </c:pt>
                <c:pt idx="1">
                  <c:v>4.300328367956574E-5</c:v>
                </c:pt>
                <c:pt idx="2">
                  <c:v>4.1498277211338142E-3</c:v>
                </c:pt>
                <c:pt idx="3">
                  <c:v>-8.4145098859744749E-4</c:v>
                </c:pt>
                <c:pt idx="4">
                  <c:v>2.0237403746776739E-3</c:v>
                </c:pt>
                <c:pt idx="5">
                  <c:v>1.2652610504483741E-2</c:v>
                </c:pt>
                <c:pt idx="6">
                  <c:v>-3.2138996420139065E-4</c:v>
                </c:pt>
                <c:pt idx="7">
                  <c:v>6.9453211562420236E-4</c:v>
                </c:pt>
                <c:pt idx="8">
                  <c:v>1.7875332463610505E-3</c:v>
                </c:pt>
                <c:pt idx="9">
                  <c:v>-1.8059895432580575E-3</c:v>
                </c:pt>
                <c:pt idx="10">
                  <c:v>8.7992105277903132E-3</c:v>
                </c:pt>
                <c:pt idx="11">
                  <c:v>6.1159876090988163E-4</c:v>
                </c:pt>
                <c:pt idx="12">
                  <c:v>4.7143452699893729E-4</c:v>
                </c:pt>
                <c:pt idx="13">
                  <c:v>-5.1193587853792799E-4</c:v>
                </c:pt>
                <c:pt idx="14">
                  <c:v>3.7906433350629598E-3</c:v>
                </c:pt>
                <c:pt idx="15">
                  <c:v>3.5316721398422679E-2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DCA-4048-9D93-E295FA42DBB7}"/>
            </c:ext>
          </c:extLst>
        </c:ser>
        <c:ser>
          <c:idx val="84"/>
          <c:order val="84"/>
          <c:spPr>
            <a:ln w="25400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tx1"/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11"/>
              <c:spPr>
                <a:solidFill>
                  <a:schemeClr val="tx1"/>
                </a:solidFill>
                <a:ln w="9525"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BC4-4456-B85F-EE5DAB745A67}"/>
              </c:ext>
            </c:extLst>
          </c:dPt>
          <c:dPt>
            <c:idx val="1"/>
            <c:marker>
              <c:symbol val="circle"/>
              <c:size val="11"/>
              <c:spPr>
                <a:solidFill>
                  <a:schemeClr val="tx1"/>
                </a:solidFill>
                <a:ln w="9525"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88D-45CB-BE4C-DC22AE6AF583}"/>
              </c:ext>
            </c:extLst>
          </c:dPt>
          <c:dPt>
            <c:idx val="2"/>
            <c:marker>
              <c:symbol val="circle"/>
              <c:size val="11"/>
              <c:spPr>
                <a:solidFill>
                  <a:schemeClr val="tx1"/>
                </a:solidFill>
                <a:ln w="9525"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C4-4456-B85F-EE5DAB745A67}"/>
              </c:ext>
            </c:extLst>
          </c:dPt>
          <c:dPt>
            <c:idx val="3"/>
            <c:marker>
              <c:symbol val="circle"/>
              <c:size val="11"/>
              <c:spPr>
                <a:solidFill>
                  <a:schemeClr val="tx1"/>
                </a:solidFill>
                <a:ln w="9525"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C4-4456-B85F-EE5DAB745A67}"/>
              </c:ext>
            </c:extLst>
          </c:dPt>
          <c:dPt>
            <c:idx val="4"/>
            <c:marker>
              <c:symbol val="circle"/>
              <c:size val="11"/>
              <c:spPr>
                <a:solidFill>
                  <a:schemeClr val="tx1"/>
                </a:solidFill>
                <a:ln w="9525"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C4-4456-B85F-EE5DAB745A67}"/>
              </c:ext>
            </c:extLst>
          </c:dPt>
          <c:dPt>
            <c:idx val="15"/>
            <c:marker>
              <c:symbol val="circle"/>
              <c:size val="11"/>
              <c:spPr>
                <a:solidFill>
                  <a:srgbClr val="F08C00"/>
                </a:solidFill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75-4C69-A7E5-F2D3E3622C27}"/>
              </c:ext>
            </c:extLst>
          </c:dPt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data'!$C$100:$R$100</c:f>
              <c:numCache>
                <c:formatCode>#,##0.000%\ ;[Red]\-#,##0.000%\ ;\-\ </c:formatCode>
                <c:ptCount val="16"/>
                <c:pt idx="0">
                  <c:v>3.8207389719353557E-3</c:v>
                </c:pt>
                <c:pt idx="1">
                  <c:v>-1.6788119903532461E-4</c:v>
                </c:pt>
                <c:pt idx="2">
                  <c:v>-2.9883941071227049E-3</c:v>
                </c:pt>
                <c:pt idx="3">
                  <c:v>-2.4927061080703972E-4</c:v>
                </c:pt>
                <c:pt idx="4">
                  <c:v>-5.9401388557511758E-4</c:v>
                </c:pt>
                <c:pt idx="5">
                  <c:v>1.3386766253684623E-3</c:v>
                </c:pt>
                <c:pt idx="6">
                  <c:v>-6.7916617825591885E-4</c:v>
                </c:pt>
                <c:pt idx="7">
                  <c:v>-3.8171165777689531E-4</c:v>
                </c:pt>
                <c:pt idx="8">
                  <c:v>-4.9177533178856869E-4</c:v>
                </c:pt>
                <c:pt idx="9">
                  <c:v>-2.2074014577095902E-3</c:v>
                </c:pt>
                <c:pt idx="10">
                  <c:v>1.3680549165775435E-3</c:v>
                </c:pt>
                <c:pt idx="11">
                  <c:v>6.0680123579559542E-4</c:v>
                </c:pt>
                <c:pt idx="12">
                  <c:v>6.575473050995928E-4</c:v>
                </c:pt>
                <c:pt idx="13">
                  <c:v>-9.4060226755583454E-3</c:v>
                </c:pt>
                <c:pt idx="14">
                  <c:v>1.0032488116278326E-3</c:v>
                </c:pt>
                <c:pt idx="15">
                  <c:v>-8.3705692372251228E-3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DCA-4048-9D93-E295FA42DBB7}"/>
            </c:ext>
          </c:extLst>
        </c:ser>
        <c:ser>
          <c:idx val="85"/>
          <c:order val="85"/>
          <c:spPr>
            <a:ln w="31750" cap="rnd">
              <a:solidFill>
                <a:srgbClr val="F08C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'graph data'!$C$56:$R$56</c:f>
              <c:strCache>
                <c:ptCount val="16"/>
                <c:pt idx="0">
                  <c:v>Target Q</c:v>
                </c:pt>
                <c:pt idx="1">
                  <c:v>Baseline</c:v>
                </c:pt>
                <c:pt idx="2">
                  <c:v>Capacity</c:v>
                </c:pt>
                <c:pt idx="3">
                  <c:v>Pay/infla</c:v>
                </c:pt>
                <c:pt idx="4">
                  <c:v>Other adj</c:v>
                </c:pt>
                <c:pt idx="5">
                  <c:v>PopShare</c:v>
                </c:pt>
                <c:pt idx="6">
                  <c:v>Prescr</c:v>
                </c:pt>
                <c:pt idx="7">
                  <c:v>Maternity</c:v>
                </c:pt>
                <c:pt idx="8">
                  <c:v>CSTTA</c:v>
                </c:pt>
                <c:pt idx="9">
                  <c:v>MFF</c:v>
                </c:pt>
                <c:pt idx="10">
                  <c:v>ExpWt</c:v>
                </c:pt>
                <c:pt idx="11">
                  <c:v>Remote</c:v>
                </c:pt>
                <c:pt idx="12">
                  <c:v>PFI adj</c:v>
                </c:pt>
                <c:pt idx="13">
                  <c:v>HI data</c:v>
                </c:pt>
                <c:pt idx="14">
                  <c:v>Other mod</c:v>
                </c:pt>
                <c:pt idx="15">
                  <c:v>Combined change in  DfT</c:v>
                </c:pt>
              </c:strCache>
            </c:strRef>
          </c:cat>
          <c:val>
            <c:numRef>
              <c:f>'graph data'!$C$101:$R$101</c:f>
              <c:numCache>
                <c:formatCode>#,##0.000%\ ;[Red]\-#,##0.000%\ ;\-\ </c:formatCode>
                <c:ptCount val="16"/>
                <c:pt idx="0">
                  <c:v>-8.3705692372251228E-3</c:v>
                </c:pt>
                <c:pt idx="1">
                  <c:v>-8.3705692372251228E-3</c:v>
                </c:pt>
                <c:pt idx="2">
                  <c:v>-8.3705692372251228E-3</c:v>
                </c:pt>
                <c:pt idx="3">
                  <c:v>-8.3705692372251228E-3</c:v>
                </c:pt>
                <c:pt idx="4">
                  <c:v>-8.3705692372251228E-3</c:v>
                </c:pt>
                <c:pt idx="5">
                  <c:v>-8.3705692372251228E-3</c:v>
                </c:pt>
                <c:pt idx="6">
                  <c:v>-8.3705692372251228E-3</c:v>
                </c:pt>
                <c:pt idx="7">
                  <c:v>-8.3705692372251228E-3</c:v>
                </c:pt>
                <c:pt idx="8">
                  <c:v>-8.3705692372251228E-3</c:v>
                </c:pt>
                <c:pt idx="9">
                  <c:v>-8.3705692372251228E-3</c:v>
                </c:pt>
                <c:pt idx="10">
                  <c:v>-8.3705692372251228E-3</c:v>
                </c:pt>
                <c:pt idx="11">
                  <c:v>-8.3705692372251228E-3</c:v>
                </c:pt>
                <c:pt idx="12">
                  <c:v>-8.3705692372251228E-3</c:v>
                </c:pt>
                <c:pt idx="13">
                  <c:v>-8.3705692372251228E-3</c:v>
                </c:pt>
                <c:pt idx="14">
                  <c:v>-8.3705692372251228E-3</c:v>
                </c:pt>
                <c:pt idx="15">
                  <c:v>-8.3705692372251228E-3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16-4F88-A942-B69DAA524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165952"/>
        <c:axId val="837161360"/>
      </c:lineChart>
      <c:catAx>
        <c:axId val="8371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161360"/>
        <c:crosses val="autoZero"/>
        <c:auto val="1"/>
        <c:lblAlgn val="ctr"/>
        <c:lblOffset val="100"/>
        <c:noMultiLvlLbl val="0"/>
      </c:catAx>
      <c:valAx>
        <c:axId val="83716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change in % DfT</a:t>
                </a:r>
              </a:p>
            </c:rich>
          </c:tx>
          <c:layout>
            <c:manualLayout>
              <c:xMode val="edge"/>
              <c:yMode val="edge"/>
              <c:x val="3.1297110122737525E-2"/>
              <c:y val="0.257111531944582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16595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>
                <a:solidFill>
                  <a:schemeClr val="tx1">
                    <a:lumMod val="75000"/>
                    <a:lumOff val="25000"/>
                  </a:schemeClr>
                </a:solidFill>
              </a:rPr>
              <a:t>% of ICB pop in IMD19 decile</a:t>
            </a:r>
          </a:p>
        </c:rich>
      </c:tx>
      <c:layout>
        <c:manualLayout>
          <c:xMode val="edge"/>
          <c:yMode val="edge"/>
          <c:x val="0.16972529643021245"/>
          <c:y val="8.59962838771187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04602685533873"/>
          <c:y val="8.7409902657716795E-2"/>
          <c:w val="0.78690688327066061"/>
          <c:h val="0.7680042692798743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6000"/>
                </a:schemeClr>
              </a:solidFill>
              <a:ln w="9525">
                <a:solidFill>
                  <a:schemeClr val="accent3">
                    <a:shade val="36000"/>
                  </a:schemeClr>
                </a:solidFill>
              </a:ln>
              <a:effectLst/>
            </c:spPr>
          </c:marker>
          <c:val>
            <c:numRef>
              <c:f>'IMD by ICB'!$N$6:$W$6</c:f>
              <c:numCache>
                <c:formatCode>0.00%</c:formatCode>
                <c:ptCount val="10"/>
                <c:pt idx="0">
                  <c:v>0.23273091701891846</c:v>
                </c:pt>
                <c:pt idx="1">
                  <c:v>0.11661580328428311</c:v>
                </c:pt>
                <c:pt idx="2">
                  <c:v>8.4310912989368963E-2</c:v>
                </c:pt>
                <c:pt idx="3">
                  <c:v>7.5959411301244076E-2</c:v>
                </c:pt>
                <c:pt idx="4">
                  <c:v>7.4929593035528527E-2</c:v>
                </c:pt>
                <c:pt idx="5">
                  <c:v>7.0242337747545916E-2</c:v>
                </c:pt>
                <c:pt idx="6">
                  <c:v>8.0821707655783545E-2</c:v>
                </c:pt>
                <c:pt idx="7">
                  <c:v>9.1570911459261689E-2</c:v>
                </c:pt>
                <c:pt idx="8">
                  <c:v>8.2316566375211939E-2</c:v>
                </c:pt>
                <c:pt idx="9">
                  <c:v>9.050183913285377E-2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6-461B-B514-B43004FED04B}"/>
            </c:ext>
          </c:extLst>
        </c:ser>
        <c:ser>
          <c:idx val="2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39000"/>
                </a:schemeClr>
              </a:solidFill>
              <a:ln w="9525">
                <a:solidFill>
                  <a:schemeClr val="accent3">
                    <a:shade val="39000"/>
                  </a:schemeClr>
                </a:solidFill>
              </a:ln>
              <a:effectLst/>
            </c:spPr>
          </c:marker>
          <c:val>
            <c:numRef>
              <c:f>'IMD by ICB'!$N$7:$W$7</c:f>
              <c:numCache>
                <c:formatCode>0.00%</c:formatCode>
                <c:ptCount val="10"/>
                <c:pt idx="0">
                  <c:v>8.8409988247566976E-2</c:v>
                </c:pt>
                <c:pt idx="1">
                  <c:v>0.10195653800613591</c:v>
                </c:pt>
                <c:pt idx="2">
                  <c:v>9.6845330058498061E-2</c:v>
                </c:pt>
                <c:pt idx="3">
                  <c:v>8.8935546488135328E-2</c:v>
                </c:pt>
                <c:pt idx="4">
                  <c:v>8.4670337651362088E-2</c:v>
                </c:pt>
                <c:pt idx="5">
                  <c:v>0.11636845418091704</c:v>
                </c:pt>
                <c:pt idx="6">
                  <c:v>0.10908282604198304</c:v>
                </c:pt>
                <c:pt idx="7">
                  <c:v>0.11601720168847689</c:v>
                </c:pt>
                <c:pt idx="8">
                  <c:v>0.11664487844815065</c:v>
                </c:pt>
                <c:pt idx="9">
                  <c:v>8.106889918877401E-2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6-461B-B514-B43004FED04B}"/>
            </c:ext>
          </c:extLst>
        </c:ser>
        <c:ser>
          <c:idx val="3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2000"/>
                </a:schemeClr>
              </a:solidFill>
              <a:ln w="9525">
                <a:solidFill>
                  <a:schemeClr val="accent3">
                    <a:shade val="42000"/>
                  </a:schemeClr>
                </a:solidFill>
              </a:ln>
              <a:effectLst/>
            </c:spPr>
          </c:marker>
          <c:val>
            <c:numRef>
              <c:f>'IMD by ICB'!$N$8:$W$8</c:f>
              <c:numCache>
                <c:formatCode>0.00%</c:formatCode>
                <c:ptCount val="10"/>
                <c:pt idx="0">
                  <c:v>6.3066860176146641E-2</c:v>
                </c:pt>
                <c:pt idx="1">
                  <c:v>5.5780433010596632E-2</c:v>
                </c:pt>
                <c:pt idx="2">
                  <c:v>6.0770591860673177E-2</c:v>
                </c:pt>
                <c:pt idx="3">
                  <c:v>0.17254617388019641</c:v>
                </c:pt>
                <c:pt idx="4">
                  <c:v>0.14561323286745265</c:v>
                </c:pt>
                <c:pt idx="5">
                  <c:v>0.13608620449710729</c:v>
                </c:pt>
                <c:pt idx="6">
                  <c:v>0.13535457961390882</c:v>
                </c:pt>
                <c:pt idx="7">
                  <c:v>0.10678144694725542</c:v>
                </c:pt>
                <c:pt idx="8">
                  <c:v>6.4969482494681804E-2</c:v>
                </c:pt>
                <c:pt idx="9">
                  <c:v>5.9030994651981153E-2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6-461B-B514-B43004FED04B}"/>
            </c:ext>
          </c:extLst>
        </c:ser>
        <c:ser>
          <c:idx val="4"/>
          <c:order val="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5000"/>
                </a:schemeClr>
              </a:solidFill>
              <a:ln w="9525">
                <a:solidFill>
                  <a:schemeClr val="accent3">
                    <a:shade val="45000"/>
                  </a:schemeClr>
                </a:solidFill>
              </a:ln>
              <a:effectLst/>
            </c:spPr>
          </c:marker>
          <c:val>
            <c:numRef>
              <c:f>'IMD by ICB'!$N$9:$W$9</c:f>
              <c:numCache>
                <c:formatCode>0.00%</c:formatCode>
                <c:ptCount val="10"/>
                <c:pt idx="0">
                  <c:v>6.6517871217933219E-2</c:v>
                </c:pt>
                <c:pt idx="1">
                  <c:v>7.7539594127352784E-2</c:v>
                </c:pt>
                <c:pt idx="2">
                  <c:v>0.10274373903082404</c:v>
                </c:pt>
                <c:pt idx="3">
                  <c:v>0.13283606402320472</c:v>
                </c:pt>
                <c:pt idx="4">
                  <c:v>9.1473731779344841E-2</c:v>
                </c:pt>
                <c:pt idx="5">
                  <c:v>0.12525485271089717</c:v>
                </c:pt>
                <c:pt idx="6">
                  <c:v>0.11495696404737633</c:v>
                </c:pt>
                <c:pt idx="7">
                  <c:v>0.10005464882872847</c:v>
                </c:pt>
                <c:pt idx="8">
                  <c:v>0.12187345643332317</c:v>
                </c:pt>
                <c:pt idx="9">
                  <c:v>6.6749077801015202E-2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6-461B-B514-B43004FED04B}"/>
            </c:ext>
          </c:extLst>
        </c:ser>
        <c:ser>
          <c:idx val="5"/>
          <c:order val="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48000"/>
                </a:schemeClr>
              </a:solidFill>
              <a:ln w="9525">
                <a:solidFill>
                  <a:schemeClr val="accent3">
                    <a:shade val="48000"/>
                  </a:schemeClr>
                </a:solidFill>
              </a:ln>
              <a:effectLst/>
            </c:spPr>
          </c:marker>
          <c:val>
            <c:numRef>
              <c:f>'IMD by ICB'!$N$10:$W$10</c:f>
              <c:numCache>
                <c:formatCode>0.00%</c:formatCode>
                <c:ptCount val="10"/>
                <c:pt idx="0">
                  <c:v>6.8155585809765648E-2</c:v>
                </c:pt>
                <c:pt idx="1">
                  <c:v>5.4352152946543962E-2</c:v>
                </c:pt>
                <c:pt idx="2">
                  <c:v>0.10754099314190779</c:v>
                </c:pt>
                <c:pt idx="3">
                  <c:v>8.166455513284486E-2</c:v>
                </c:pt>
                <c:pt idx="4">
                  <c:v>8.6305082404349337E-2</c:v>
                </c:pt>
                <c:pt idx="5">
                  <c:v>8.4100241205628257E-2</c:v>
                </c:pt>
                <c:pt idx="6">
                  <c:v>0.11096913040554172</c:v>
                </c:pt>
                <c:pt idx="7">
                  <c:v>0.14108438925171726</c:v>
                </c:pt>
                <c:pt idx="8">
                  <c:v>0.12923859362759088</c:v>
                </c:pt>
                <c:pt idx="9">
                  <c:v>0.13658927607411028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26-461B-B514-B43004FED04B}"/>
            </c:ext>
          </c:extLst>
        </c:ser>
        <c:ser>
          <c:idx val="6"/>
          <c:order val="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1000"/>
                </a:schemeClr>
              </a:solidFill>
              <a:ln w="9525">
                <a:solidFill>
                  <a:schemeClr val="accent3">
                    <a:shade val="51000"/>
                  </a:schemeClr>
                </a:solidFill>
              </a:ln>
              <a:effectLst/>
            </c:spPr>
          </c:marker>
          <c:val>
            <c:numRef>
              <c:f>'IMD by ICB'!$N$11:$W$11</c:f>
              <c:numCache>
                <c:formatCode>0.00%</c:formatCode>
                <c:ptCount val="10"/>
                <c:pt idx="0">
                  <c:v>7.0254061808155008E-2</c:v>
                </c:pt>
                <c:pt idx="1">
                  <c:v>7.1639068348756232E-2</c:v>
                </c:pt>
                <c:pt idx="2">
                  <c:v>0.10428519970425107</c:v>
                </c:pt>
                <c:pt idx="3">
                  <c:v>9.9726790344766572E-2</c:v>
                </c:pt>
                <c:pt idx="4">
                  <c:v>0.10510356478565576</c:v>
                </c:pt>
                <c:pt idx="5">
                  <c:v>0.12366581214045125</c:v>
                </c:pt>
                <c:pt idx="6">
                  <c:v>0.11916533081118201</c:v>
                </c:pt>
                <c:pt idx="7">
                  <c:v>0.1243893858996855</c:v>
                </c:pt>
                <c:pt idx="8">
                  <c:v>9.653864220910123E-2</c:v>
                </c:pt>
                <c:pt idx="9">
                  <c:v>8.5232143947995373E-2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26-461B-B514-B43004FED04B}"/>
            </c:ext>
          </c:extLst>
        </c:ser>
        <c:ser>
          <c:idx val="7"/>
          <c:order val="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4000"/>
                </a:schemeClr>
              </a:solidFill>
              <a:ln w="9525">
                <a:solidFill>
                  <a:schemeClr val="accent3">
                    <a:shade val="54000"/>
                  </a:schemeClr>
                </a:solidFill>
              </a:ln>
              <a:effectLst/>
            </c:spPr>
          </c:marker>
          <c:val>
            <c:numRef>
              <c:f>'IMD by ICB'!$N$12:$W$12</c:f>
              <c:numCache>
                <c:formatCode>0.00%</c:formatCode>
                <c:ptCount val="10"/>
                <c:pt idx="0">
                  <c:v>3.7784036510873246E-2</c:v>
                </c:pt>
                <c:pt idx="1">
                  <c:v>7.7205178376006711E-2</c:v>
                </c:pt>
                <c:pt idx="2">
                  <c:v>7.2276109040600472E-2</c:v>
                </c:pt>
                <c:pt idx="3">
                  <c:v>8.475539160549185E-2</c:v>
                </c:pt>
                <c:pt idx="4">
                  <c:v>0.17683020389633611</c:v>
                </c:pt>
                <c:pt idx="5">
                  <c:v>0.11560804324697212</c:v>
                </c:pt>
                <c:pt idx="6">
                  <c:v>0.11292222671689997</c:v>
                </c:pt>
                <c:pt idx="7">
                  <c:v>0.12643500336678135</c:v>
                </c:pt>
                <c:pt idx="8">
                  <c:v>0.10696727184191472</c:v>
                </c:pt>
                <c:pt idx="9">
                  <c:v>8.9216535398123478E-2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26-461B-B514-B43004FED04B}"/>
            </c:ext>
          </c:extLst>
        </c:ser>
        <c:ser>
          <c:idx val="8"/>
          <c:order val="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58000"/>
                </a:schemeClr>
              </a:solidFill>
              <a:ln w="9525">
                <a:solidFill>
                  <a:schemeClr val="accent3">
                    <a:shade val="58000"/>
                  </a:schemeClr>
                </a:solidFill>
              </a:ln>
              <a:effectLst/>
            </c:spPr>
          </c:marker>
          <c:val>
            <c:numRef>
              <c:f>'IMD by ICB'!$N$13:$W$13</c:f>
              <c:numCache>
                <c:formatCode>0.00%</c:formatCode>
                <c:ptCount val="10"/>
                <c:pt idx="0">
                  <c:v>8.2610191260318475E-2</c:v>
                </c:pt>
                <c:pt idx="1">
                  <c:v>7.6079256046377247E-2</c:v>
                </c:pt>
                <c:pt idx="2">
                  <c:v>8.7350040392012024E-2</c:v>
                </c:pt>
                <c:pt idx="3">
                  <c:v>0.13809293183640894</c:v>
                </c:pt>
                <c:pt idx="4">
                  <c:v>0.16067737745238955</c:v>
                </c:pt>
                <c:pt idx="5">
                  <c:v>0.14848279027434411</c:v>
                </c:pt>
                <c:pt idx="6">
                  <c:v>9.4285382964023334E-2</c:v>
                </c:pt>
                <c:pt idx="7">
                  <c:v>8.7701826069754907E-2</c:v>
                </c:pt>
                <c:pt idx="8">
                  <c:v>7.0508179260626413E-2</c:v>
                </c:pt>
                <c:pt idx="9">
                  <c:v>5.421202444374499E-2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26-461B-B514-B43004FED04B}"/>
            </c:ext>
          </c:extLst>
        </c:ser>
        <c:ser>
          <c:idx val="9"/>
          <c:order val="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1000"/>
                </a:schemeClr>
              </a:solidFill>
              <a:ln w="9525">
                <a:solidFill>
                  <a:schemeClr val="accent3">
                    <a:shade val="61000"/>
                  </a:schemeClr>
                </a:solidFill>
              </a:ln>
              <a:effectLst/>
            </c:spPr>
          </c:marker>
          <c:val>
            <c:numRef>
              <c:f>'IMD by ICB'!$N$14:$W$14</c:f>
              <c:numCache>
                <c:formatCode>0.00%</c:formatCode>
                <c:ptCount val="10"/>
                <c:pt idx="0">
                  <c:v>4.8575266413597461E-2</c:v>
                </c:pt>
                <c:pt idx="1">
                  <c:v>7.017691813725889E-2</c:v>
                </c:pt>
                <c:pt idx="2">
                  <c:v>8.0889345894670103E-2</c:v>
                </c:pt>
                <c:pt idx="3">
                  <c:v>9.4478268291295117E-2</c:v>
                </c:pt>
                <c:pt idx="4">
                  <c:v>0.12138583842045797</c:v>
                </c:pt>
                <c:pt idx="5">
                  <c:v>0.18379286800029263</c:v>
                </c:pt>
                <c:pt idx="6">
                  <c:v>0.11971643513814489</c:v>
                </c:pt>
                <c:pt idx="7">
                  <c:v>0.1021831283581119</c:v>
                </c:pt>
                <c:pt idx="8">
                  <c:v>0.10646281589621454</c:v>
                </c:pt>
                <c:pt idx="9">
                  <c:v>7.2339115449956512E-2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26-461B-B514-B43004FED04B}"/>
            </c:ext>
          </c:extLst>
        </c:ser>
        <c:ser>
          <c:idx val="10"/>
          <c:order val="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4000"/>
                </a:schemeClr>
              </a:solidFill>
              <a:ln w="9525">
                <a:solidFill>
                  <a:schemeClr val="accent3">
                    <a:shade val="64000"/>
                  </a:schemeClr>
                </a:solidFill>
              </a:ln>
              <a:effectLst/>
            </c:spPr>
          </c:marker>
          <c:val>
            <c:numRef>
              <c:f>'IMD by ICB'!$N$15:$W$15</c:f>
              <c:numCache>
                <c:formatCode>0.00%</c:formatCode>
                <c:ptCount val="10"/>
                <c:pt idx="0">
                  <c:v>3.0202739795177909E-2</c:v>
                </c:pt>
                <c:pt idx="1">
                  <c:v>0.10137936256538721</c:v>
                </c:pt>
                <c:pt idx="2">
                  <c:v>9.1696691675237724E-2</c:v>
                </c:pt>
                <c:pt idx="3">
                  <c:v>9.655012125686474E-2</c:v>
                </c:pt>
                <c:pt idx="4">
                  <c:v>0.10634532020015271</c:v>
                </c:pt>
                <c:pt idx="5">
                  <c:v>8.4654749209674474E-2</c:v>
                </c:pt>
                <c:pt idx="6">
                  <c:v>0.12278388093480314</c:v>
                </c:pt>
                <c:pt idx="7">
                  <c:v>0.13629566062380505</c:v>
                </c:pt>
                <c:pt idx="8">
                  <c:v>0.1419451998897856</c:v>
                </c:pt>
                <c:pt idx="9">
                  <c:v>8.8146273849111445E-2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26-461B-B514-B43004FED04B}"/>
            </c:ext>
          </c:extLst>
        </c:ser>
        <c:ser>
          <c:idx val="11"/>
          <c:order val="1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67000"/>
                </a:schemeClr>
              </a:solidFill>
              <a:ln w="9525">
                <a:solidFill>
                  <a:schemeClr val="accent3">
                    <a:shade val="67000"/>
                  </a:schemeClr>
                </a:solidFill>
              </a:ln>
              <a:effectLst/>
            </c:spPr>
          </c:marker>
          <c:val>
            <c:numRef>
              <c:f>'IMD by ICB'!$N$16:$W$16</c:f>
              <c:numCache>
                <c:formatCode>0.00%</c:formatCode>
                <c:ptCount val="10"/>
                <c:pt idx="0">
                  <c:v>1.0954279230727124E-3</c:v>
                </c:pt>
                <c:pt idx="1">
                  <c:v>1.7644431259363678E-2</c:v>
                </c:pt>
                <c:pt idx="2">
                  <c:v>5.5465414954990147E-2</c:v>
                </c:pt>
                <c:pt idx="3">
                  <c:v>9.7074781708448576E-2</c:v>
                </c:pt>
                <c:pt idx="4">
                  <c:v>0.11667827869821805</c:v>
                </c:pt>
                <c:pt idx="5">
                  <c:v>0.12823940202204775</c:v>
                </c:pt>
                <c:pt idx="6">
                  <c:v>0.10715866540252077</c:v>
                </c:pt>
                <c:pt idx="7">
                  <c:v>0.11774262106641023</c:v>
                </c:pt>
                <c:pt idx="8">
                  <c:v>0.14667516338500067</c:v>
                </c:pt>
                <c:pt idx="9">
                  <c:v>0.21222581357992737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26-461B-B514-B43004FED04B}"/>
            </c:ext>
          </c:extLst>
        </c:ser>
        <c:ser>
          <c:idx val="12"/>
          <c:order val="1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0000"/>
                </a:schemeClr>
              </a:solidFill>
              <a:ln w="9525">
                <a:solidFill>
                  <a:schemeClr val="accent3">
                    <a:shade val="70000"/>
                  </a:schemeClr>
                </a:solidFill>
              </a:ln>
              <a:effectLst/>
            </c:spPr>
          </c:marker>
          <c:val>
            <c:numRef>
              <c:f>'IMD by ICB'!$N$17:$W$17</c:f>
              <c:numCache>
                <c:formatCode>0.00%</c:formatCode>
                <c:ptCount val="10"/>
                <c:pt idx="0">
                  <c:v>3.8709229446152918E-2</c:v>
                </c:pt>
                <c:pt idx="1">
                  <c:v>6.2382670151286485E-2</c:v>
                </c:pt>
                <c:pt idx="2">
                  <c:v>9.7329815250454255E-2</c:v>
                </c:pt>
                <c:pt idx="3">
                  <c:v>9.6254814497535451E-2</c:v>
                </c:pt>
                <c:pt idx="4">
                  <c:v>0.11364974885974628</c:v>
                </c:pt>
                <c:pt idx="5">
                  <c:v>8.7731773508635147E-2</c:v>
                </c:pt>
                <c:pt idx="6">
                  <c:v>0.11604068438647155</c:v>
                </c:pt>
                <c:pt idx="7">
                  <c:v>0.12333563113001401</c:v>
                </c:pt>
                <c:pt idx="8">
                  <c:v>0.12888296964565968</c:v>
                </c:pt>
                <c:pt idx="9">
                  <c:v>0.1356826631240442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26-461B-B514-B43004FED04B}"/>
            </c:ext>
          </c:extLst>
        </c:ser>
        <c:ser>
          <c:idx val="13"/>
          <c:order val="1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3000"/>
                </a:schemeClr>
              </a:solidFill>
              <a:ln w="9525">
                <a:solidFill>
                  <a:schemeClr val="accent3">
                    <a:shade val="73000"/>
                  </a:schemeClr>
                </a:solidFill>
              </a:ln>
              <a:effectLst/>
            </c:spPr>
          </c:marker>
          <c:val>
            <c:numRef>
              <c:f>'IMD by ICB'!$N$18:$W$18</c:f>
              <c:numCache>
                <c:formatCode>0.00%</c:formatCode>
                <c:ptCount val="10"/>
                <c:pt idx="0">
                  <c:v>2.1513329489347199E-2</c:v>
                </c:pt>
                <c:pt idx="1">
                  <c:v>0.10136905166517012</c:v>
                </c:pt>
                <c:pt idx="2">
                  <c:v>0.14393890058510667</c:v>
                </c:pt>
                <c:pt idx="3">
                  <c:v>0.16639769855194539</c:v>
                </c:pt>
                <c:pt idx="4">
                  <c:v>0.15238584620854781</c:v>
                </c:pt>
                <c:pt idx="5">
                  <c:v>0.13382728396710777</c:v>
                </c:pt>
                <c:pt idx="6">
                  <c:v>9.7156036523889364E-2</c:v>
                </c:pt>
                <c:pt idx="7">
                  <c:v>0.10166852131867421</c:v>
                </c:pt>
                <c:pt idx="8">
                  <c:v>6.1379870600588769E-2</c:v>
                </c:pt>
                <c:pt idx="9">
                  <c:v>2.0363461089622711E-2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26-461B-B514-B43004FED04B}"/>
            </c:ext>
          </c:extLst>
        </c:ser>
        <c:ser>
          <c:idx val="14"/>
          <c:order val="1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</a:ln>
              <a:effectLst/>
            </c:spPr>
          </c:marker>
          <c:val>
            <c:numRef>
              <c:f>'IMD by ICB'!$N$19:$W$19</c:f>
              <c:numCache>
                <c:formatCode>0.00%</c:formatCode>
                <c:ptCount val="10"/>
                <c:pt idx="0">
                  <c:v>3.7084840806827613E-2</c:v>
                </c:pt>
                <c:pt idx="1">
                  <c:v>0.16770717087435449</c:v>
                </c:pt>
                <c:pt idx="2">
                  <c:v>0.17645018619200611</c:v>
                </c:pt>
                <c:pt idx="3">
                  <c:v>0.13134975635521701</c:v>
                </c:pt>
                <c:pt idx="4">
                  <c:v>9.8234319959015257E-2</c:v>
                </c:pt>
                <c:pt idx="5">
                  <c:v>0.12097780919588617</c:v>
                </c:pt>
                <c:pt idx="6">
                  <c:v>8.7970262230888677E-2</c:v>
                </c:pt>
                <c:pt idx="7">
                  <c:v>8.9906314907407039E-2</c:v>
                </c:pt>
                <c:pt idx="8">
                  <c:v>6.9934855964299852E-2</c:v>
                </c:pt>
                <c:pt idx="9">
                  <c:v>2.0384483514097773E-2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26-461B-B514-B43004FED04B}"/>
            </c:ext>
          </c:extLst>
        </c:ser>
        <c:ser>
          <c:idx val="15"/>
          <c:order val="1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79000"/>
                </a:schemeClr>
              </a:solidFill>
              <a:ln w="9525">
                <a:solidFill>
                  <a:schemeClr val="accent3">
                    <a:shade val="79000"/>
                  </a:schemeClr>
                </a:solidFill>
              </a:ln>
              <a:effectLst/>
            </c:spPr>
          </c:marker>
          <c:val>
            <c:numRef>
              <c:f>'IMD by ICB'!$N$20:$W$20</c:f>
              <c:numCache>
                <c:formatCode>0.00%</c:formatCode>
                <c:ptCount val="10"/>
                <c:pt idx="0">
                  <c:v>2.5803814700429924E-2</c:v>
                </c:pt>
                <c:pt idx="1">
                  <c:v>0.21495436108734728</c:v>
                </c:pt>
                <c:pt idx="2">
                  <c:v>0.26894413959196062</c:v>
                </c:pt>
                <c:pt idx="3">
                  <c:v>0.15768443245791824</c:v>
                </c:pt>
                <c:pt idx="4">
                  <c:v>0.10837987667189058</c:v>
                </c:pt>
                <c:pt idx="5">
                  <c:v>8.4874193368235276E-2</c:v>
                </c:pt>
                <c:pt idx="6">
                  <c:v>5.1339761182139024E-2</c:v>
                </c:pt>
                <c:pt idx="7">
                  <c:v>3.7646851831808409E-2</c:v>
                </c:pt>
                <c:pt idx="8">
                  <c:v>3.5342789773364705E-2</c:v>
                </c:pt>
                <c:pt idx="9">
                  <c:v>1.5029779334905947E-2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26-461B-B514-B43004FED04B}"/>
            </c:ext>
          </c:extLst>
        </c:ser>
        <c:ser>
          <c:idx val="16"/>
          <c:order val="1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2000"/>
                </a:schemeClr>
              </a:solidFill>
              <a:ln w="9525">
                <a:solidFill>
                  <a:schemeClr val="accent3">
                    <a:shade val="82000"/>
                  </a:schemeClr>
                </a:solidFill>
              </a:ln>
              <a:effectLst/>
            </c:spPr>
          </c:marker>
          <c:val>
            <c:numRef>
              <c:f>'IMD by ICB'!$N$21:$W$21</c:f>
              <c:numCache>
                <c:formatCode>0.00%</c:formatCode>
                <c:ptCount val="10"/>
                <c:pt idx="0">
                  <c:v>1.1015401223896824E-2</c:v>
                </c:pt>
                <c:pt idx="1">
                  <c:v>0.15416669644049733</c:v>
                </c:pt>
                <c:pt idx="2">
                  <c:v>0.19632204327997313</c:v>
                </c:pt>
                <c:pt idx="3">
                  <c:v>0.15938252190025565</c:v>
                </c:pt>
                <c:pt idx="4">
                  <c:v>0.12428494710243829</c:v>
                </c:pt>
                <c:pt idx="5">
                  <c:v>9.7460466307658394E-2</c:v>
                </c:pt>
                <c:pt idx="6">
                  <c:v>7.5951851043632307E-2</c:v>
                </c:pt>
                <c:pt idx="7">
                  <c:v>6.6400222946443932E-2</c:v>
                </c:pt>
                <c:pt idx="8">
                  <c:v>7.2577972165774093E-2</c:v>
                </c:pt>
                <c:pt idx="9">
                  <c:v>4.2437877589430052E-2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26-461B-B514-B43004FED04B}"/>
            </c:ext>
          </c:extLst>
        </c:ser>
        <c:ser>
          <c:idx val="17"/>
          <c:order val="1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6000"/>
                </a:schemeClr>
              </a:solidFill>
              <a:ln w="9525">
                <a:solidFill>
                  <a:schemeClr val="accent3">
                    <a:shade val="86000"/>
                  </a:schemeClr>
                </a:solidFill>
              </a:ln>
              <a:effectLst/>
            </c:spPr>
          </c:marker>
          <c:val>
            <c:numRef>
              <c:f>'IMD by ICB'!$N$22:$W$22</c:f>
              <c:numCache>
                <c:formatCode>0.00%</c:formatCode>
                <c:ptCount val="10"/>
                <c:pt idx="0">
                  <c:v>6.7716190083797955E-3</c:v>
                </c:pt>
                <c:pt idx="1">
                  <c:v>6.2570689987440281E-2</c:v>
                </c:pt>
                <c:pt idx="2">
                  <c:v>9.6490586851496196E-2</c:v>
                </c:pt>
                <c:pt idx="3">
                  <c:v>8.8437742970873395E-2</c:v>
                </c:pt>
                <c:pt idx="4">
                  <c:v>9.7660834258145549E-2</c:v>
                </c:pt>
                <c:pt idx="5">
                  <c:v>0.11453671892132562</c:v>
                </c:pt>
                <c:pt idx="6">
                  <c:v>0.13863145513387073</c:v>
                </c:pt>
                <c:pt idx="7">
                  <c:v>0.11568703025631143</c:v>
                </c:pt>
                <c:pt idx="8">
                  <c:v>0.16303785860008904</c:v>
                </c:pt>
                <c:pt idx="9">
                  <c:v>0.11617546401206796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26-461B-B514-B43004FED04B}"/>
            </c:ext>
          </c:extLst>
        </c:ser>
        <c:ser>
          <c:idx val="18"/>
          <c:order val="1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89000"/>
                </a:schemeClr>
              </a:solidFill>
              <a:ln w="9525">
                <a:solidFill>
                  <a:schemeClr val="accent3">
                    <a:shade val="89000"/>
                  </a:schemeClr>
                </a:solidFill>
              </a:ln>
              <a:effectLst/>
            </c:spPr>
          </c:marker>
          <c:val>
            <c:numRef>
              <c:f>'IMD by ICB'!$N$23:$W$23</c:f>
              <c:numCache>
                <c:formatCode>0.00%</c:formatCode>
                <c:ptCount val="10"/>
                <c:pt idx="0">
                  <c:v>6.419993215458647E-2</c:v>
                </c:pt>
                <c:pt idx="1">
                  <c:v>9.636037849354151E-2</c:v>
                </c:pt>
                <c:pt idx="2">
                  <c:v>9.0098386601659794E-2</c:v>
                </c:pt>
                <c:pt idx="3">
                  <c:v>0.10666621508071293</c:v>
                </c:pt>
                <c:pt idx="4">
                  <c:v>0.12918530130728759</c:v>
                </c:pt>
                <c:pt idx="5">
                  <c:v>0.11203793752093288</c:v>
                </c:pt>
                <c:pt idx="6">
                  <c:v>0.12672469546172244</c:v>
                </c:pt>
                <c:pt idx="7">
                  <c:v>9.9383316371979946E-2</c:v>
                </c:pt>
                <c:pt idx="8">
                  <c:v>9.0810172081128487E-2</c:v>
                </c:pt>
                <c:pt idx="9">
                  <c:v>8.4533664926447941E-2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26-461B-B514-B43004FED04B}"/>
            </c:ext>
          </c:extLst>
        </c:ser>
        <c:ser>
          <c:idx val="19"/>
          <c:order val="1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2000"/>
                </a:schemeClr>
              </a:solidFill>
              <a:ln w="9525">
                <a:solidFill>
                  <a:schemeClr val="accent3">
                    <a:shade val="92000"/>
                  </a:schemeClr>
                </a:solidFill>
              </a:ln>
              <a:effectLst/>
            </c:spPr>
          </c:marker>
          <c:val>
            <c:numRef>
              <c:f>'IMD by ICB'!$N$24:$W$24</c:f>
              <c:numCache>
                <c:formatCode>0.00%</c:formatCode>
                <c:ptCount val="10"/>
                <c:pt idx="0">
                  <c:v>0</c:v>
                </c:pt>
                <c:pt idx="1">
                  <c:v>2.3105504353172057E-2</c:v>
                </c:pt>
                <c:pt idx="2">
                  <c:v>6.2259890949214337E-2</c:v>
                </c:pt>
                <c:pt idx="3">
                  <c:v>9.4251611465635043E-2</c:v>
                </c:pt>
                <c:pt idx="4">
                  <c:v>9.1885085922461723E-2</c:v>
                </c:pt>
                <c:pt idx="5">
                  <c:v>8.0308842993178281E-2</c:v>
                </c:pt>
                <c:pt idx="6">
                  <c:v>9.4232818863477119E-2</c:v>
                </c:pt>
                <c:pt idx="7">
                  <c:v>9.2906598082617642E-2</c:v>
                </c:pt>
                <c:pt idx="8">
                  <c:v>0.11477581767954317</c:v>
                </c:pt>
                <c:pt idx="9">
                  <c:v>0.34627382969070064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26-461B-B514-B43004FED04B}"/>
            </c:ext>
          </c:extLst>
        </c:ser>
        <c:ser>
          <c:idx val="20"/>
          <c:order val="1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5000"/>
                </a:schemeClr>
              </a:solidFill>
              <a:ln w="9525">
                <a:solidFill>
                  <a:schemeClr val="accent3">
                    <a:shade val="95000"/>
                  </a:schemeClr>
                </a:solidFill>
              </a:ln>
              <a:effectLst/>
            </c:spPr>
          </c:marker>
          <c:val>
            <c:numRef>
              <c:f>'IMD by ICB'!$N$25:$W$25</c:f>
              <c:numCache>
                <c:formatCode>0.00%</c:formatCode>
                <c:ptCount val="10"/>
                <c:pt idx="0">
                  <c:v>4.8044602852036197E-2</c:v>
                </c:pt>
                <c:pt idx="1">
                  <c:v>7.7150831931332875E-2</c:v>
                </c:pt>
                <c:pt idx="2">
                  <c:v>0.11735530830602202</c:v>
                </c:pt>
                <c:pt idx="3">
                  <c:v>0.29001472537696615</c:v>
                </c:pt>
                <c:pt idx="4">
                  <c:v>0.16980528224805089</c:v>
                </c:pt>
                <c:pt idx="5">
                  <c:v>0.13497154609462717</c:v>
                </c:pt>
                <c:pt idx="6">
                  <c:v>9.5080115144752911E-2</c:v>
                </c:pt>
                <c:pt idx="7">
                  <c:v>5.2855708794302923E-2</c:v>
                </c:pt>
                <c:pt idx="8">
                  <c:v>1.4721879251908878E-2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26-461B-B514-B43004FED04B}"/>
            </c:ext>
          </c:extLst>
        </c:ser>
        <c:ser>
          <c:idx val="21"/>
          <c:order val="2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shade val="98000"/>
                </a:schemeClr>
              </a:solidFill>
              <a:ln w="9525">
                <a:solidFill>
                  <a:schemeClr val="accent3">
                    <a:shade val="98000"/>
                  </a:schemeClr>
                </a:solidFill>
              </a:ln>
              <a:effectLst/>
            </c:spPr>
          </c:marker>
          <c:val>
            <c:numRef>
              <c:f>'IMD by ICB'!$N$26:$W$26</c:f>
              <c:numCache>
                <c:formatCode>0.00%</c:formatCode>
                <c:ptCount val="10"/>
                <c:pt idx="0">
                  <c:v>6.2197530021095342E-2</c:v>
                </c:pt>
                <c:pt idx="1">
                  <c:v>6.2036795673331174E-2</c:v>
                </c:pt>
                <c:pt idx="2">
                  <c:v>9.886578182269419E-2</c:v>
                </c:pt>
                <c:pt idx="3">
                  <c:v>0.13552487259929094</c:v>
                </c:pt>
                <c:pt idx="4">
                  <c:v>0.13973727845934877</c:v>
                </c:pt>
                <c:pt idx="5">
                  <c:v>0.13775016885434721</c:v>
                </c:pt>
                <c:pt idx="6">
                  <c:v>0.11613764523347705</c:v>
                </c:pt>
                <c:pt idx="7">
                  <c:v>9.9816029961548675E-2</c:v>
                </c:pt>
                <c:pt idx="8">
                  <c:v>0.10285665744179209</c:v>
                </c:pt>
                <c:pt idx="9">
                  <c:v>4.5077239933074546E-2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26-461B-B514-B43004FED04B}"/>
            </c:ext>
          </c:extLst>
        </c:ser>
        <c:ser>
          <c:idx val="22"/>
          <c:order val="2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9000"/>
                </a:schemeClr>
              </a:solidFill>
              <a:ln w="9525">
                <a:solidFill>
                  <a:schemeClr val="accent3">
                    <a:tint val="99000"/>
                  </a:schemeClr>
                </a:solidFill>
              </a:ln>
              <a:effectLst/>
            </c:spPr>
          </c:marker>
          <c:val>
            <c:numRef>
              <c:f>'IMD by ICB'!$N$27:$W$27</c:f>
              <c:numCache>
                <c:formatCode>0.00%</c:formatCode>
                <c:ptCount val="10"/>
                <c:pt idx="0">
                  <c:v>2.5198096847347591E-2</c:v>
                </c:pt>
                <c:pt idx="1">
                  <c:v>5.9721641691493618E-2</c:v>
                </c:pt>
                <c:pt idx="2">
                  <c:v>6.3890791053403881E-2</c:v>
                </c:pt>
                <c:pt idx="3">
                  <c:v>0.14424118457912757</c:v>
                </c:pt>
                <c:pt idx="4">
                  <c:v>0.17372937880741696</c:v>
                </c:pt>
                <c:pt idx="5">
                  <c:v>0.1692044999777669</c:v>
                </c:pt>
                <c:pt idx="6">
                  <c:v>0.14793721374894392</c:v>
                </c:pt>
                <c:pt idx="7">
                  <c:v>0.10089554893503491</c:v>
                </c:pt>
                <c:pt idx="8">
                  <c:v>6.0265907777135488E-2</c:v>
                </c:pt>
                <c:pt idx="9">
                  <c:v>5.4915736582329136E-2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26-461B-B514-B43004FED04B}"/>
            </c:ext>
          </c:extLst>
        </c:ser>
        <c:ser>
          <c:idx val="23"/>
          <c:order val="2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6000"/>
                </a:schemeClr>
              </a:solidFill>
              <a:ln w="9525">
                <a:solidFill>
                  <a:schemeClr val="accent3">
                    <a:tint val="96000"/>
                  </a:schemeClr>
                </a:solidFill>
              </a:ln>
              <a:effectLst/>
            </c:spPr>
          </c:marker>
          <c:val>
            <c:numRef>
              <c:f>'IMD by ICB'!$N$28:$W$28</c:f>
              <c:numCache>
                <c:formatCode>0.00%</c:formatCode>
                <c:ptCount val="10"/>
                <c:pt idx="0">
                  <c:v>8.6430823582647823E-2</c:v>
                </c:pt>
                <c:pt idx="1">
                  <c:v>8.5852736107738067E-2</c:v>
                </c:pt>
                <c:pt idx="2">
                  <c:v>7.9304883541839205E-2</c:v>
                </c:pt>
                <c:pt idx="3">
                  <c:v>9.56895639123964E-2</c:v>
                </c:pt>
                <c:pt idx="4">
                  <c:v>8.3719935818798122E-2</c:v>
                </c:pt>
                <c:pt idx="5">
                  <c:v>8.8410020736423248E-2</c:v>
                </c:pt>
                <c:pt idx="6">
                  <c:v>0.12643198598475178</c:v>
                </c:pt>
                <c:pt idx="7">
                  <c:v>0.1012161632012554</c:v>
                </c:pt>
                <c:pt idx="8">
                  <c:v>9.5990543028597164E-2</c:v>
                </c:pt>
                <c:pt idx="9">
                  <c:v>0.15695334408555278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26-461B-B514-B43004FED04B}"/>
            </c:ext>
          </c:extLst>
        </c:ser>
        <c:ser>
          <c:idx val="24"/>
          <c:order val="2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3000"/>
                </a:schemeClr>
              </a:solidFill>
              <a:ln w="9525">
                <a:solidFill>
                  <a:schemeClr val="accent3">
                    <a:tint val="93000"/>
                  </a:schemeClr>
                </a:solidFill>
              </a:ln>
              <a:effectLst/>
            </c:spPr>
          </c:marker>
          <c:val>
            <c:numRef>
              <c:f>'IMD by ICB'!$N$29:$W$29</c:f>
              <c:numCache>
                <c:formatCode>0.00%</c:formatCode>
                <c:ptCount val="10"/>
                <c:pt idx="0">
                  <c:v>2.6336427248873813E-2</c:v>
                </c:pt>
                <c:pt idx="1">
                  <c:v>3.4662556390651217E-2</c:v>
                </c:pt>
                <c:pt idx="2">
                  <c:v>4.3600454270829155E-2</c:v>
                </c:pt>
                <c:pt idx="3">
                  <c:v>6.1125893111852805E-2</c:v>
                </c:pt>
                <c:pt idx="4">
                  <c:v>9.5201628780031175E-2</c:v>
                </c:pt>
                <c:pt idx="5">
                  <c:v>0.12618814925855582</c:v>
                </c:pt>
                <c:pt idx="6">
                  <c:v>0.12284945390962528</c:v>
                </c:pt>
                <c:pt idx="7">
                  <c:v>0.17213588641927635</c:v>
                </c:pt>
                <c:pt idx="8">
                  <c:v>0.17020187283670873</c:v>
                </c:pt>
                <c:pt idx="9">
                  <c:v>0.14769767777359566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26-461B-B514-B43004FED04B}"/>
            </c:ext>
          </c:extLst>
        </c:ser>
        <c:ser>
          <c:idx val="25"/>
          <c:order val="2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90000"/>
                </a:schemeClr>
              </a:solidFill>
              <a:ln w="9525">
                <a:solidFill>
                  <a:schemeClr val="accent3">
                    <a:tint val="90000"/>
                  </a:schemeClr>
                </a:solidFill>
              </a:ln>
              <a:effectLst/>
            </c:spPr>
          </c:marker>
          <c:val>
            <c:numRef>
              <c:f>'IMD by ICB'!$N$30:$W$30</c:f>
              <c:numCache>
                <c:formatCode>0.00%</c:formatCode>
                <c:ptCount val="10"/>
                <c:pt idx="0">
                  <c:v>3.3686593722983722E-2</c:v>
                </c:pt>
                <c:pt idx="1">
                  <c:v>4.9815271652113684E-2</c:v>
                </c:pt>
                <c:pt idx="2">
                  <c:v>5.4415711795347613E-2</c:v>
                </c:pt>
                <c:pt idx="3">
                  <c:v>0.12060131370995776</c:v>
                </c:pt>
                <c:pt idx="4">
                  <c:v>0.1271401415539925</c:v>
                </c:pt>
                <c:pt idx="5">
                  <c:v>0.14862910760507031</c:v>
                </c:pt>
                <c:pt idx="6">
                  <c:v>0.15092415864281847</c:v>
                </c:pt>
                <c:pt idx="7">
                  <c:v>0.10313127149187364</c:v>
                </c:pt>
                <c:pt idx="8">
                  <c:v>0.10871382807017997</c:v>
                </c:pt>
                <c:pt idx="9">
                  <c:v>0.10294260175566235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26-461B-B514-B43004FED04B}"/>
            </c:ext>
          </c:extLst>
        </c:ser>
        <c:ser>
          <c:idx val="26"/>
          <c:order val="2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6000"/>
                </a:schemeClr>
              </a:solidFill>
              <a:ln w="9525">
                <a:solidFill>
                  <a:schemeClr val="accent3">
                    <a:tint val="86000"/>
                  </a:schemeClr>
                </a:solidFill>
              </a:ln>
              <a:effectLst/>
            </c:spPr>
          </c:marker>
          <c:val>
            <c:numRef>
              <c:f>'IMD by ICB'!$N$31:$W$31</c:f>
              <c:numCache>
                <c:formatCode>0.00%</c:formatCode>
                <c:ptCount val="10"/>
                <c:pt idx="0">
                  <c:v>4.0986671081498602E-2</c:v>
                </c:pt>
                <c:pt idx="1">
                  <c:v>7.0582308291953416E-2</c:v>
                </c:pt>
                <c:pt idx="2">
                  <c:v>8.1459679391104045E-2</c:v>
                </c:pt>
                <c:pt idx="3">
                  <c:v>0.10799526794338636</c:v>
                </c:pt>
                <c:pt idx="4">
                  <c:v>9.6837766986778526E-2</c:v>
                </c:pt>
                <c:pt idx="5">
                  <c:v>9.6543383946750105E-2</c:v>
                </c:pt>
                <c:pt idx="6">
                  <c:v>9.9751994623260981E-2</c:v>
                </c:pt>
                <c:pt idx="7">
                  <c:v>0.11392678469032769</c:v>
                </c:pt>
                <c:pt idx="8">
                  <c:v>0.13073238334044165</c:v>
                </c:pt>
                <c:pt idx="9">
                  <c:v>0.16118375970449864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26-461B-B514-B43004FED04B}"/>
            </c:ext>
          </c:extLst>
        </c:ser>
        <c:ser>
          <c:idx val="27"/>
          <c:order val="2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3000"/>
                </a:schemeClr>
              </a:solidFill>
              <a:ln w="9525">
                <a:solidFill>
                  <a:schemeClr val="accent3">
                    <a:tint val="83000"/>
                  </a:schemeClr>
                </a:solidFill>
              </a:ln>
              <a:effectLst/>
            </c:spPr>
          </c:marker>
          <c:val>
            <c:numRef>
              <c:f>'IMD by ICB'!$N$32:$W$32</c:f>
              <c:numCache>
                <c:formatCode>0.00%</c:formatCode>
                <c:ptCount val="10"/>
                <c:pt idx="0">
                  <c:v>3.0754862103065599E-2</c:v>
                </c:pt>
                <c:pt idx="1">
                  <c:v>4.5557003155069303E-2</c:v>
                </c:pt>
                <c:pt idx="2">
                  <c:v>4.413329775377902E-2</c:v>
                </c:pt>
                <c:pt idx="3">
                  <c:v>6.2165853045976112E-2</c:v>
                </c:pt>
                <c:pt idx="4">
                  <c:v>8.4893339821369707E-2</c:v>
                </c:pt>
                <c:pt idx="5">
                  <c:v>0.15228624797902898</c:v>
                </c:pt>
                <c:pt idx="6">
                  <c:v>0.13517352881159056</c:v>
                </c:pt>
                <c:pt idx="7">
                  <c:v>0.13268871552576639</c:v>
                </c:pt>
                <c:pt idx="8">
                  <c:v>0.16400081623683427</c:v>
                </c:pt>
                <c:pt idx="9">
                  <c:v>0.14834633556752005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26-461B-B514-B43004FED04B}"/>
            </c:ext>
          </c:extLst>
        </c:ser>
        <c:ser>
          <c:idx val="28"/>
          <c:order val="2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80000"/>
                </a:schemeClr>
              </a:solidFill>
              <a:ln w="9525">
                <a:solidFill>
                  <a:schemeClr val="accent3">
                    <a:tint val="80000"/>
                  </a:schemeClr>
                </a:solidFill>
              </a:ln>
              <a:effectLst/>
            </c:spPr>
          </c:marker>
          <c:val>
            <c:numRef>
              <c:f>'IMD by ICB'!$N$33:$W$33</c:f>
              <c:numCache>
                <c:formatCode>0.00%</c:formatCode>
                <c:ptCount val="10"/>
                <c:pt idx="0">
                  <c:v>4.8093919654451835E-3</c:v>
                </c:pt>
                <c:pt idx="1">
                  <c:v>2.1443330964806964E-2</c:v>
                </c:pt>
                <c:pt idx="2">
                  <c:v>3.7775662049790389E-2</c:v>
                </c:pt>
                <c:pt idx="3">
                  <c:v>5.2844390151130648E-2</c:v>
                </c:pt>
                <c:pt idx="4">
                  <c:v>5.6026732845393563E-2</c:v>
                </c:pt>
                <c:pt idx="5">
                  <c:v>9.1597215173036609E-2</c:v>
                </c:pt>
                <c:pt idx="6">
                  <c:v>0.1183755642751551</c:v>
                </c:pt>
                <c:pt idx="7">
                  <c:v>0.14187122917184417</c:v>
                </c:pt>
                <c:pt idx="8">
                  <c:v>0.17269182438368727</c:v>
                </c:pt>
                <c:pt idx="9">
                  <c:v>0.30256465901971008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26-461B-B514-B43004FED04B}"/>
            </c:ext>
          </c:extLst>
        </c:ser>
        <c:ser>
          <c:idx val="29"/>
          <c:order val="2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</a:ln>
              <a:effectLst/>
            </c:spPr>
          </c:marker>
          <c:val>
            <c:numRef>
              <c:f>'IMD by ICB'!$N$34:$W$34</c:f>
              <c:numCache>
                <c:formatCode>0.00%</c:formatCode>
                <c:ptCount val="10"/>
                <c:pt idx="0">
                  <c:v>0.18291647966293917</c:v>
                </c:pt>
                <c:pt idx="1">
                  <c:v>0.10806092714138189</c:v>
                </c:pt>
                <c:pt idx="2">
                  <c:v>9.7349078408279319E-2</c:v>
                </c:pt>
                <c:pt idx="3">
                  <c:v>9.3837045197596836E-2</c:v>
                </c:pt>
                <c:pt idx="4">
                  <c:v>7.6602427814595309E-2</c:v>
                </c:pt>
                <c:pt idx="5">
                  <c:v>8.181474511367369E-2</c:v>
                </c:pt>
                <c:pt idx="6">
                  <c:v>0.10269527170044332</c:v>
                </c:pt>
                <c:pt idx="7">
                  <c:v>0.10861176492791043</c:v>
                </c:pt>
                <c:pt idx="8">
                  <c:v>8.8858863445897288E-2</c:v>
                </c:pt>
                <c:pt idx="9">
                  <c:v>5.9253396587282722E-2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26-461B-B514-B43004FED04B}"/>
            </c:ext>
          </c:extLst>
        </c:ser>
        <c:ser>
          <c:idx val="30"/>
          <c:order val="2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4000"/>
                </a:schemeClr>
              </a:solidFill>
              <a:ln w="9525">
                <a:solidFill>
                  <a:schemeClr val="accent3">
                    <a:tint val="74000"/>
                  </a:schemeClr>
                </a:solidFill>
              </a:ln>
              <a:effectLst/>
            </c:spPr>
          </c:marker>
          <c:val>
            <c:numRef>
              <c:f>'IMD by ICB'!$N$35:$W$35</c:f>
              <c:numCache>
                <c:formatCode>0.00%</c:formatCode>
                <c:ptCount val="10"/>
                <c:pt idx="0">
                  <c:v>0.18211782510490709</c:v>
                </c:pt>
                <c:pt idx="1">
                  <c:v>0.13769088004196284</c:v>
                </c:pt>
                <c:pt idx="2">
                  <c:v>0.12411752269418515</c:v>
                </c:pt>
                <c:pt idx="3">
                  <c:v>0.10769267309668579</c:v>
                </c:pt>
                <c:pt idx="4">
                  <c:v>8.9779521174102941E-2</c:v>
                </c:pt>
                <c:pt idx="5">
                  <c:v>7.0533286589021152E-2</c:v>
                </c:pt>
                <c:pt idx="6">
                  <c:v>7.8000222124689558E-2</c:v>
                </c:pt>
                <c:pt idx="7">
                  <c:v>7.1427472274556827E-2</c:v>
                </c:pt>
                <c:pt idx="8">
                  <c:v>7.9618320202106699E-2</c:v>
                </c:pt>
                <c:pt idx="9">
                  <c:v>5.9022276697781963E-2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26-461B-B514-B43004FED04B}"/>
            </c:ext>
          </c:extLst>
        </c:ser>
        <c:ser>
          <c:idx val="31"/>
          <c:order val="3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71000"/>
                </a:schemeClr>
              </a:solidFill>
              <a:ln w="9525">
                <a:solidFill>
                  <a:schemeClr val="accent3">
                    <a:tint val="71000"/>
                  </a:schemeClr>
                </a:solidFill>
              </a:ln>
              <a:effectLst/>
            </c:spPr>
          </c:marker>
          <c:val>
            <c:numRef>
              <c:f>'IMD by ICB'!$N$36:$W$36</c:f>
              <c:numCache>
                <c:formatCode>0.00%</c:formatCode>
                <c:ptCount val="10"/>
                <c:pt idx="0">
                  <c:v>0.13125874240760038</c:v>
                </c:pt>
                <c:pt idx="1">
                  <c:v>5.0284685648839193E-2</c:v>
                </c:pt>
                <c:pt idx="2">
                  <c:v>6.9243975366359692E-2</c:v>
                </c:pt>
                <c:pt idx="3">
                  <c:v>7.3543010298438807E-2</c:v>
                </c:pt>
                <c:pt idx="4">
                  <c:v>8.3080448925563974E-2</c:v>
                </c:pt>
                <c:pt idx="5">
                  <c:v>0.10404990565240657</c:v>
                </c:pt>
                <c:pt idx="6">
                  <c:v>0.12521415964927105</c:v>
                </c:pt>
                <c:pt idx="7">
                  <c:v>0.11441053876700369</c:v>
                </c:pt>
                <c:pt idx="8">
                  <c:v>0.11543615812844416</c:v>
                </c:pt>
                <c:pt idx="9">
                  <c:v>0.1334783751560725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26-461B-B514-B43004FED04B}"/>
            </c:ext>
          </c:extLst>
        </c:ser>
        <c:ser>
          <c:idx val="32"/>
          <c:order val="3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8000"/>
                </a:schemeClr>
              </a:solidFill>
              <a:ln w="9525">
                <a:solidFill>
                  <a:schemeClr val="accent3">
                    <a:tint val="68000"/>
                  </a:schemeClr>
                </a:solidFill>
              </a:ln>
              <a:effectLst/>
            </c:spPr>
          </c:marker>
          <c:val>
            <c:numRef>
              <c:f>'IMD by ICB'!$N$37:$W$37</c:f>
              <c:numCache>
                <c:formatCode>0.00%</c:formatCode>
                <c:ptCount val="10"/>
                <c:pt idx="0">
                  <c:v>0</c:v>
                </c:pt>
                <c:pt idx="1">
                  <c:v>5.8427137642136162E-3</c:v>
                </c:pt>
                <c:pt idx="2">
                  <c:v>1.8344977458371856E-2</c:v>
                </c:pt>
                <c:pt idx="3">
                  <c:v>6.243602085458029E-2</c:v>
                </c:pt>
                <c:pt idx="4">
                  <c:v>6.5337361914656347E-2</c:v>
                </c:pt>
                <c:pt idx="5">
                  <c:v>8.0342556497040515E-2</c:v>
                </c:pt>
                <c:pt idx="6">
                  <c:v>0.110659854932947</c:v>
                </c:pt>
                <c:pt idx="7">
                  <c:v>0.14797030033264391</c:v>
                </c:pt>
                <c:pt idx="8">
                  <c:v>0.1967564836966364</c:v>
                </c:pt>
                <c:pt idx="9">
                  <c:v>0.31230973054891009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26-461B-B514-B43004FED04B}"/>
            </c:ext>
          </c:extLst>
        </c:ser>
        <c:ser>
          <c:idx val="33"/>
          <c:order val="3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</a:ln>
              <a:effectLst/>
            </c:spPr>
          </c:marker>
          <c:val>
            <c:numRef>
              <c:f>'IMD by ICB'!$N$38:$W$38</c:f>
              <c:numCache>
                <c:formatCode>0.00%</c:formatCode>
                <c:ptCount val="10"/>
                <c:pt idx="0">
                  <c:v>4.1536873709889288E-2</c:v>
                </c:pt>
                <c:pt idx="1">
                  <c:v>5.3764191217864514E-2</c:v>
                </c:pt>
                <c:pt idx="2">
                  <c:v>7.7491672921748925E-2</c:v>
                </c:pt>
                <c:pt idx="3">
                  <c:v>8.6326585663351468E-2</c:v>
                </c:pt>
                <c:pt idx="4">
                  <c:v>0.11187077781947832</c:v>
                </c:pt>
                <c:pt idx="5">
                  <c:v>0.15351437887033215</c:v>
                </c:pt>
                <c:pt idx="6">
                  <c:v>0.11824333833739914</c:v>
                </c:pt>
                <c:pt idx="7">
                  <c:v>0.12400250985175455</c:v>
                </c:pt>
                <c:pt idx="8">
                  <c:v>0.11555463032463877</c:v>
                </c:pt>
                <c:pt idx="9">
                  <c:v>0.11769504128354288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526-461B-B514-B43004FED04B}"/>
            </c:ext>
          </c:extLst>
        </c:ser>
        <c:ser>
          <c:idx val="34"/>
          <c:order val="33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62000"/>
                </a:schemeClr>
              </a:solidFill>
              <a:ln w="9525">
                <a:solidFill>
                  <a:schemeClr val="accent3">
                    <a:tint val="62000"/>
                  </a:schemeClr>
                </a:solidFill>
              </a:ln>
              <a:effectLst/>
            </c:spPr>
          </c:marker>
          <c:val>
            <c:numRef>
              <c:f>'IMD by ICB'!$N$39:$W$39</c:f>
              <c:numCache>
                <c:formatCode>0.00%</c:formatCode>
                <c:ptCount val="10"/>
                <c:pt idx="0">
                  <c:v>0.22133844941714068</c:v>
                </c:pt>
                <c:pt idx="1">
                  <c:v>0.14000538682342714</c:v>
                </c:pt>
                <c:pt idx="2">
                  <c:v>0.11316021100908963</c:v>
                </c:pt>
                <c:pt idx="3">
                  <c:v>7.4015541237308025E-2</c:v>
                </c:pt>
                <c:pt idx="4">
                  <c:v>8.9222829055619374E-2</c:v>
                </c:pt>
                <c:pt idx="5">
                  <c:v>8.068446220287516E-2</c:v>
                </c:pt>
                <c:pt idx="6">
                  <c:v>8.837411069166981E-2</c:v>
                </c:pt>
                <c:pt idx="7">
                  <c:v>8.3547785403051023E-2</c:v>
                </c:pt>
                <c:pt idx="8">
                  <c:v>6.1449642850250501E-2</c:v>
                </c:pt>
                <c:pt idx="9">
                  <c:v>4.8201581309568663E-2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526-461B-B514-B43004FED04B}"/>
            </c:ext>
          </c:extLst>
        </c:ser>
        <c:ser>
          <c:idx val="35"/>
          <c:order val="34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8000"/>
                </a:schemeClr>
              </a:solidFill>
              <a:ln w="9525">
                <a:solidFill>
                  <a:schemeClr val="accent3">
                    <a:tint val="58000"/>
                  </a:schemeClr>
                </a:solidFill>
              </a:ln>
              <a:effectLst/>
            </c:spPr>
          </c:marker>
          <c:val>
            <c:numRef>
              <c:f>'IMD by ICB'!$N$40:$W$40</c:f>
              <c:numCache>
                <c:formatCode>0.00%</c:formatCode>
                <c:ptCount val="10"/>
                <c:pt idx="0">
                  <c:v>0.3779750992129231</c:v>
                </c:pt>
                <c:pt idx="1">
                  <c:v>0.13698819752759187</c:v>
                </c:pt>
                <c:pt idx="2">
                  <c:v>9.8193919849211081E-2</c:v>
                </c:pt>
                <c:pt idx="3">
                  <c:v>9.1884051568631789E-2</c:v>
                </c:pt>
                <c:pt idx="4">
                  <c:v>8.2537052989640619E-2</c:v>
                </c:pt>
                <c:pt idx="5">
                  <c:v>5.3649342139170511E-2</c:v>
                </c:pt>
                <c:pt idx="6">
                  <c:v>3.9838314227022727E-2</c:v>
                </c:pt>
                <c:pt idx="7">
                  <c:v>3.2147195900426299E-2</c:v>
                </c:pt>
                <c:pt idx="8">
                  <c:v>3.3105088389695107E-2</c:v>
                </c:pt>
                <c:pt idx="9">
                  <c:v>5.3681738195686904E-2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26-461B-B514-B43004FED04B}"/>
            </c:ext>
          </c:extLst>
        </c:ser>
        <c:ser>
          <c:idx val="36"/>
          <c:order val="35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5000"/>
                </a:schemeClr>
              </a:solidFill>
              <a:ln w="9525">
                <a:solidFill>
                  <a:schemeClr val="accent3">
                    <a:tint val="55000"/>
                  </a:schemeClr>
                </a:solidFill>
              </a:ln>
              <a:effectLst/>
            </c:spPr>
          </c:marker>
          <c:val>
            <c:numRef>
              <c:f>'IMD by ICB'!$N$41:$W$41</c:f>
              <c:numCache>
                <c:formatCode>0.00%</c:formatCode>
                <c:ptCount val="10"/>
                <c:pt idx="0">
                  <c:v>3.9575452734681944E-2</c:v>
                </c:pt>
                <c:pt idx="1">
                  <c:v>8.8143924857920802E-2</c:v>
                </c:pt>
                <c:pt idx="2">
                  <c:v>5.5187032874659647E-2</c:v>
                </c:pt>
                <c:pt idx="3">
                  <c:v>6.4791084187635906E-2</c:v>
                </c:pt>
                <c:pt idx="4">
                  <c:v>0.10938385139703598</c:v>
                </c:pt>
                <c:pt idx="5">
                  <c:v>0.12323314694004349</c:v>
                </c:pt>
                <c:pt idx="6">
                  <c:v>0.11261718107559893</c:v>
                </c:pt>
                <c:pt idx="7">
                  <c:v>0.12918585421120918</c:v>
                </c:pt>
                <c:pt idx="8">
                  <c:v>0.14492420919905707</c:v>
                </c:pt>
                <c:pt idx="9">
                  <c:v>0.13295826252215703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26-461B-B514-B43004FED04B}"/>
            </c:ext>
          </c:extLst>
        </c:ser>
        <c:ser>
          <c:idx val="37"/>
          <c:order val="36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52000"/>
                </a:schemeClr>
              </a:solidFill>
              <a:ln w="9525">
                <a:solidFill>
                  <a:schemeClr val="accent3">
                    <a:tint val="52000"/>
                  </a:schemeClr>
                </a:solidFill>
              </a:ln>
              <a:effectLst/>
            </c:spPr>
          </c:marker>
          <c:val>
            <c:numRef>
              <c:f>'IMD by ICB'!$N$42:$W$42</c:f>
              <c:numCache>
                <c:formatCode>0.00%</c:formatCode>
                <c:ptCount val="10"/>
                <c:pt idx="0">
                  <c:v>0.24969725138820026</c:v>
                </c:pt>
                <c:pt idx="1">
                  <c:v>0.15201859444240301</c:v>
                </c:pt>
                <c:pt idx="2">
                  <c:v>0.12091500963082655</c:v>
                </c:pt>
                <c:pt idx="3">
                  <c:v>9.3164405367872183E-2</c:v>
                </c:pt>
                <c:pt idx="4">
                  <c:v>7.2286564873543832E-2</c:v>
                </c:pt>
                <c:pt idx="5">
                  <c:v>6.2501278350282782E-2</c:v>
                </c:pt>
                <c:pt idx="6">
                  <c:v>6.4677471342031528E-2</c:v>
                </c:pt>
                <c:pt idx="7">
                  <c:v>7.1511091143377656E-2</c:v>
                </c:pt>
                <c:pt idx="8">
                  <c:v>6.3362445630440037E-2</c:v>
                </c:pt>
                <c:pt idx="9">
                  <c:v>4.9865887831022193E-2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526-461B-B514-B43004FED04B}"/>
            </c:ext>
          </c:extLst>
        </c:ser>
        <c:ser>
          <c:idx val="38"/>
          <c:order val="37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9000"/>
                </a:schemeClr>
              </a:solidFill>
              <a:ln w="9525">
                <a:solidFill>
                  <a:schemeClr val="accent3">
                    <a:tint val="49000"/>
                  </a:schemeClr>
                </a:solidFill>
              </a:ln>
              <a:effectLst/>
            </c:spPr>
          </c:marker>
          <c:val>
            <c:numRef>
              <c:f>'IMD by ICB'!$N$43:$W$43</c:f>
              <c:numCache>
                <c:formatCode>0.00%</c:formatCode>
                <c:ptCount val="10"/>
                <c:pt idx="0">
                  <c:v>7.9468224408393989E-2</c:v>
                </c:pt>
                <c:pt idx="1">
                  <c:v>0.10661360986267873</c:v>
                </c:pt>
                <c:pt idx="2">
                  <c:v>9.8389050524718955E-2</c:v>
                </c:pt>
                <c:pt idx="3">
                  <c:v>8.5161642119404218E-2</c:v>
                </c:pt>
                <c:pt idx="4">
                  <c:v>0.12084102204159261</c:v>
                </c:pt>
                <c:pt idx="5">
                  <c:v>9.2831482382952385E-2</c:v>
                </c:pt>
                <c:pt idx="6">
                  <c:v>8.7079573885184475E-2</c:v>
                </c:pt>
                <c:pt idx="7">
                  <c:v>0.10774568960637587</c:v>
                </c:pt>
                <c:pt idx="8">
                  <c:v>0.11538345427718595</c:v>
                </c:pt>
                <c:pt idx="9">
                  <c:v>0.1064862508915128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526-461B-B514-B43004FED04B}"/>
            </c:ext>
          </c:extLst>
        </c:ser>
        <c:ser>
          <c:idx val="39"/>
          <c:order val="38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6000"/>
                </a:schemeClr>
              </a:solidFill>
              <a:ln w="9525">
                <a:solidFill>
                  <a:schemeClr val="accent3">
                    <a:tint val="46000"/>
                  </a:schemeClr>
                </a:solidFill>
              </a:ln>
              <a:effectLst/>
            </c:spPr>
          </c:marker>
          <c:val>
            <c:numRef>
              <c:f>'IMD by ICB'!$N$44:$W$44</c:f>
              <c:numCache>
                <c:formatCode>0.00%</c:formatCode>
                <c:ptCount val="10"/>
                <c:pt idx="0">
                  <c:v>5.4662422107110524E-2</c:v>
                </c:pt>
                <c:pt idx="1">
                  <c:v>8.5413353370203296E-2</c:v>
                </c:pt>
                <c:pt idx="2">
                  <c:v>0.11830559235766874</c:v>
                </c:pt>
                <c:pt idx="3">
                  <c:v>6.6676578899158082E-2</c:v>
                </c:pt>
                <c:pt idx="4">
                  <c:v>7.1715887096131845E-2</c:v>
                </c:pt>
                <c:pt idx="5">
                  <c:v>0.10329652532000139</c:v>
                </c:pt>
                <c:pt idx="6">
                  <c:v>0.1080650171649776</c:v>
                </c:pt>
                <c:pt idx="7">
                  <c:v>0.14997517516773357</c:v>
                </c:pt>
                <c:pt idx="8">
                  <c:v>0.12044557255090418</c:v>
                </c:pt>
                <c:pt idx="9">
                  <c:v>0.12144387596611078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526-461B-B514-B43004FED04B}"/>
            </c:ext>
          </c:extLst>
        </c:ser>
        <c:ser>
          <c:idx val="40"/>
          <c:order val="39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3000"/>
                </a:schemeClr>
              </a:solidFill>
              <a:ln w="9525">
                <a:solidFill>
                  <a:schemeClr val="accent3">
                    <a:tint val="43000"/>
                  </a:schemeClr>
                </a:solidFill>
              </a:ln>
              <a:effectLst/>
            </c:spPr>
          </c:marker>
          <c:val>
            <c:numRef>
              <c:f>'IMD by ICB'!$N$45:$W$45</c:f>
              <c:numCache>
                <c:formatCode>0.00%</c:formatCode>
                <c:ptCount val="10"/>
                <c:pt idx="0">
                  <c:v>0.12873646570047642</c:v>
                </c:pt>
                <c:pt idx="1">
                  <c:v>0.14111843351786718</c:v>
                </c:pt>
                <c:pt idx="2">
                  <c:v>9.6170607101394856E-2</c:v>
                </c:pt>
                <c:pt idx="3">
                  <c:v>9.682256158687616E-2</c:v>
                </c:pt>
                <c:pt idx="4">
                  <c:v>8.7962181472435327E-2</c:v>
                </c:pt>
                <c:pt idx="5">
                  <c:v>0.10198221723089007</c:v>
                </c:pt>
                <c:pt idx="6">
                  <c:v>8.158818524119732E-2</c:v>
                </c:pt>
                <c:pt idx="7">
                  <c:v>7.9993179023084532E-2</c:v>
                </c:pt>
                <c:pt idx="8">
                  <c:v>8.9416806473727184E-2</c:v>
                </c:pt>
                <c:pt idx="9">
                  <c:v>9.6209362652050948E-2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526-461B-B514-B43004FED04B}"/>
            </c:ext>
          </c:extLst>
        </c:ser>
        <c:ser>
          <c:idx val="41"/>
          <c:order val="4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40000"/>
                </a:schemeClr>
              </a:solidFill>
              <a:ln w="9525">
                <a:solidFill>
                  <a:schemeClr val="accent3">
                    <a:tint val="40000"/>
                  </a:schemeClr>
                </a:solidFill>
              </a:ln>
              <a:effectLst/>
            </c:spPr>
          </c:marker>
          <c:val>
            <c:numRef>
              <c:f>'IMD by ICB'!$N$46:$W$46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526-461B-B514-B43004FED04B}"/>
            </c:ext>
          </c:extLst>
        </c:ser>
        <c:ser>
          <c:idx val="42"/>
          <c:order val="4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7000"/>
                </a:schemeClr>
              </a:solidFill>
              <a:ln w="9525">
                <a:solidFill>
                  <a:schemeClr val="accent3">
                    <a:tint val="37000"/>
                  </a:schemeClr>
                </a:solidFill>
              </a:ln>
              <a:effectLst/>
            </c:spPr>
          </c:marker>
          <c:val>
            <c:numRef>
              <c:f>'IMD by ICB'!$N$47:$W$47</c:f>
              <c:numCache>
                <c:formatCode>0.00%</c:formatCode>
                <c:ptCount val="10"/>
                <c:pt idx="0">
                  <c:v>0.20990073243299376</c:v>
                </c:pt>
                <c:pt idx="1">
                  <c:v>0.27856392752908754</c:v>
                </c:pt>
                <c:pt idx="2">
                  <c:v>0.11766305413131078</c:v>
                </c:pt>
                <c:pt idx="3">
                  <c:v>8.1823800694147297E-2</c:v>
                </c:pt>
                <c:pt idx="4">
                  <c:v>7.4651278984319544E-2</c:v>
                </c:pt>
                <c:pt idx="5">
                  <c:v>5.50246438136896E-2</c:v>
                </c:pt>
                <c:pt idx="6">
                  <c:v>5.5941331958718171E-2</c:v>
                </c:pt>
                <c:pt idx="7">
                  <c:v>4.9442772051604786E-2</c:v>
                </c:pt>
                <c:pt idx="8">
                  <c:v>4.4352191752142209E-2</c:v>
                </c:pt>
                <c:pt idx="9">
                  <c:v>3.2636266651986309E-2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526-461B-B514-B43004FED04B}"/>
            </c:ext>
          </c:extLst>
        </c:ser>
        <c:ser>
          <c:idx val="43"/>
          <c:order val="4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tint val="34000"/>
                </a:schemeClr>
              </a:solidFill>
              <a:ln w="9525">
                <a:solidFill>
                  <a:schemeClr val="accent3">
                    <a:tint val="34000"/>
                  </a:schemeClr>
                </a:solidFill>
              </a:ln>
              <a:effectLst/>
            </c:spPr>
          </c:marker>
          <c:val>
            <c:numRef>
              <c:f>'IMD by ICB'!$N$48:$W$48</c:f>
              <c:numCache>
                <c:formatCode>0.00%</c:formatCode>
                <c:ptCount val="10"/>
                <c:pt idx="0">
                  <c:v>9.9278605572612103E-2</c:v>
                </c:pt>
                <c:pt idx="1">
                  <c:v>0.10086597142808972</c:v>
                </c:pt>
                <c:pt idx="2">
                  <c:v>0.10321939391966818</c:v>
                </c:pt>
                <c:pt idx="3">
                  <c:v>0.10245100992395023</c:v>
                </c:pt>
                <c:pt idx="4">
                  <c:v>0.10113500354016271</c:v>
                </c:pt>
                <c:pt idx="5">
                  <c:v>0.10186215240861911</c:v>
                </c:pt>
                <c:pt idx="6">
                  <c:v>9.8843460388632454E-2</c:v>
                </c:pt>
                <c:pt idx="7">
                  <c:v>9.8674646868925825E-2</c:v>
                </c:pt>
                <c:pt idx="8">
                  <c:v>9.748538387069787E-2</c:v>
                </c:pt>
                <c:pt idx="9">
                  <c:v>9.6184372078641805E-2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526-461B-B514-B43004FED04B}"/>
            </c:ext>
          </c:extLst>
        </c:ser>
        <c:ser>
          <c:idx val="0"/>
          <c:order val="43"/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chemeClr val="tx1"/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val>
            <c:numRef>
              <c:f>'IMD by ICB'!$N$50:$W$50</c:f>
              <c:numCache>
                <c:formatCode>0.00%</c:formatCode>
                <c:ptCount val="10"/>
                <c:pt idx="0">
                  <c:v>0.23321528438205277</c:v>
                </c:pt>
                <c:pt idx="1">
                  <c:v>0.1393578515564009</c:v>
                </c:pt>
                <c:pt idx="2">
                  <c:v>0.10907084356503101</c:v>
                </c:pt>
                <c:pt idx="3">
                  <c:v>8.6094590566493018E-2</c:v>
                </c:pt>
                <c:pt idx="4">
                  <c:v>8.0604249762246102E-2</c:v>
                </c:pt>
                <c:pt idx="5">
                  <c:v>9.257356176633405E-2</c:v>
                </c:pt>
                <c:pt idx="6">
                  <c:v>8.1590751018438351E-2</c:v>
                </c:pt>
                <c:pt idx="7">
                  <c:v>6.9771898198748072E-2</c:v>
                </c:pt>
                <c:pt idx="8">
                  <c:v>6.3114079289151331E-2</c:v>
                </c:pt>
                <c:pt idx="9">
                  <c:v>4.4606889895104397E-2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526-461B-B514-B43004FED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28008"/>
        <c:axId val="1473724728"/>
      </c:lineChart>
      <c:catAx>
        <c:axId val="147372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4728"/>
        <c:crosses val="autoZero"/>
        <c:auto val="1"/>
        <c:lblAlgn val="ctr"/>
        <c:lblOffset val="100"/>
        <c:noMultiLvlLbl val="0"/>
      </c:catAx>
      <c:valAx>
        <c:axId val="147372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7280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19050" cap="flat" cmpd="sng" algn="ctr">
      <a:solidFill>
        <a:schemeClr val="bg1"/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2183908045976"/>
          <c:y val="0.10405408882713192"/>
          <c:w val="0.83638670166229223"/>
          <c:h val="0.775485564304461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7C2B6"/>
            </a:solidFill>
            <a:ln>
              <a:solidFill>
                <a:srgbClr val="A0C1EA"/>
              </a:solidFill>
            </a:ln>
            <a:effectLst/>
          </c:spPr>
          <c:invertIfNegative val="0"/>
          <c:cat>
            <c:strRef>
              <c:f>'pop2425'!$G$9:$X$9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'pop2425'!$G$11:$X$11</c:f>
              <c:numCache>
                <c:formatCode>0.0%</c:formatCode>
                <c:ptCount val="18"/>
                <c:pt idx="0">
                  <c:v>2.5081504464488029E-2</c:v>
                </c:pt>
                <c:pt idx="1">
                  <c:v>2.8815582575992083E-2</c:v>
                </c:pt>
                <c:pt idx="2">
                  <c:v>3.0448415292475068E-2</c:v>
                </c:pt>
                <c:pt idx="3">
                  <c:v>3.032671688308097E-2</c:v>
                </c:pt>
                <c:pt idx="4">
                  <c:v>3.3940742641224188E-2</c:v>
                </c:pt>
                <c:pt idx="5">
                  <c:v>3.9182004525337231E-2</c:v>
                </c:pt>
                <c:pt idx="6">
                  <c:v>3.9326692850662877E-2</c:v>
                </c:pt>
                <c:pt idx="7">
                  <c:v>3.7122514085027113E-2</c:v>
                </c:pt>
                <c:pt idx="8">
                  <c:v>3.3704259257775766E-2</c:v>
                </c:pt>
                <c:pt idx="9">
                  <c:v>2.8883674427235582E-2</c:v>
                </c:pt>
                <c:pt idx="10">
                  <c:v>3.2226210676955927E-2</c:v>
                </c:pt>
                <c:pt idx="11">
                  <c:v>3.3399738891618271E-2</c:v>
                </c:pt>
                <c:pt idx="12">
                  <c:v>3.0029274557866605E-2</c:v>
                </c:pt>
                <c:pt idx="13">
                  <c:v>2.4254909993107403E-2</c:v>
                </c:pt>
                <c:pt idx="14">
                  <c:v>2.0470572304053747E-2</c:v>
                </c:pt>
                <c:pt idx="15">
                  <c:v>1.8455854587848958E-2</c:v>
                </c:pt>
                <c:pt idx="16">
                  <c:v>1.0995654302335052E-2</c:v>
                </c:pt>
                <c:pt idx="17">
                  <c:v>8.6713683148040444E-3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F-4529-9054-85016D39C1DB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'pop2425'!$G$9:$X$9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'pop2425'!$G$4:$X$4</c:f>
              <c:numCache>
                <c:formatCode>0.0%</c:formatCode>
                <c:ptCount val="18"/>
                <c:pt idx="0">
                  <c:v>2.4185113320759642E-2</c:v>
                </c:pt>
                <c:pt idx="1">
                  <c:v>2.8451277573774764E-2</c:v>
                </c:pt>
                <c:pt idx="2">
                  <c:v>3.0587544848727301E-2</c:v>
                </c:pt>
                <c:pt idx="3">
                  <c:v>2.9558976984316199E-2</c:v>
                </c:pt>
                <c:pt idx="4">
                  <c:v>2.9877353544510484E-2</c:v>
                </c:pt>
                <c:pt idx="5">
                  <c:v>3.5321189065367603E-2</c:v>
                </c:pt>
                <c:pt idx="6">
                  <c:v>3.8527384381251549E-2</c:v>
                </c:pt>
                <c:pt idx="7">
                  <c:v>3.8568805139466478E-2</c:v>
                </c:pt>
                <c:pt idx="8">
                  <c:v>3.6322741444952678E-2</c:v>
                </c:pt>
                <c:pt idx="9">
                  <c:v>3.2031854592554046E-2</c:v>
                </c:pt>
                <c:pt idx="10">
                  <c:v>3.3051751372672543E-2</c:v>
                </c:pt>
                <c:pt idx="11">
                  <c:v>3.2980944541580737E-2</c:v>
                </c:pt>
                <c:pt idx="12">
                  <c:v>2.9660205045067049E-2</c:v>
                </c:pt>
                <c:pt idx="13">
                  <c:v>2.3869283825726628E-2</c:v>
                </c:pt>
                <c:pt idx="14">
                  <c:v>2.0091278966100141E-2</c:v>
                </c:pt>
                <c:pt idx="15">
                  <c:v>1.8358198672847336E-2</c:v>
                </c:pt>
                <c:pt idx="16">
                  <c:v>1.0949564461734866E-2</c:v>
                </c:pt>
                <c:pt idx="17">
                  <c:v>9.1281297178406207E-3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BF-4529-9054-85016D39C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ax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64367346656239E-2"/>
          <c:y val="0.10732206268334105"/>
          <c:w val="0.85467126530668758"/>
          <c:h val="0.774111986001749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B09AC9"/>
            </a:solidFill>
            <a:ln>
              <a:solidFill>
                <a:srgbClr val="DBBFCD"/>
              </a:solidFill>
            </a:ln>
            <a:effectLst/>
          </c:spPr>
          <c:invertIfNegative val="0"/>
          <c:val>
            <c:numRef>
              <c:f>'pop2425'!$Y$11:$AP$11</c:f>
              <c:numCache>
                <c:formatCode>0.0%</c:formatCode>
                <c:ptCount val="18"/>
                <c:pt idx="0">
                  <c:v>-2.3706498991351729E-2</c:v>
                </c:pt>
                <c:pt idx="1">
                  <c:v>-2.7444801980007871E-2</c:v>
                </c:pt>
                <c:pt idx="2">
                  <c:v>-2.9141721144720016E-2</c:v>
                </c:pt>
                <c:pt idx="3">
                  <c:v>-2.9002409935769784E-2</c:v>
                </c:pt>
                <c:pt idx="4">
                  <c:v>-3.3403634557563726E-2</c:v>
                </c:pt>
                <c:pt idx="5">
                  <c:v>-3.4653649509239354E-2</c:v>
                </c:pt>
                <c:pt idx="6">
                  <c:v>-3.6245495430493581E-2</c:v>
                </c:pt>
                <c:pt idx="7">
                  <c:v>-3.5137315640352551E-2</c:v>
                </c:pt>
                <c:pt idx="8">
                  <c:v>-3.1210374630282093E-2</c:v>
                </c:pt>
                <c:pt idx="9">
                  <c:v>-2.6611787890097455E-2</c:v>
                </c:pt>
                <c:pt idx="10">
                  <c:v>-3.0908487953777857E-2</c:v>
                </c:pt>
                <c:pt idx="11">
                  <c:v>-3.2338691172563626E-2</c:v>
                </c:pt>
                <c:pt idx="12">
                  <c:v>-2.9665605911579795E-2</c:v>
                </c:pt>
                <c:pt idx="13">
                  <c:v>-2.5002219432218201E-2</c:v>
                </c:pt>
                <c:pt idx="14">
                  <c:v>-2.1766621956126886E-2</c:v>
                </c:pt>
                <c:pt idx="15">
                  <c:v>-2.0969601624810943E-2</c:v>
                </c:pt>
                <c:pt idx="16">
                  <c:v>-1.3554448406074553E-2</c:v>
                </c:pt>
                <c:pt idx="17">
                  <c:v>-1.3900943201080793E-2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F-466F-9F30-5A05E50374AC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val>
            <c:numRef>
              <c:f>'pop2425'!$Y$4:$AP$4</c:f>
              <c:numCache>
                <c:formatCode>0.0%</c:formatCode>
                <c:ptCount val="18"/>
                <c:pt idx="0">
                  <c:v>-2.3030896387693969E-2</c:v>
                </c:pt>
                <c:pt idx="1">
                  <c:v>-2.7072476396746186E-2</c:v>
                </c:pt>
                <c:pt idx="2">
                  <c:v>-2.9112393754359155E-2</c:v>
                </c:pt>
                <c:pt idx="3">
                  <c:v>-2.8224792908391097E-2</c:v>
                </c:pt>
                <c:pt idx="4">
                  <c:v>-3.0170424077262097E-2</c:v>
                </c:pt>
                <c:pt idx="5">
                  <c:v>-3.479632901797191E-2</c:v>
                </c:pt>
                <c:pt idx="6">
                  <c:v>-3.7286854337254885E-2</c:v>
                </c:pt>
                <c:pt idx="7">
                  <c:v>-3.6688114913254841E-2</c:v>
                </c:pt>
                <c:pt idx="8">
                  <c:v>-3.3857286411300674E-2</c:v>
                </c:pt>
                <c:pt idx="9">
                  <c:v>-2.9591165619066478E-2</c:v>
                </c:pt>
                <c:pt idx="10">
                  <c:v>-3.1322957892811663E-2</c:v>
                </c:pt>
                <c:pt idx="11">
                  <c:v>-3.2137091581097531E-2</c:v>
                </c:pt>
                <c:pt idx="12">
                  <c:v>-2.9526316865942457E-2</c:v>
                </c:pt>
                <c:pt idx="13">
                  <c:v>-2.4670615021544617E-2</c:v>
                </c:pt>
                <c:pt idx="14">
                  <c:v>-2.18876065485493E-2</c:v>
                </c:pt>
                <c:pt idx="15">
                  <c:v>-2.0907791144397024E-2</c:v>
                </c:pt>
                <c:pt idx="16">
                  <c:v>-1.3640634945151893E-2</c:v>
                </c:pt>
                <c:pt idx="17">
                  <c:v>-1.4554654677953171E-2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F-466F-9F30-5A05E5037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  <c:min val="-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;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  <c:majorUnit val="1.0000000000000002E-2"/>
        <c:minorUnit val="5.000000000000001E-3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86907780595223"/>
          <c:y val="9.3950465953630949E-2"/>
          <c:w val="0.63542257217847764"/>
          <c:h val="0.7713364132063759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9B95E"/>
            </a:solidFill>
            <a:ln>
              <a:solidFill>
                <a:srgbClr val="F9B95E"/>
              </a:solidFill>
            </a:ln>
            <a:effectLst/>
          </c:spPr>
          <c:invertIfNegative val="0"/>
          <c:cat>
            <c:strRef>
              <c:f>'pop2425'!$G$9:$X$9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'pop2425'!$G$23:$X$23</c:f>
              <c:numCache>
                <c:formatCode>0.0%</c:formatCode>
                <c:ptCount val="18"/>
                <c:pt idx="0">
                  <c:v>-4.3970095408498939E-3</c:v>
                </c:pt>
                <c:pt idx="1">
                  <c:v>2.6617252321184449E-3</c:v>
                </c:pt>
                <c:pt idx="2">
                  <c:v>2.4170566057663222E-2</c:v>
                </c:pt>
                <c:pt idx="3">
                  <c:v>7.2735570150201267E-2</c:v>
                </c:pt>
                <c:pt idx="4">
                  <c:v>-8.1152786566235542E-3</c:v>
                </c:pt>
                <c:pt idx="5">
                  <c:v>2.8977982636302566E-2</c:v>
                </c:pt>
                <c:pt idx="6">
                  <c:v>4.436455839790493E-2</c:v>
                </c:pt>
                <c:pt idx="7">
                  <c:v>8.3586616136266903E-2</c:v>
                </c:pt>
                <c:pt idx="8">
                  <c:v>8.3822373519825299E-2</c:v>
                </c:pt>
                <c:pt idx="9">
                  <c:v>-1.5278658071751819E-2</c:v>
                </c:pt>
                <c:pt idx="10">
                  <c:v>-5.0050401270062543E-2</c:v>
                </c:pt>
                <c:pt idx="11">
                  <c:v>1.1347511743825867E-2</c:v>
                </c:pt>
                <c:pt idx="12">
                  <c:v>4.8078423665821192E-2</c:v>
                </c:pt>
                <c:pt idx="13">
                  <c:v>4.2807459361256565E-2</c:v>
                </c:pt>
                <c:pt idx="14">
                  <c:v>-4.0828303570094128E-2</c:v>
                </c:pt>
                <c:pt idx="15">
                  <c:v>7.8901374783031719E-2</c:v>
                </c:pt>
                <c:pt idx="16">
                  <c:v>4.4732731386461666E-2</c:v>
                </c:pt>
                <c:pt idx="17">
                  <c:v>3.1339624155152422E-2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1-449A-AA48-CF4670DDB2BB}"/>
            </c:ext>
          </c:extLst>
        </c:ser>
        <c:ser>
          <c:idx val="1"/>
          <c:order val="1"/>
          <c:spPr>
            <a:noFill/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'pop2425'!$G$9:$X$9</c:f>
              <c:strCache>
                <c:ptCount val="18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'pop2425'!$G$28:$X$28</c:f>
              <c:numCache>
                <c:formatCode>0.0%</c:formatCode>
                <c:ptCount val="18"/>
                <c:pt idx="0">
                  <c:v>-1.9761216908767667E-2</c:v>
                </c:pt>
                <c:pt idx="1">
                  <c:v>-4.3263217217754304E-3</c:v>
                </c:pt>
                <c:pt idx="2">
                  <c:v>2.4784605342948584E-2</c:v>
                </c:pt>
                <c:pt idx="3">
                  <c:v>6.8760883723582661E-2</c:v>
                </c:pt>
                <c:pt idx="4">
                  <c:v>1.0474387764417011E-2</c:v>
                </c:pt>
                <c:pt idx="5">
                  <c:v>3.3517101496348678E-2</c:v>
                </c:pt>
                <c:pt idx="6">
                  <c:v>2.4794328700592606E-2</c:v>
                </c:pt>
                <c:pt idx="7">
                  <c:v>5.9193742711587165E-2</c:v>
                </c:pt>
                <c:pt idx="8">
                  <c:v>6.1125603023096976E-2</c:v>
                </c:pt>
                <c:pt idx="9">
                  <c:v>6.1756649941185062E-3</c:v>
                </c:pt>
                <c:pt idx="10">
                  <c:v>-2.2709287076238767E-2</c:v>
                </c:pt>
                <c:pt idx="11">
                  <c:v>6.1557574766751277E-3</c:v>
                </c:pt>
                <c:pt idx="12">
                  <c:v>5.975067255128861E-2</c:v>
                </c:pt>
                <c:pt idx="13">
                  <c:v>4.9023994666390742E-2</c:v>
                </c:pt>
                <c:pt idx="14">
                  <c:v>-3.7628797066377388E-2</c:v>
                </c:pt>
                <c:pt idx="15">
                  <c:v>8.7533684871628631E-2</c:v>
                </c:pt>
                <c:pt idx="16">
                  <c:v>6.7238086669723904E-2</c:v>
                </c:pt>
                <c:pt idx="17">
                  <c:v>4.192344707748067E-2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1-449A-AA48-CF4670DDB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167696"/>
        <c:axId val="678165072"/>
      </c:barChart>
      <c:catAx>
        <c:axId val="67816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5072"/>
        <c:crosses val="autoZero"/>
        <c:auto val="1"/>
        <c:lblAlgn val="ctr"/>
        <c:lblOffset val="100"/>
        <c:noMultiLvlLbl val="0"/>
      </c:catAx>
      <c:valAx>
        <c:axId val="67816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>
                        <a:lumMod val="50000"/>
                        <a:lumOff val="50000"/>
                      </a:schemeClr>
                    </a:solidFill>
                  </a:rPr>
                  <a:t>% growth</a:t>
                </a:r>
              </a:p>
            </c:rich>
          </c:tx>
          <c:layout>
            <c:manualLayout>
              <c:xMode val="edge"/>
              <c:yMode val="edge"/>
              <c:x val="0.35059964276601169"/>
              <c:y val="0.931328073329545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1676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19050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'graph data'!$R$5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2-447C-BD11-85192150A976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'graph data'!$H$50:$R$50</c:f>
              <c:numCache>
                <c:formatCode>0.0000</c:formatCode>
                <c:ptCount val="11"/>
                <c:pt idx="0">
                  <c:v>-0.13610762719316738</c:v>
                </c:pt>
                <c:pt idx="1">
                  <c:v>6.5850868469018234E-2</c:v>
                </c:pt>
                <c:pt idx="2">
                  <c:v>3.7048594573534654E-2</c:v>
                </c:pt>
                <c:pt idx="3">
                  <c:v>4.7772116840374648E-2</c:v>
                </c:pt>
                <c:pt idx="4">
                  <c:v>0.21499991869664845</c:v>
                </c:pt>
                <c:pt idx="5">
                  <c:v>-0.13335758302464917</c:v>
                </c:pt>
                <c:pt idx="6">
                  <c:v>-5.9036351629195898E-2</c:v>
                </c:pt>
                <c:pt idx="7">
                  <c:v>-6.389429459464295E-2</c:v>
                </c:pt>
                <c:pt idx="8">
                  <c:v>0.92189123792702676</c:v>
                </c:pt>
                <c:pt idx="9">
                  <c:v>-8.6428924212308966E-2</c:v>
                </c:pt>
                <c:pt idx="10">
                  <c:v>0.80873795585263841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2-447C-BD11-85192150A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70"/>
        <c:axId val="838506208"/>
        <c:axId val="838502928"/>
      </c:barChart>
      <c:catAx>
        <c:axId val="838506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502928"/>
        <c:crosses val="autoZero"/>
        <c:auto val="1"/>
        <c:lblAlgn val="ctr"/>
        <c:lblOffset val="100"/>
        <c:noMultiLvlLbl val="0"/>
      </c:catAx>
      <c:valAx>
        <c:axId val="83850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50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1538422562045"/>
          <c:y val="3.5685320356853206E-2"/>
          <c:w val="0.8938846157743795"/>
          <c:h val="0.710337820945421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A6598"/>
            </a:solidFill>
            <a:ln>
              <a:noFill/>
            </a:ln>
          </c:spPr>
          <c:invertIfNegative val="0"/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data'!$AB$7:$AB$17</c:f>
              <c:numCache>
                <c:formatCode>General</c:formatCode>
                <c:ptCount val="11"/>
                <c:pt idx="10" formatCode="0.00%">
                  <c:v>0.80873795585263841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83B-93E0-E475E67B0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4942720"/>
        <c:axId val="114944256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data'!$AC$7:$AC$17</c:f>
              <c:numCache>
                <c:formatCode>0.00%</c:formatCode>
                <c:ptCount val="11"/>
                <c:pt idx="0">
                  <c:v>0</c:v>
                </c:pt>
                <c:pt idx="1">
                  <c:v>-0.13610762719316738</c:v>
                </c:pt>
                <c:pt idx="2">
                  <c:v>-7.0256758724149146E-2</c:v>
                </c:pt>
                <c:pt idx="3">
                  <c:v>-3.3208164150614491E-2</c:v>
                </c:pt>
                <c:pt idx="4">
                  <c:v>1.4563952689760157E-2</c:v>
                </c:pt>
                <c:pt idx="5">
                  <c:v>0.2295638713864086</c:v>
                </c:pt>
                <c:pt idx="6">
                  <c:v>9.6206288361759429E-2</c:v>
                </c:pt>
                <c:pt idx="7">
                  <c:v>3.7169936732563531E-2</c:v>
                </c:pt>
                <c:pt idx="8">
                  <c:v>-2.6724357862079419E-2</c:v>
                </c:pt>
                <c:pt idx="9">
                  <c:v>0.89516688006494738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E-483B-93E0-E475E67B06B8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none"/>
          </c:marker>
          <c:cat>
            <c:strRef>
              <c:f>'graph data'!$Z$7:$Z$17</c:f>
              <c:strCache>
                <c:ptCount val="11"/>
                <c:pt idx="0">
                  <c:v>PopShare</c:v>
                </c:pt>
                <c:pt idx="1">
                  <c:v>Presc</c:v>
                </c:pt>
                <c:pt idx="2">
                  <c:v>Maternity</c:v>
                </c:pt>
                <c:pt idx="3">
                  <c:v>CSTTA</c:v>
                </c:pt>
                <c:pt idx="4">
                  <c:v>MFF</c:v>
                </c:pt>
                <c:pt idx="5">
                  <c:v>ExpWt</c:v>
                </c:pt>
                <c:pt idx="6">
                  <c:v>Remote</c:v>
                </c:pt>
                <c:pt idx="7">
                  <c:v>PFI</c:v>
                </c:pt>
                <c:pt idx="8">
                  <c:v>HI data</c:v>
                </c:pt>
                <c:pt idx="9">
                  <c:v>Other</c:v>
                </c:pt>
                <c:pt idx="10">
                  <c:v>TOTAL</c:v>
                </c:pt>
              </c:strCache>
            </c:strRef>
          </c:cat>
          <c:val>
            <c:numRef>
              <c:f>'graph data'!$AD$7:$AD$17</c:f>
              <c:numCache>
                <c:formatCode>0.00%</c:formatCode>
                <c:ptCount val="11"/>
                <c:pt idx="0">
                  <c:v>-0.13610762719316738</c:v>
                </c:pt>
                <c:pt idx="1">
                  <c:v>-7.0256758724149146E-2</c:v>
                </c:pt>
                <c:pt idx="2">
                  <c:v>-3.3208164150614491E-2</c:v>
                </c:pt>
                <c:pt idx="3">
                  <c:v>1.4563952689760157E-2</c:v>
                </c:pt>
                <c:pt idx="4">
                  <c:v>0.2295638713864086</c:v>
                </c:pt>
                <c:pt idx="5">
                  <c:v>9.6206288361759429E-2</c:v>
                </c:pt>
                <c:pt idx="6">
                  <c:v>3.7169936732563531E-2</c:v>
                </c:pt>
                <c:pt idx="7">
                  <c:v>-2.6724357862079419E-2</c:v>
                </c:pt>
                <c:pt idx="8">
                  <c:v>0.89516688006494738</c:v>
                </c:pt>
                <c:pt idx="9">
                  <c:v>0.80873795585263841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E-483B-93E0-E475E67B0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5"/>
          <c:upBars>
            <c:spPr>
              <a:solidFill>
                <a:srgbClr val="5FC5E9"/>
              </a:solidFill>
              <a:ln>
                <a:noFill/>
              </a:ln>
            </c:spPr>
          </c:upBars>
          <c:downBars>
            <c:spPr>
              <a:solidFill>
                <a:srgbClr val="B87692"/>
              </a:solidFill>
              <a:ln>
                <a:noFill/>
              </a:ln>
            </c:spPr>
          </c:downBars>
        </c:upDownBars>
        <c:marker val="1"/>
        <c:smooth val="0"/>
        <c:axId val="114942720"/>
        <c:axId val="114944256"/>
      </c:lineChart>
      <c:catAx>
        <c:axId val="11494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114944256"/>
        <c:crosses val="autoZero"/>
        <c:auto val="1"/>
        <c:lblAlgn val="ctr"/>
        <c:lblOffset val="100"/>
        <c:noMultiLvlLbl val="0"/>
      </c:catAx>
      <c:valAx>
        <c:axId val="114944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%" sourceLinked="0"/>
        <c:majorTickMark val="out"/>
        <c:minorTickMark val="none"/>
        <c:tickLblPos val="nextTo"/>
        <c:crossAx val="1149427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5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6" fmlaLink="$B$1" fmlaRange="'graph data'!$AQ$6:$AQ$47" noThreeD="1" sel="37" val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chart" Target="../charts/chart10.xml"/><Relationship Id="rId7" Type="http://schemas.openxmlformats.org/officeDocument/2006/relationships/image" Target="../media/image4.png"/><Relationship Id="rId12" Type="http://schemas.openxmlformats.org/officeDocument/2006/relationships/image" Target="../media/image6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5.xml"/><Relationship Id="rId5" Type="http://schemas.openxmlformats.org/officeDocument/2006/relationships/chart" Target="../charts/chart12.xml"/><Relationship Id="rId10" Type="http://schemas.openxmlformats.org/officeDocument/2006/relationships/image" Target="../media/image5.emf"/><Relationship Id="rId4" Type="http://schemas.openxmlformats.org/officeDocument/2006/relationships/chart" Target="../charts/chart11.xml"/><Relationship Id="rId9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510574</xdr:colOff>
      <xdr:row>0</xdr:row>
      <xdr:rowOff>0</xdr:rowOff>
    </xdr:from>
    <xdr:to>
      <xdr:col>9</xdr:col>
      <xdr:colOff>589544</xdr:colOff>
      <xdr:row>1</xdr:row>
      <xdr:rowOff>123825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5596924" y="0"/>
          <a:ext cx="688570" cy="285750"/>
        </a:xfrm>
        <a:prstGeom prst="rect">
          <a:avLst/>
        </a:prstGeom>
      </xdr:spPr>
    </xdr:pic>
    <xdr:clientData/>
  </xdr:twoCellAnchor>
  <xdr:twoCellAnchor>
    <xdr:from>
      <xdr:col>4</xdr:col>
      <xdr:colOff>590550</xdr:colOff>
      <xdr:row>18</xdr:row>
      <xdr:rowOff>142875</xdr:rowOff>
    </xdr:from>
    <xdr:to>
      <xdr:col>5</xdr:col>
      <xdr:colOff>542925</xdr:colOff>
      <xdr:row>21</xdr:row>
      <xdr:rowOff>209550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A686F3C-0EC5-3BC4-7E45-01D6A8029780}"/>
            </a:ext>
          </a:extLst>
        </xdr:cNvPr>
        <xdr:cNvSpPr/>
      </xdr:nvSpPr>
      <xdr:spPr>
        <a:xfrm>
          <a:off x="2924175" y="4105275"/>
          <a:ext cx="561975" cy="552450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0.03966</cdr:x>
      <cdr:y>0.02128</cdr:y>
    </cdr:from>
    <cdr:to>
      <cdr:x>0.98733</cdr:x>
      <cdr:y>0.13546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D31B61F-7E84-4E96-B97E-7F67B85609E8}"/>
            </a:ext>
          </a:extLst>
        </cdr:cNvPr>
        <cdr:cNvSpPr txBox="1"/>
      </cdr:nvSpPr>
      <cdr:spPr>
        <a:xfrm xmlns:a="http://schemas.openxmlformats.org/drawingml/2006/main">
          <a:off x="214575" y="57150"/>
          <a:ext cx="5127084" cy="3067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0" i="0" baseline="0">
              <a:solidFill>
                <a:srgbClr val="54823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Impact of model changes on % share (waterfalls)</a:t>
          </a:r>
          <a:endParaRPr lang="en-GB" sz="1400" b="0">
            <a:solidFill>
              <a:srgbClr val="54823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endParaRPr lang="en-GB" sz="1400" b="0">
            <a:solidFill>
              <a:srgbClr val="548235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0.03966</cdr:x>
      <cdr:y>0</cdr:y>
    </cdr:from>
    <cdr:to>
      <cdr:x>0.98733</cdr:x>
      <cdr:y>0.11419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D31B61F-7E84-4E96-B97E-7F67B85609E8}"/>
            </a:ext>
          </a:extLst>
        </cdr:cNvPr>
        <cdr:cNvSpPr txBox="1"/>
      </cdr:nvSpPr>
      <cdr:spPr>
        <a:xfrm xmlns:a="http://schemas.openxmlformats.org/drawingml/2006/main">
          <a:off x="214575" y="0"/>
          <a:ext cx="5127084" cy="3067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0" i="0" baseline="0">
              <a:solidFill>
                <a:srgbClr val="54823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Impact of model changes on % share (waterfalls)</a:t>
          </a:r>
          <a:endParaRPr lang="en-GB" sz="1400" b="0">
            <a:solidFill>
              <a:srgbClr val="54823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endParaRPr lang="en-GB" sz="1400" b="0">
            <a:solidFill>
              <a:srgbClr val="548235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21</xdr:row>
      <xdr:rowOff>123825</xdr:rowOff>
    </xdr:from>
    <xdr:to>
      <xdr:col>10</xdr:col>
      <xdr:colOff>466725</xdr:colOff>
      <xdr:row>38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323850</xdr:colOff>
      <xdr:row>16</xdr:row>
      <xdr:rowOff>133350</xdr:rowOff>
    </xdr:from>
    <xdr:to>
      <xdr:col>19</xdr:col>
      <xdr:colOff>257175</xdr:colOff>
      <xdr:row>33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66675</xdr:colOff>
      <xdr:row>20</xdr:row>
      <xdr:rowOff>28575</xdr:rowOff>
    </xdr:from>
    <xdr:to>
      <xdr:col>28</xdr:col>
      <xdr:colOff>219075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85725</xdr:colOff>
      <xdr:row>36</xdr:row>
      <xdr:rowOff>95250</xdr:rowOff>
    </xdr:from>
    <xdr:to>
      <xdr:col>27</xdr:col>
      <xdr:colOff>9525</xdr:colOff>
      <xdr:row>62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285750</xdr:colOff>
      <xdr:row>36</xdr:row>
      <xdr:rowOff>57150</xdr:rowOff>
    </xdr:from>
    <xdr:to>
      <xdr:col>23</xdr:col>
      <xdr:colOff>390524</xdr:colOff>
      <xdr:row>61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2990850</xdr:colOff>
      <xdr:row>50</xdr:row>
      <xdr:rowOff>114300</xdr:rowOff>
    </xdr:from>
    <xdr:to>
      <xdr:col>5</xdr:col>
      <xdr:colOff>352424</xdr:colOff>
      <xdr:row>74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88900</xdr:colOff>
          <xdr:row>1</xdr:row>
          <xdr:rowOff>76200</xdr:rowOff>
        </xdr:from>
        <xdr:to>
          <xdr:col>7</xdr:col>
          <xdr:colOff>336550</xdr:colOff>
          <xdr:row>26</xdr:row>
          <xdr:rowOff>31750</xdr:rowOff>
        </xdr:to>
        <xdr:sp macro="" textlink="">
          <xdr:nvSpPr>
            <xdr:cNvPr id="8193" name="List Box 1" descr="Select your ICB here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7</xdr:col>
      <xdr:colOff>552450</xdr:colOff>
      <xdr:row>18</xdr:row>
      <xdr:rowOff>104776</xdr:rowOff>
    </xdr:from>
    <xdr:to>
      <xdr:col>19</xdr:col>
      <xdr:colOff>638175</xdr:colOff>
      <xdr:row>34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571500</xdr:colOff>
      <xdr:row>1</xdr:row>
      <xdr:rowOff>57149</xdr:rowOff>
    </xdr:from>
    <xdr:to>
      <xdr:col>19</xdr:col>
      <xdr:colOff>619125</xdr:colOff>
      <xdr:row>15</xdr:row>
      <xdr:rowOff>66674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542926</xdr:colOff>
      <xdr:row>38</xdr:row>
      <xdr:rowOff>85725</xdr:rowOff>
    </xdr:from>
    <xdr:to>
      <xdr:col>20</xdr:col>
      <xdr:colOff>66675</xdr:colOff>
      <xdr:row>52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485775</xdr:colOff>
      <xdr:row>24</xdr:row>
      <xdr:rowOff>123825</xdr:rowOff>
    </xdr:from>
    <xdr:to>
      <xdr:col>28</xdr:col>
      <xdr:colOff>628650</xdr:colOff>
      <xdr:row>25</xdr:row>
      <xdr:rowOff>85726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/>
      </xdr:nvSpPr>
      <xdr:spPr>
        <a:xfrm>
          <a:off x="14954250" y="4295775"/>
          <a:ext cx="142875" cy="123826"/>
        </a:xfrm>
        <a:prstGeom prst="rect">
          <a:avLst/>
        </a:prstGeom>
        <a:noFill/>
        <a:ln w="9525"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447676</xdr:colOff>
      <xdr:row>1</xdr:row>
      <xdr:rowOff>73602</xdr:rowOff>
    </xdr:from>
    <xdr:to>
      <xdr:col>20</xdr:col>
      <xdr:colOff>19050</xdr:colOff>
      <xdr:row>34</xdr:row>
      <xdr:rowOff>114300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/>
      </xdr:nvSpPr>
      <xdr:spPr>
        <a:xfrm>
          <a:off x="3990976" y="521277"/>
          <a:ext cx="7496174" cy="5384223"/>
        </a:xfrm>
        <a:prstGeom prst="rect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76199</xdr:colOff>
      <xdr:row>35</xdr:row>
      <xdr:rowOff>47626</xdr:rowOff>
    </xdr:from>
    <xdr:to>
      <xdr:col>20</xdr:col>
      <xdr:colOff>19049</xdr:colOff>
      <xdr:row>58</xdr:row>
      <xdr:rowOff>85725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219074" y="6000751"/>
          <a:ext cx="11182350" cy="3762374"/>
        </a:xfrm>
        <a:prstGeom prst="rect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27</xdr:col>
      <xdr:colOff>219077</xdr:colOff>
      <xdr:row>1</xdr:row>
      <xdr:rowOff>47625</xdr:rowOff>
    </xdr:from>
    <xdr:ext cx="2524124" cy="26936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4478002" y="495300"/>
          <a:ext cx="2524124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Key to waterfall components</a:t>
          </a:r>
        </a:p>
      </xdr:txBody>
    </xdr:sp>
    <xdr:clientData/>
  </xdr:oneCellAnchor>
  <xdr:twoCellAnchor>
    <xdr:from>
      <xdr:col>22</xdr:col>
      <xdr:colOff>104775</xdr:colOff>
      <xdr:row>1</xdr:row>
      <xdr:rowOff>76201</xdr:rowOff>
    </xdr:from>
    <xdr:to>
      <xdr:col>27</xdr:col>
      <xdr:colOff>209550</xdr:colOff>
      <xdr:row>23</xdr:row>
      <xdr:rowOff>66675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76200</xdr:colOff>
      <xdr:row>26</xdr:row>
      <xdr:rowOff>123825</xdr:rowOff>
    </xdr:from>
    <xdr:to>
      <xdr:col>7</xdr:col>
      <xdr:colOff>342900</xdr:colOff>
      <xdr:row>34</xdr:row>
      <xdr:rowOff>114299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219075" y="4619625"/>
          <a:ext cx="3667125" cy="1285874"/>
        </a:xfrm>
        <a:prstGeom prst="rect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</xdr:col>
      <xdr:colOff>371476</xdr:colOff>
      <xdr:row>27</xdr:row>
      <xdr:rowOff>19050</xdr:rowOff>
    </xdr:from>
    <xdr:ext cx="2876549" cy="26936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638176" y="4676775"/>
          <a:ext cx="2876549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Overall summary changes</a:t>
          </a:r>
        </a:p>
      </xdr:txBody>
    </xdr:sp>
    <xdr:clientData/>
  </xdr:oneCellAnchor>
  <xdr:twoCellAnchor>
    <xdr:from>
      <xdr:col>19</xdr:col>
      <xdr:colOff>9525</xdr:colOff>
      <xdr:row>15</xdr:row>
      <xdr:rowOff>9525</xdr:rowOff>
    </xdr:from>
    <xdr:to>
      <xdr:col>19</xdr:col>
      <xdr:colOff>609601</xdr:colOff>
      <xdr:row>15</xdr:row>
      <xdr:rowOff>152400</xdr:rowOff>
    </xdr:to>
    <xdr:sp macro="" textlink="">
      <xdr:nvSpPr>
        <xdr:cNvPr id="44" name="Isosceles Triangl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8010525" y="2714625"/>
          <a:ext cx="600076" cy="142875"/>
        </a:xfrm>
        <a:prstGeom prst="triangle">
          <a:avLst>
            <a:gd name="adj" fmla="val 47600"/>
          </a:avLst>
        </a:prstGeom>
        <a:solidFill>
          <a:schemeClr val="bg1"/>
        </a:solidFill>
        <a:ln w="9525">
          <a:solidFill>
            <a:srgbClr val="7AB8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19</xdr:col>
      <xdr:colOff>28574</xdr:colOff>
      <xdr:row>18</xdr:row>
      <xdr:rowOff>0</xdr:rowOff>
    </xdr:from>
    <xdr:to>
      <xdr:col>19</xdr:col>
      <xdr:colOff>628650</xdr:colOff>
      <xdr:row>18</xdr:row>
      <xdr:rowOff>142875</xdr:rowOff>
    </xdr:to>
    <xdr:sp macro="" textlink="">
      <xdr:nvSpPr>
        <xdr:cNvPr id="49" name="Isosceles Triang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 rot="10800000">
          <a:off x="8029574" y="3190875"/>
          <a:ext cx="600076" cy="142875"/>
        </a:xfrm>
        <a:prstGeom prst="triangle">
          <a:avLst>
            <a:gd name="adj" fmla="val 47600"/>
          </a:avLst>
        </a:prstGeom>
        <a:solidFill>
          <a:schemeClr val="bg1"/>
        </a:solidFill>
        <a:ln w="9525">
          <a:solidFill>
            <a:srgbClr val="7AB8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19</xdr:col>
      <xdr:colOff>19049</xdr:colOff>
      <xdr:row>38</xdr:row>
      <xdr:rowOff>9525</xdr:rowOff>
    </xdr:from>
    <xdr:to>
      <xdr:col>19</xdr:col>
      <xdr:colOff>638175</xdr:colOff>
      <xdr:row>39</xdr:row>
      <xdr:rowOff>19050</xdr:rowOff>
    </xdr:to>
    <xdr:sp macro="" textlink="">
      <xdr:nvSpPr>
        <xdr:cNvPr id="50" name="Isosceles Triang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 rot="10800000">
          <a:off x="8020049" y="6438900"/>
          <a:ext cx="619126" cy="171450"/>
        </a:xfrm>
        <a:prstGeom prst="triangle">
          <a:avLst>
            <a:gd name="adj" fmla="val 47600"/>
          </a:avLst>
        </a:prstGeom>
        <a:solidFill>
          <a:schemeClr val="bg1"/>
        </a:solidFill>
        <a:ln w="9525">
          <a:solidFill>
            <a:srgbClr val="FFAE4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22</xdr:col>
      <xdr:colOff>114300</xdr:colOff>
      <xdr:row>23</xdr:row>
      <xdr:rowOff>140126</xdr:rowOff>
    </xdr:from>
    <xdr:to>
      <xdr:col>32</xdr:col>
      <xdr:colOff>104775</xdr:colOff>
      <xdr:row>58</xdr:row>
      <xdr:rowOff>57150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C65ED0B3-512C-A5CE-6448-964DFFE59C1E}"/>
            </a:ext>
          </a:extLst>
        </xdr:cNvPr>
        <xdr:cNvGrpSpPr/>
      </xdr:nvGrpSpPr>
      <xdr:grpSpPr>
        <a:xfrm>
          <a:off x="12763500" y="4197776"/>
          <a:ext cx="5673725" cy="5612974"/>
          <a:chOff x="333375" y="2485233"/>
          <a:chExt cx="11443359" cy="5868592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9D13C59A-A8E4-1A33-036F-89F5FB07DB57}"/>
              </a:ext>
            </a:extLst>
          </xdr:cNvPr>
          <xdr:cNvGrpSpPr/>
        </xdr:nvGrpSpPr>
        <xdr:grpSpPr>
          <a:xfrm>
            <a:off x="333375" y="2485233"/>
            <a:ext cx="11443359" cy="5868592"/>
            <a:chOff x="333375" y="2485233"/>
            <a:chExt cx="11443359" cy="5868592"/>
          </a:xfrm>
        </xdr:grpSpPr>
        <xdr:sp macro="" textlink="">
          <xdr:nvSpPr>
            <xdr:cNvPr id="13" name="Rectangle 12">
              <a:extLst>
                <a:ext uri="{FF2B5EF4-FFF2-40B4-BE49-F238E27FC236}">
                  <a16:creationId xmlns:a16="http://schemas.microsoft.com/office/drawing/2014/main" id="{9A57F286-E89B-0821-DC34-763A7E3DEF50}"/>
                </a:ext>
              </a:extLst>
            </xdr:cNvPr>
            <xdr:cNvSpPr/>
          </xdr:nvSpPr>
          <xdr:spPr>
            <a:xfrm>
              <a:off x="333375" y="2498132"/>
              <a:ext cx="11443359" cy="5855693"/>
            </a:xfrm>
            <a:prstGeom prst="rect">
              <a:avLst/>
            </a:prstGeom>
            <a:noFill/>
            <a:ln w="19050"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B3F5FF04-A867-246B-3A06-7F11AAE6C41A}"/>
                </a:ext>
              </a:extLst>
            </xdr:cNvPr>
            <xdr:cNvGraphicFramePr>
              <a:graphicFrameLocks/>
            </xdr:cNvGraphicFramePr>
          </xdr:nvGraphicFramePr>
          <xdr:xfrm>
            <a:off x="4467224" y="2504124"/>
            <a:ext cx="4419600" cy="382047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C3EA1261-1BD3-6A6E-C65A-55C943D74299}"/>
                </a:ext>
              </a:extLst>
            </xdr:cNvPr>
            <xdr:cNvSpPr txBox="1"/>
          </xdr:nvSpPr>
          <xdr:spPr>
            <a:xfrm>
              <a:off x="373545" y="2558190"/>
              <a:ext cx="8695902" cy="2830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en-GB" sz="1200" b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2025/26 base year population (Nov23-Oct24)       </a:t>
              </a:r>
              <a:r>
                <a:rPr lang="en-GB" sz="1200" b="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England     </a:t>
              </a:r>
              <a:endParaRPr lang="en-GB" sz="1200" b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graphicFrame macro="">
          <xdr:nvGraphicFramePr>
            <xdr:cNvPr id="17" name="Chart 16">
              <a:extLst>
                <a:ext uri="{FF2B5EF4-FFF2-40B4-BE49-F238E27FC236}">
                  <a16:creationId xmlns:a16="http://schemas.microsoft.com/office/drawing/2014/main" id="{2EA957CB-961E-6E02-2E0A-F5C2A289EA63}"/>
                </a:ext>
              </a:extLst>
            </xdr:cNvPr>
            <xdr:cNvGraphicFramePr>
              <a:graphicFrameLocks/>
            </xdr:cNvGraphicFramePr>
          </xdr:nvGraphicFramePr>
          <xdr:xfrm>
            <a:off x="355943" y="2485233"/>
            <a:ext cx="4352925" cy="383936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C8550DA4-48CF-43D4-0A6F-7C66B4287E79}"/>
              </a:ext>
            </a:extLst>
          </xdr:cNvPr>
          <xdr:cNvSpPr txBox="1"/>
        </xdr:nvSpPr>
        <xdr:spPr>
          <a:xfrm>
            <a:off x="6225401" y="2840034"/>
            <a:ext cx="2456347" cy="44621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r"/>
            <a:r>
              <a:rPr lang="en-GB" sz="2400" b="0">
                <a:solidFill>
                  <a:srgbClr val="006947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males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6ADACC18-9B62-22E8-EE41-29E1D0B27BAF}"/>
              </a:ext>
            </a:extLst>
          </xdr:cNvPr>
          <xdr:cNvSpPr txBox="1"/>
        </xdr:nvSpPr>
        <xdr:spPr>
          <a:xfrm>
            <a:off x="616474" y="2821301"/>
            <a:ext cx="2865339" cy="4689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GB" sz="2400" b="0">
                <a:solidFill>
                  <a:srgbClr val="32006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females</a:t>
            </a:r>
          </a:p>
        </xdr:txBody>
      </xdr:sp>
    </xdr:grpSp>
    <xdr:clientData/>
  </xdr:twoCellAnchor>
  <xdr:twoCellAnchor>
    <xdr:from>
      <xdr:col>25</xdr:col>
      <xdr:colOff>161925</xdr:colOff>
      <xdr:row>45</xdr:row>
      <xdr:rowOff>5538</xdr:rowOff>
    </xdr:from>
    <xdr:to>
      <xdr:col>28</xdr:col>
      <xdr:colOff>209549</xdr:colOff>
      <xdr:row>46</xdr:row>
      <xdr:rowOff>133350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D81DEE4-63B9-56B6-4D37-5909A271C0EC}"/>
            </a:ext>
          </a:extLst>
        </xdr:cNvPr>
        <xdr:cNvSpPr txBox="1"/>
      </xdr:nvSpPr>
      <xdr:spPr>
        <a:xfrm>
          <a:off x="13115925" y="7577913"/>
          <a:ext cx="1562099" cy="2897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GB" sz="1000" b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% of total population</a:t>
          </a:r>
        </a:p>
      </xdr:txBody>
    </xdr:sp>
    <xdr:clientData/>
  </xdr:twoCellAnchor>
  <xdr:twoCellAnchor>
    <xdr:from>
      <xdr:col>29</xdr:col>
      <xdr:colOff>504826</xdr:colOff>
      <xdr:row>24</xdr:row>
      <xdr:rowOff>47625</xdr:rowOff>
    </xdr:from>
    <xdr:to>
      <xdr:col>32</xdr:col>
      <xdr:colOff>142876</xdr:colOff>
      <xdr:row>46</xdr:row>
      <xdr:rowOff>135209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84A0B05-30C0-42B2-AC28-5BCD193AD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4</xdr:col>
      <xdr:colOff>180975</xdr:colOff>
      <xdr:row>51</xdr:row>
      <xdr:rowOff>123825</xdr:rowOff>
    </xdr:from>
    <xdr:ext cx="9110123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BAC6791-0D9A-43CD-6B31-C0A361AFBFFC}"/>
            </a:ext>
          </a:extLst>
        </xdr:cNvPr>
        <xdr:cNvSpPr txBox="1"/>
      </xdr:nvSpPr>
      <xdr:spPr>
        <a:xfrm>
          <a:off x="1895475" y="8667750"/>
          <a:ext cx="91101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 kern="1200">
              <a:solidFill>
                <a:sysClr val="windowText" lastClr="000000"/>
              </a:solidFill>
            </a:rPr>
            <a:t>+                  +</a:t>
          </a:r>
          <a:r>
            <a:rPr lang="en-GB" sz="1100" kern="1200" baseline="0">
              <a:solidFill>
                <a:sysClr val="windowText" lastClr="000000"/>
              </a:solidFill>
            </a:rPr>
            <a:t>                  +                  +                  +                 +                  +                  +                  +                 +                 +                  +                 +                +                   +  </a:t>
          </a:r>
          <a:endParaRPr lang="en-GB" sz="1100" kern="12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23</xdr:col>
      <xdr:colOff>171449</xdr:colOff>
      <xdr:row>26</xdr:row>
      <xdr:rowOff>47626</xdr:rowOff>
    </xdr:from>
    <xdr:to>
      <xdr:col>31</xdr:col>
      <xdr:colOff>561975</xdr:colOff>
      <xdr:row>31</xdr:row>
      <xdr:rowOff>28575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2191999" y="4543426"/>
          <a:ext cx="5067301" cy="790574"/>
        </a:xfrm>
        <a:prstGeom prst="rect">
          <a:avLst/>
        </a:prstGeom>
        <a:noFill/>
        <a:ln w="19050">
          <a:solidFill>
            <a:schemeClr val="bg1">
              <a:lumMod val="7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24</xdr:col>
      <xdr:colOff>361950</xdr:colOff>
      <xdr:row>50</xdr:row>
      <xdr:rowOff>114300</xdr:rowOff>
    </xdr:from>
    <xdr:ext cx="1542410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6171638-7EE3-DE8C-9370-D34700AEB71E}"/>
            </a:ext>
          </a:extLst>
        </xdr:cNvPr>
        <xdr:cNvSpPr txBox="1"/>
      </xdr:nvSpPr>
      <xdr:spPr>
        <a:xfrm>
          <a:off x="12877800" y="8496300"/>
          <a:ext cx="15424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 kern="1200">
              <a:solidFill>
                <a:sysClr val="windowText" lastClr="000000"/>
              </a:solidFill>
            </a:rPr>
            <a:t>m                m                m</a:t>
          </a:r>
        </a:p>
      </xdr:txBody>
    </xdr:sp>
    <xdr:clientData/>
  </xdr:oneCellAnchor>
  <xdr:oneCellAnchor>
    <xdr:from>
      <xdr:col>24</xdr:col>
      <xdr:colOff>352425</xdr:colOff>
      <xdr:row>55</xdr:row>
      <xdr:rowOff>123825</xdr:rowOff>
    </xdr:from>
    <xdr:ext cx="1542410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98E947B-23B4-D471-5A99-CE888056B8F6}"/>
            </a:ext>
          </a:extLst>
        </xdr:cNvPr>
        <xdr:cNvSpPr txBox="1"/>
      </xdr:nvSpPr>
      <xdr:spPr>
        <a:xfrm>
          <a:off x="12868275" y="9315450"/>
          <a:ext cx="15424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 kern="1200">
              <a:solidFill>
                <a:sysClr val="windowText" lastClr="000000"/>
              </a:solidFill>
            </a:rPr>
            <a:t>m                m                m</a:t>
          </a:r>
        </a:p>
      </xdr:txBody>
    </xdr:sp>
    <xdr:clientData/>
  </xdr:oneCellAnchor>
  <xdr:oneCellAnchor>
    <xdr:from>
      <xdr:col>29</xdr:col>
      <xdr:colOff>390525</xdr:colOff>
      <xdr:row>50</xdr:row>
      <xdr:rowOff>114300</xdr:rowOff>
    </xdr:from>
    <xdr:ext cx="1542410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917CE83-ACE9-F1E2-01F1-8ABE4F3D5DEA}"/>
            </a:ext>
          </a:extLst>
        </xdr:cNvPr>
        <xdr:cNvSpPr txBox="1"/>
      </xdr:nvSpPr>
      <xdr:spPr>
        <a:xfrm>
          <a:off x="16021050" y="8496300"/>
          <a:ext cx="15424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 kern="1200">
              <a:solidFill>
                <a:sysClr val="windowText" lastClr="000000"/>
              </a:solidFill>
            </a:rPr>
            <a:t>m                m                m</a:t>
          </a:r>
        </a:p>
      </xdr:txBody>
    </xdr:sp>
    <xdr:clientData/>
  </xdr:oneCellAnchor>
  <xdr:twoCellAnchor>
    <xdr:from>
      <xdr:col>27</xdr:col>
      <xdr:colOff>209549</xdr:colOff>
      <xdr:row>53</xdr:row>
      <xdr:rowOff>85726</xdr:rowOff>
    </xdr:from>
    <xdr:to>
      <xdr:col>31</xdr:col>
      <xdr:colOff>95250</xdr:colOff>
      <xdr:row>57</xdr:row>
      <xdr:rowOff>95250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5CFC67CF-DC27-B050-F31C-D34F66A098BE}"/>
            </a:ext>
          </a:extLst>
        </xdr:cNvPr>
        <xdr:cNvSpPr/>
      </xdr:nvSpPr>
      <xdr:spPr>
        <a:xfrm>
          <a:off x="14382749" y="8953501"/>
          <a:ext cx="2171701" cy="657224"/>
        </a:xfrm>
        <a:prstGeom prst="rect">
          <a:avLst/>
        </a:prstGeom>
        <a:noFill/>
        <a:ln w="19050">
          <a:solidFill>
            <a:schemeClr val="bg1">
              <a:lumMod val="7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8</xdr:col>
      <xdr:colOff>600075</xdr:colOff>
      <xdr:row>13</xdr:row>
      <xdr:rowOff>76200</xdr:rowOff>
    </xdr:from>
    <xdr:ext cx="6334124" cy="2615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2F2021AF-6CC6-4AA1-B416-92F857B0D859}"/>
            </a:ext>
          </a:extLst>
        </xdr:cNvPr>
        <xdr:cNvSpPr txBox="1"/>
      </xdr:nvSpPr>
      <xdr:spPr>
        <a:xfrm>
          <a:off x="4667250" y="2466975"/>
          <a:ext cx="6334124" cy="2615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GB" sz="1100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waterfall chart below shows how these values combine together</a:t>
          </a:r>
        </a:p>
      </xdr:txBody>
    </xdr:sp>
    <xdr:clientData/>
  </xdr:oneCellAnchor>
  <xdr:twoCellAnchor editAs="oneCell">
    <xdr:from>
      <xdr:col>30</xdr:col>
      <xdr:colOff>590549</xdr:colOff>
      <xdr:row>0</xdr:row>
      <xdr:rowOff>43290</xdr:rowOff>
    </xdr:from>
    <xdr:to>
      <xdr:col>33</xdr:col>
      <xdr:colOff>40534</xdr:colOff>
      <xdr:row>0</xdr:row>
      <xdr:rowOff>400050</xdr:rowOff>
    </xdr:to>
    <xdr:pic>
      <xdr:nvPicPr>
        <xdr:cNvPr id="6" name="Picture 5" descr="NHS England logo" title="Logo">
          <a:extLst>
            <a:ext uri="{FF2B5EF4-FFF2-40B4-BE49-F238E27FC236}">
              <a16:creationId xmlns:a16="http://schemas.microsoft.com/office/drawing/2014/main" id="{8F9AF18C-0216-41CD-A862-F2FD87B33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16830674" y="43290"/>
          <a:ext cx="859685" cy="35676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0.11522</cdr:x>
      <cdr:y>0.0177</cdr:y>
    </cdr:from>
    <cdr:to>
      <cdr:x>0.88952</cdr:x>
      <cdr:y>0.13189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D31B61F-7E84-4E96-B97E-7F67B85609E8}"/>
            </a:ext>
          </a:extLst>
        </cdr:cNvPr>
        <cdr:cNvSpPr txBox="1"/>
      </cdr:nvSpPr>
      <cdr:spPr>
        <a:xfrm xmlns:a="http://schemas.openxmlformats.org/drawingml/2006/main">
          <a:off x="879069" y="45345"/>
          <a:ext cx="5907541" cy="2925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Combined impact of model changes on % share (waterfalls)</a:t>
          </a:r>
          <a:endParaRPr lang="en-GB" sz="1200" b="0">
            <a:solidFill>
              <a:schemeClr val="tx1">
                <a:lumMod val="75000"/>
                <a:lumOff val="2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0.31768</cdr:x>
      <cdr:y>0.26457</cdr:y>
    </cdr:from>
    <cdr:to>
      <cdr:x>0.45028</cdr:x>
      <cdr:y>0.69507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08DFF9A-CDBA-41E9-8B71-E4482B70B93E}"/>
            </a:ext>
          </a:extLst>
        </cdr:cNvPr>
        <cdr:cNvSpPr txBox="1"/>
      </cdr:nvSpPr>
      <cdr:spPr>
        <a:xfrm xmlns:a="http://schemas.openxmlformats.org/drawingml/2006/main">
          <a:off x="2190750" y="5619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0.52759</cdr:x>
      <cdr:y>0.85232</cdr:y>
    </cdr:from>
    <cdr:to>
      <cdr:x>0.80776</cdr:x>
      <cdr:y>0.9789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F0FBCB-6518-789F-8E44-B0E778D26C03}"/>
            </a:ext>
          </a:extLst>
        </cdr:cNvPr>
        <cdr:cNvSpPr txBox="1"/>
      </cdr:nvSpPr>
      <cdr:spPr>
        <a:xfrm xmlns:a="http://schemas.openxmlformats.org/drawingml/2006/main">
          <a:off x="5829298" y="1924050"/>
          <a:ext cx="309562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 kern="120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grey dots indicate range of values across all ICBs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0.14103</cdr:x>
      <cdr:y>0.92225</cdr:y>
    </cdr:from>
    <cdr:to>
      <cdr:x>0.97552</cdr:x>
      <cdr:y>1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a16="http://schemas.microsoft.com/office/drawing/2014/main" id="{C4536764-A3F7-4F6A-8DB7-EDB89D2A8C1D}"/>
            </a:ext>
          </a:extLst>
        </cdr:cNvPr>
        <cdr:cNvSpPr txBox="1"/>
      </cdr:nvSpPr>
      <cdr:spPr>
        <a:xfrm xmlns:a="http://schemas.openxmlformats.org/drawingml/2006/main">
          <a:off x="384175" y="3276599"/>
          <a:ext cx="2273300" cy="27622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Most Deprived      </a:t>
          </a:r>
          <a:r>
            <a:rPr lang="en-GB" sz="11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Least Deprived </a:t>
          </a:r>
          <a:endParaRPr lang="en-GB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100" kern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0.99222</cdr:x>
      <cdr:y>0.08448</cdr:y>
    </cdr:to>
    <cdr:sp macro="" textlink="">
      <cdr:nvSpPr>
        <cdr:cNvPr id="2" name="TextBox 32">
          <a:extLst xmlns:a="http://schemas.openxmlformats.org/drawingml/2006/main">
            <a:ext uri="{FF2B5EF4-FFF2-40B4-BE49-F238E27FC236}">
              <a16:creationId xmlns:a16="http://schemas.microsoft.com/office/drawing/2014/main" id="{F8DAAC65-8666-45CB-8202-9CC9D25CD44C}"/>
            </a:ext>
          </a:extLst>
        </cdr:cNvPr>
        <cdr:cNvSpPr txBox="1"/>
      </cdr:nvSpPr>
      <cdr:spPr>
        <a:xfrm xmlns:a="http://schemas.openxmlformats.org/drawingml/2006/main">
          <a:off x="0" y="0"/>
          <a:ext cx="1427083" cy="30834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% base growth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142874</xdr:rowOff>
    </xdr:from>
    <xdr:to>
      <xdr:col>20</xdr:col>
      <xdr:colOff>241922</xdr:colOff>
      <xdr:row>44</xdr:row>
      <xdr:rowOff>51434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DCB3C52-DC94-9B14-E885-6785F8F25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2"/>
        <a:stretch/>
      </xdr:blipFill>
      <xdr:spPr bwMode="auto">
        <a:xfrm>
          <a:off x="257175" y="142874"/>
          <a:ext cx="12176747" cy="7033260"/>
        </a:xfrm>
        <a:prstGeom prst="rect">
          <a:avLst/>
        </a:prstGeom>
        <a:noFill/>
        <a:ln>
          <a:solidFill>
            <a:schemeClr val="bg1">
              <a:lumMod val="6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419099</xdr:colOff>
      <xdr:row>0</xdr:row>
      <xdr:rowOff>133350</xdr:rowOff>
    </xdr:from>
    <xdr:to>
      <xdr:col>40</xdr:col>
      <xdr:colOff>400817</xdr:colOff>
      <xdr:row>44</xdr:row>
      <xdr:rowOff>48006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E3D5820-EF5F-9882-2793-1BCE3CE17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2"/>
        <a:stretch/>
      </xdr:blipFill>
      <xdr:spPr bwMode="auto">
        <a:xfrm>
          <a:off x="12611099" y="133350"/>
          <a:ext cx="12173718" cy="7039356"/>
        </a:xfrm>
        <a:prstGeom prst="rect">
          <a:avLst/>
        </a:prstGeom>
        <a:noFill/>
        <a:ln>
          <a:solidFill>
            <a:schemeClr val="bg1">
              <a:lumMod val="6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75247</xdr:colOff>
      <xdr:row>37</xdr:row>
      <xdr:rowOff>0</xdr:rowOff>
    </xdr:from>
    <xdr:to>
      <xdr:col>30</xdr:col>
      <xdr:colOff>76200</xdr:colOff>
      <xdr:row>52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133350</xdr:colOff>
      <xdr:row>20</xdr:row>
      <xdr:rowOff>142876</xdr:rowOff>
    </xdr:from>
    <xdr:to>
      <xdr:col>30</xdr:col>
      <xdr:colOff>57150</xdr:colOff>
      <xdr:row>36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219075</xdr:colOff>
      <xdr:row>40</xdr:row>
      <xdr:rowOff>66675</xdr:rowOff>
    </xdr:from>
    <xdr:to>
      <xdr:col>37</xdr:col>
      <xdr:colOff>2171700</xdr:colOff>
      <xdr:row>56</xdr:row>
      <xdr:rowOff>161924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104775</xdr:colOff>
      <xdr:row>3</xdr:row>
      <xdr:rowOff>19051</xdr:rowOff>
    </xdr:from>
    <xdr:to>
      <xdr:col>40</xdr:col>
      <xdr:colOff>28575</xdr:colOff>
      <xdr:row>22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276225</xdr:colOff>
      <xdr:row>23</xdr:row>
      <xdr:rowOff>38099</xdr:rowOff>
    </xdr:from>
    <xdr:to>
      <xdr:col>39</xdr:col>
      <xdr:colOff>584155</xdr:colOff>
      <xdr:row>39</xdr:row>
      <xdr:rowOff>66676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476250</xdr:colOff>
      <xdr:row>59</xdr:row>
      <xdr:rowOff>0</xdr:rowOff>
    </xdr:from>
    <xdr:to>
      <xdr:col>37</xdr:col>
      <xdr:colOff>542925</xdr:colOff>
      <xdr:row>76</xdr:row>
      <xdr:rowOff>9527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447675</xdr:colOff>
      <xdr:row>75</xdr:row>
      <xdr:rowOff>152400</xdr:rowOff>
    </xdr:from>
    <xdr:to>
      <xdr:col>29</xdr:col>
      <xdr:colOff>395078</xdr:colOff>
      <xdr:row>96</xdr:row>
      <xdr:rowOff>153685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907000" y="13458825"/>
          <a:ext cx="2995403" cy="3401710"/>
        </a:xfrm>
        <a:prstGeom prst="rect">
          <a:avLst/>
        </a:prstGeom>
      </xdr:spPr>
    </xdr:pic>
    <xdr:clientData/>
  </xdr:twoCellAnchor>
  <xdr:twoCellAnchor>
    <xdr:from>
      <xdr:col>25</xdr:col>
      <xdr:colOff>228600</xdr:colOff>
      <xdr:row>95</xdr:row>
      <xdr:rowOff>134634</xdr:rowOff>
    </xdr:from>
    <xdr:to>
      <xdr:col>30</xdr:col>
      <xdr:colOff>38100</xdr:colOff>
      <xdr:row>98</xdr:row>
      <xdr:rowOff>6521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8297525" y="16679559"/>
          <a:ext cx="2857500" cy="3576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n-GB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Contains National Statistics data and OS data</a:t>
          </a:r>
        </a:p>
        <a:p>
          <a:pPr algn="r"/>
          <a:r>
            <a:rPr lang="en-GB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© Crown copyright and database right 2023</a:t>
          </a:r>
          <a:endParaRPr lang="en-GB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31</xdr:col>
      <xdr:colOff>0</xdr:colOff>
      <xdr:row>79</xdr:row>
      <xdr:rowOff>0</xdr:rowOff>
    </xdr:from>
    <xdr:to>
      <xdr:col>35</xdr:col>
      <xdr:colOff>457199</xdr:colOff>
      <xdr:row>101</xdr:row>
      <xdr:rowOff>57150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0</xdr:colOff>
      <xdr:row>106</xdr:row>
      <xdr:rowOff>0</xdr:rowOff>
    </xdr:from>
    <xdr:to>
      <xdr:col>30</xdr:col>
      <xdr:colOff>552451</xdr:colOff>
      <xdr:row>111</xdr:row>
      <xdr:rowOff>25173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6830675" y="17487900"/>
          <a:ext cx="2990851" cy="834798"/>
        </a:xfrm>
        <a:prstGeom prst="rect">
          <a:avLst/>
        </a:prstGeom>
        <a:solidFill>
          <a:schemeClr val="bg1"/>
        </a:solidFill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37</xdr:col>
      <xdr:colOff>1104900</xdr:colOff>
      <xdr:row>60</xdr:row>
      <xdr:rowOff>85725</xdr:rowOff>
    </xdr:from>
    <xdr:to>
      <xdr:col>40</xdr:col>
      <xdr:colOff>104775</xdr:colOff>
      <xdr:row>82</xdr:row>
      <xdr:rowOff>128018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grayscl/>
        </a:blip>
        <a:stretch>
          <a:fillRect/>
        </a:stretch>
      </xdr:blipFill>
      <xdr:spPr>
        <a:xfrm>
          <a:off x="26289000" y="10963275"/>
          <a:ext cx="3924300" cy="3604643"/>
        </a:xfrm>
        <a:prstGeom prst="rect">
          <a:avLst/>
        </a:prstGeom>
        <a:ln w="19050">
          <a:solidFill>
            <a:schemeClr val="bg1"/>
          </a:solidFill>
        </a:ln>
      </xdr:spPr>
    </xdr:pic>
    <xdr:clientData/>
  </xdr:twoCellAnchor>
  <xdr:twoCellAnchor>
    <xdr:from>
      <xdr:col>23</xdr:col>
      <xdr:colOff>523875</xdr:colOff>
      <xdr:row>55</xdr:row>
      <xdr:rowOff>9525</xdr:rowOff>
    </xdr:from>
    <xdr:to>
      <xdr:col>28</xdr:col>
      <xdr:colOff>466724</xdr:colOff>
      <xdr:row>72</xdr:row>
      <xdr:rowOff>48491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112DB09-E38A-439C-BDAE-6744B44A4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114300</xdr:colOff>
      <xdr:row>114</xdr:row>
      <xdr:rowOff>95250</xdr:rowOff>
    </xdr:from>
    <xdr:to>
      <xdr:col>17</xdr:col>
      <xdr:colOff>485775</xdr:colOff>
      <xdr:row>114</xdr:row>
      <xdr:rowOff>95250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6C3A58C4-16B5-B321-665A-1E36FA06ECD3}"/>
            </a:ext>
          </a:extLst>
        </xdr:cNvPr>
        <xdr:cNvCxnSpPr/>
      </xdr:nvCxnSpPr>
      <xdr:spPr>
        <a:xfrm flipH="1">
          <a:off x="6581775" y="19878675"/>
          <a:ext cx="69437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361950</xdr:colOff>
      <xdr:row>0</xdr:row>
      <xdr:rowOff>123825</xdr:rowOff>
    </xdr:from>
    <xdr:to>
      <xdr:col>19</xdr:col>
      <xdr:colOff>106023</xdr:colOff>
      <xdr:row>3</xdr:row>
      <xdr:rowOff>9667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DBFD54D-EEDC-5137-A88B-0A9E72722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14975" y="123825"/>
          <a:ext cx="8945223" cy="10193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data\NHS%20CB\Analytical%20Services%20(Finance)\Allocations\2019_20%20allocations\target%20allocations\update%201920%20allocations\pace%20of%20change\PaceOfChangeModel1920%2020181121%20v17%20full%20run.xlsm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https://nhs.sharepoint.com/NHS%20CB/Analytical%20Services%20(Finance)/Allocations/2019_20%20allocations/target%20allocations/update%201920%20allocations/pace%20of%20change/Final%20version%2008%20January%202019/PaceOfChangeModel1920%2020190104%20v28%20revised.xlsm?53DA000D" TargetMode="External"/><Relationship Id="rId1" Type="http://schemas.openxmlformats.org/officeDocument/2006/relationships/externalLinkPath" Target="file:///\\53DA000D\PaceOfChangeModel1920%2020190104%20v28%20revised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NHS%20CB/Finance/Strategic%20Finance/Allocations/Allocation%20Control%20SB%20Draf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sharenew.dhl.com/BUSINESS%20PERFORMANCE/Project/Workings%20Files/Workings%20v4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rvis.punsalan\AppData\Local\Microsoft\Windows\Temporary%20Internet%20Files\Content.Outlook\J9ABVTZR\16-17%20Maternity%20mode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data\PricingDelivery\MonitorDocumentLibrary\Model%2016_17\Inputs\MFF\MFF%20model%20consolidation\MFF%20model%20consolidation%2020151209%20v1.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PeninsulaHouse/Finance/1516%20SOUTH%20WEST/1516%20Month%20End/M04/Non%20ISFE/Q80_DC_NON_ISFE_M04_(07Aug15%201559)_Macrofix_v2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nect2.monitor-nhsft.gov.uk/2017-18%20National%20Tariff/Live%20Models/17-18%20Other-Mandatory%20model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ing%20Data\2017-18%20National%20Tariff\Live%20Models\17-18%20Unbundled%20mod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lorrimer\AppData\Local\Microsoft\Windows\INetCache\Content.Outlook\DXXQ6JPT\181126%20Waterfalls%20based%20on%20V16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NHS%20CB/Finance/FCP/Financial%20Planning%202019-20/Plan%20Submissions/S04-15MAY19/Consolidations/S04_Plan_CCG_Consol_1920_CCG.xlsb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-17%20National%20Tariff\Live%20Models\16-17%20Unbundled%20mode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rvis.punsalan\AppData\Local\Microsoft\Windows\Temporary%20Internet%20Files\Content.Outlook\J9ABVTZR\16-17%20Other-Mandatory%20model_final_T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NHS%20CB/Analytical%20Services%20(Finance)/National%20tariffs/Analysis/CCG%20Contract%20Data%20Update/S04%201920%20contract%20info%20STP20%20analysi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.sharepoint.com/sites/CFO/sf/sfp/ResLib/AIF/Allocations/Allocation%20years/2023-24/Convergence/2324%202425%20ICB%20Core%20Services%20convergence%20v1.95%20(Convergence%20parameters%20fix).xlsx" TargetMode="External"/><Relationship Id="rId1" Type="http://schemas.openxmlformats.org/officeDocument/2006/relationships/externalLinkPath" Target="https://nhs.sharepoint.com/sites/CFO/sf/sfp/ResLib/AIF/Allocations/Allocation%20years/2023-24/Convergence/2324%202425%20ICB%20Core%20Services%20convergence%20v1.95%20(Convergence%20parameters%20fix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F\Input%20data%201516\Central\2017-18%20Models_used_to_set_MFF%20v06%2009122016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NHS%20CB/Analytical%20Services%20(Finance)/Allocations/2019_20%20allocations/Technical%20Guide%20(web)/B%20-%20Resident%20Population%20Projections%20by%20CCG%20incl%20calcs%20-%20DW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CG%20In-Year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NHS%20CB%20LAT/Finance%20NCB%20ATTV/JOURNALS/Month%204/394941-2014%2004%20AO%20ADJUSTMENT%208%20AUG%20JOURN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NHS%20CB/Finance/FCP/Direct%20Commissioning/Specialised%20Services/15-16/Contract%20tracker/Completed%20returns/15-16%20Contract%20Tracker%2009-03-15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en.cheng\AppData\Local\Microsoft\Windows\Temporary%20Internet%20Files\Content.Outlook\7BP3KV2J\Validation%20template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mprovement.nhs.uk/documents/1973/2_-_National_schedule_of_reference_costs_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Users/GBEXPVD/EXPHOME6/CCostello/Data/Desktop/Q80_DC_NON_ISFE_M06_(07Oct15%200749)_Macrofix_V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.sharepoint.com/NHS%20CB/Analytical%20Services%20(Finance)/Allocations/2019_20%20allocations/target%20allocations/update%201920%20allocations/pace%20of%20change/PaceOfChangeModel1920%2020181121%20v17%20full%20ru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listoptions"/>
      <sheetName val="list options"/>
      <sheetName val="Table_5_3_&amp;_5_41"/>
      <sheetName val="Lookup Values"/>
      <sheetName val="Data Lists"/>
      <sheetName val="Verification lists"/>
      <sheetName val="DROP DOWN MASTER LIST"/>
      <sheetName val="Mapping"/>
      <sheetName val="For dropdown"/>
      <sheetName val="Month End Tag Dropdown Data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Performance_Dashboard"/>
      <sheetName val="Validation"/>
      <sheetName val="FastData"/>
      <sheetName val="A1-A2 Mapping"/>
      <sheetName val="Reason Codes"/>
      <sheetName val="OrgMapping"/>
      <sheetName val="Annex B T37 Providers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 down list"/>
      <sheetName val="BlueYellow"/>
      <sheetName val="Drop"/>
      <sheetName val="Other Lists"/>
      <sheetName val="Table_5_3_&amp;_5_43"/>
      <sheetName val="Table_5_83"/>
      <sheetName val="HES_2012-132"/>
      <sheetName val="RTT_admitted2"/>
      <sheetName val="RTT_-_non-admitted2"/>
      <sheetName val="RTT_-_incomplete2"/>
      <sheetName val="bed_occupancy2"/>
      <sheetName val="cancer_-_2_week2"/>
      <sheetName val="cancer_-_62_day2"/>
      <sheetName val="FFT-_IP2"/>
      <sheetName val="safety_thermometer2"/>
      <sheetName val="staff_sickness2"/>
      <sheetName val="Org_List2"/>
      <sheetName val="HSMR_2001_-_20122"/>
      <sheetName val="CQC_banding2"/>
      <sheetName val="PFI_Information2"/>
      <sheetName val="A&amp;E_winter_money2"/>
      <sheetName val="provider_DfT2"/>
      <sheetName val="Drop_Down_Options2"/>
      <sheetName val="Justification_list2"/>
      <sheetName val="CCG&amp;CSU_CCList2"/>
      <sheetName val="APPENDIX_N(ii)1"/>
      <sheetName val="Theme_mapping1"/>
      <sheetName val="Month_2_data1"/>
      <sheetName val="Month_3_Data1"/>
      <sheetName val="Fin_Perf_Ranking1"/>
      <sheetName val="Detail_for_AoB_tk_completion1"/>
      <sheetName val="Reason_For_Adj1"/>
      <sheetName val="STP_List1"/>
      <sheetName val="Drop_Downs1"/>
      <sheetName val="Summary_1"/>
      <sheetName val="Supplier_Lookup1"/>
      <sheetName val="Look_ups1"/>
      <sheetName val="list_options1"/>
      <sheetName val="Lookup_Values1"/>
      <sheetName val="Data_Lists1"/>
      <sheetName val="Verification_lists1"/>
      <sheetName val="DROP_DOWN_MASTER_LIST1"/>
      <sheetName val="For_dropdown1"/>
      <sheetName val="Month_End_Tag_Dropdown_Data1"/>
      <sheetName val="A1-A2_Mapping1"/>
      <sheetName val="Reason_Codes"/>
      <sheetName val="Back_Sheet"/>
      <sheetName val="HIDDEN_Named_Lists"/>
      <sheetName val="Annex_B_T37_Providers"/>
      <sheetName val="Admin_Sheet"/>
      <sheetName val="Drop_down_list"/>
      <sheetName val="LU"/>
      <sheetName val="Finance Profile"/>
      <sheetName val="Workstreams"/>
      <sheetName val="Divisions"/>
      <sheetName val="PopList"/>
      <sheetName val="Data Lists_2"/>
      <sheetName val="Table_5_3_&amp;_5_44"/>
      <sheetName val="Table_5_84"/>
      <sheetName val="HES_2012-133"/>
      <sheetName val="RTT_admitted3"/>
      <sheetName val="RTT_-_non-admitted3"/>
      <sheetName val="RTT_-_incomplete3"/>
      <sheetName val="bed_occupancy3"/>
      <sheetName val="cancer_-_2_week3"/>
      <sheetName val="cancer_-_62_day3"/>
      <sheetName val="FFT-_IP3"/>
      <sheetName val="safety_thermometer3"/>
      <sheetName val="staff_sickness3"/>
      <sheetName val="Org_List3"/>
      <sheetName val="HSMR_2001_-_20123"/>
      <sheetName val="CQC_banding3"/>
      <sheetName val="PFI_Information3"/>
      <sheetName val="A&amp;E_winter_money3"/>
      <sheetName val="provider_DfT3"/>
      <sheetName val="Drop_Down_Options3"/>
      <sheetName val="Justification_list3"/>
      <sheetName val="CCG&amp;CSU_CCList3"/>
      <sheetName val="APPENDIX_N(ii)2"/>
      <sheetName val="Theme_mapping2"/>
      <sheetName val="Month_2_data2"/>
      <sheetName val="Month_3_Data2"/>
      <sheetName val="Fin_Perf_Ranking2"/>
      <sheetName val="Detail_for_AoB_tk_completion2"/>
      <sheetName val="Reason_For_Adj2"/>
      <sheetName val="STP_List2"/>
      <sheetName val="Drop_Downs2"/>
      <sheetName val="Summary_2"/>
      <sheetName val="Supplier_Lookup2"/>
      <sheetName val="Look_ups2"/>
      <sheetName val="list_options2"/>
      <sheetName val="Lookup_Values2"/>
      <sheetName val="Data_Lists2"/>
      <sheetName val="Verification_lists2"/>
      <sheetName val="DROP_DOWN_MASTER_LIST2"/>
      <sheetName val="For_dropdown2"/>
      <sheetName val="Month_End_Tag_Dropdown_Data2"/>
      <sheetName val="A1-A2_Mapping2"/>
      <sheetName val="Reason_Codes1"/>
      <sheetName val="Back_Sheet1"/>
      <sheetName val="HIDDEN_Named_Lists1"/>
      <sheetName val="Annex_B_T37_Providers1"/>
      <sheetName val="Admin_Sheet1"/>
      <sheetName val="Table_5_3_&amp;_5_45"/>
      <sheetName val="Table_5_85"/>
      <sheetName val="HES_2012-134"/>
      <sheetName val="RTT_admitted4"/>
      <sheetName val="RTT_-_non-admitted4"/>
      <sheetName val="RTT_-_incomplete4"/>
      <sheetName val="bed_occupancy4"/>
      <sheetName val="cancer_-_2_week4"/>
      <sheetName val="cancer_-_62_day4"/>
      <sheetName val="FFT-_IP4"/>
      <sheetName val="safety_thermometer4"/>
      <sheetName val="staff_sickness4"/>
      <sheetName val="Org_List4"/>
      <sheetName val="HSMR_2001_-_20124"/>
      <sheetName val="CQC_banding4"/>
      <sheetName val="PFI_Information4"/>
      <sheetName val="A&amp;E_winter_money4"/>
      <sheetName val="provider_DfT4"/>
      <sheetName val="Drop_Down_Options4"/>
      <sheetName val="Justification_list4"/>
      <sheetName val="CCG&amp;CSU_CCList4"/>
      <sheetName val="APPENDIX_N(ii)3"/>
      <sheetName val="Theme_mapping3"/>
      <sheetName val="Month_2_data3"/>
      <sheetName val="Month_3_Data3"/>
      <sheetName val="Fin_Perf_Ranking3"/>
      <sheetName val="Detail_for_AoB_tk_completion3"/>
      <sheetName val="Reason_For_Adj3"/>
      <sheetName val="STP_List3"/>
      <sheetName val="Drop_Downs3"/>
      <sheetName val="Summary_3"/>
      <sheetName val="Supplier_Lookup3"/>
      <sheetName val="Look_ups3"/>
      <sheetName val="list_options3"/>
      <sheetName val="Lookup_Values3"/>
      <sheetName val="Data_Lists3"/>
      <sheetName val="Verification_lists3"/>
      <sheetName val="DROP_DOWN_MASTER_LIST3"/>
      <sheetName val="For_dropdown3"/>
      <sheetName val="Month_End_Tag_Dropdown_Data3"/>
      <sheetName val="A1-A2_Mapping3"/>
      <sheetName val="Reason_Codes2"/>
      <sheetName val="Back_Sheet2"/>
      <sheetName val="HIDDEN_Named_Lists2"/>
      <sheetName val="Annex_B_T37_Providers2"/>
      <sheetName val="Admin_Sheet2"/>
      <sheetName val="Table_5_3_&amp;_5_46"/>
      <sheetName val="Table_5_86"/>
      <sheetName val="HES_2012-135"/>
      <sheetName val="RTT_admitted5"/>
      <sheetName val="RTT_-_non-admitted5"/>
      <sheetName val="RTT_-_incomplete5"/>
      <sheetName val="bed_occupancy5"/>
      <sheetName val="cancer_-_2_week5"/>
      <sheetName val="cancer_-_62_day5"/>
      <sheetName val="FFT-_IP5"/>
      <sheetName val="safety_thermometer5"/>
      <sheetName val="staff_sickness5"/>
      <sheetName val="Org_List5"/>
      <sheetName val="HSMR_2001_-_20125"/>
      <sheetName val="CQC_banding5"/>
      <sheetName val="PFI_Information5"/>
      <sheetName val="A&amp;E_winter_money5"/>
      <sheetName val="provider_DfT5"/>
      <sheetName val="Drop_Down_Options5"/>
      <sheetName val="Justification_list5"/>
      <sheetName val="CCG&amp;CSU_CCList5"/>
      <sheetName val="APPENDIX_N(ii)4"/>
      <sheetName val="Theme_mapping4"/>
      <sheetName val="Month_2_data4"/>
      <sheetName val="Month_3_Data4"/>
      <sheetName val="Fin_Perf_Ranking4"/>
      <sheetName val="Detail_for_AoB_tk_completion4"/>
      <sheetName val="Reason_For_Adj4"/>
      <sheetName val="STP_List4"/>
      <sheetName val="Drop_Downs4"/>
      <sheetName val="Summary_4"/>
      <sheetName val="Supplier_Lookup4"/>
      <sheetName val="Look_ups4"/>
      <sheetName val="list_options4"/>
      <sheetName val="Lookup_Values4"/>
      <sheetName val="Data_Lists4"/>
      <sheetName val="Verification_lists4"/>
      <sheetName val="DROP_DOWN_MASTER_LIST4"/>
      <sheetName val="For_dropdown4"/>
      <sheetName val="Month_End_Tag_Dropdown_Data4"/>
      <sheetName val="A1-A2_Mapping4"/>
      <sheetName val="Reason_Codes3"/>
      <sheetName val="Back_Sheet3"/>
      <sheetName val="HIDDEN_Named_Lists3"/>
      <sheetName val="Annex_B_T37_Providers3"/>
      <sheetName val="Admin_Sheet3"/>
      <sheetName val="Other_Lists"/>
      <sheetName val="Report (Input) Chiltern 1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newer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/>
      <sheetData sheetId="1"/>
      <sheetData sheetId="2"/>
      <sheetData sheetId="3">
        <row r="9">
          <cell r="E9" t="str">
            <v>North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E10" t="str">
            <v>North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E11" t="str">
            <v>North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E12" t="str">
            <v>North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E13" t="str">
            <v>North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E14" t="str">
            <v>North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E15" t="str">
            <v>North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E16" t="str">
            <v>North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E17" t="str">
            <v>North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E18" t="str">
            <v>North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E19" t="str">
            <v>North</v>
          </cell>
          <cell r="F19"/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E20" t="str">
            <v>North</v>
          </cell>
          <cell r="F20"/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E21" t="str">
            <v>North</v>
          </cell>
          <cell r="F21"/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E22" t="str">
            <v>North</v>
          </cell>
          <cell r="F22"/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E23" t="str">
            <v>North</v>
          </cell>
          <cell r="F23"/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E24" t="str">
            <v>North</v>
          </cell>
          <cell r="F24"/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E25" t="str">
            <v>North</v>
          </cell>
          <cell r="F25"/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E26" t="str">
            <v>North</v>
          </cell>
          <cell r="F26"/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E27" t="str">
            <v>North</v>
          </cell>
          <cell r="F27"/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E28" t="str">
            <v>North</v>
          </cell>
          <cell r="F28"/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E29" t="str">
            <v>North</v>
          </cell>
          <cell r="F29"/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E30" t="str">
            <v>North</v>
          </cell>
          <cell r="F30"/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E31" t="str">
            <v>North</v>
          </cell>
          <cell r="F31"/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E32" t="str">
            <v>North</v>
          </cell>
          <cell r="F32"/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E33" t="str">
            <v>North</v>
          </cell>
          <cell r="F33"/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E34" t="str">
            <v>North</v>
          </cell>
          <cell r="F34"/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E35" t="str">
            <v>North</v>
          </cell>
          <cell r="F35"/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E36" t="str">
            <v>North</v>
          </cell>
          <cell r="F36"/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E37" t="str">
            <v>North</v>
          </cell>
          <cell r="F37"/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E38" t="str">
            <v>North</v>
          </cell>
          <cell r="F38"/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E39" t="str">
            <v>North</v>
          </cell>
          <cell r="F39"/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E40" t="str">
            <v>North</v>
          </cell>
          <cell r="F40"/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E41" t="str">
            <v>North</v>
          </cell>
          <cell r="F41"/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E42" t="str">
            <v>North</v>
          </cell>
          <cell r="F42"/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E43" t="str">
            <v>North</v>
          </cell>
          <cell r="F43"/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E44" t="str">
            <v>North</v>
          </cell>
          <cell r="F44"/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E45" t="str">
            <v>North</v>
          </cell>
          <cell r="F45"/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E46" t="str">
            <v>North</v>
          </cell>
          <cell r="F46"/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E47" t="str">
            <v>North</v>
          </cell>
          <cell r="F47"/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E48" t="str">
            <v>North</v>
          </cell>
          <cell r="F48"/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E49" t="str">
            <v>North</v>
          </cell>
          <cell r="F49"/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E50" t="str">
            <v>North</v>
          </cell>
          <cell r="F50"/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E51" t="str">
            <v>North</v>
          </cell>
          <cell r="F51"/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E52" t="str">
            <v>North</v>
          </cell>
          <cell r="F52"/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E53" t="str">
            <v>North</v>
          </cell>
          <cell r="F53"/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E54" t="str">
            <v>North</v>
          </cell>
          <cell r="F54"/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E55" t="str">
            <v>North</v>
          </cell>
          <cell r="F55"/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E56" t="str">
            <v>North</v>
          </cell>
          <cell r="F56"/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E57" t="str">
            <v>North</v>
          </cell>
          <cell r="F57"/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E58" t="str">
            <v>North</v>
          </cell>
          <cell r="F58"/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E59" t="str">
            <v>North</v>
          </cell>
          <cell r="F59"/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E60" t="str">
            <v>North</v>
          </cell>
          <cell r="F60"/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E61" t="str">
            <v>North</v>
          </cell>
          <cell r="F61"/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E62" t="str">
            <v>North</v>
          </cell>
          <cell r="F62"/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E63" t="str">
            <v>North</v>
          </cell>
          <cell r="F63"/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E64" t="str">
            <v>North</v>
          </cell>
          <cell r="F64"/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E65" t="str">
            <v>Midlands and East</v>
          </cell>
          <cell r="F65"/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E66" t="str">
            <v>Midlands and East</v>
          </cell>
          <cell r="F66"/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E67" t="str">
            <v>Midlands and East</v>
          </cell>
          <cell r="F67"/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E68" t="str">
            <v>Midlands and East</v>
          </cell>
          <cell r="F68"/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E69" t="str">
            <v>Midlands and East</v>
          </cell>
          <cell r="F69"/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E70" t="str">
            <v>Midlands and East</v>
          </cell>
          <cell r="F70"/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E71" t="str">
            <v>Midlands and East</v>
          </cell>
          <cell r="F71"/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E72" t="str">
            <v>Midlands and East</v>
          </cell>
          <cell r="F72"/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E73" t="str">
            <v>Midlands and East</v>
          </cell>
          <cell r="F73"/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E74" t="str">
            <v>Midlands and East</v>
          </cell>
          <cell r="F74"/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E75" t="str">
            <v>Midlands and East</v>
          </cell>
          <cell r="F75"/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E76" t="str">
            <v>Midlands and East</v>
          </cell>
          <cell r="F76"/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E77" t="str">
            <v>Midlands and East</v>
          </cell>
          <cell r="F77"/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E78" t="str">
            <v>Midlands and East</v>
          </cell>
          <cell r="F78"/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E79" t="str">
            <v>Midlands and East</v>
          </cell>
          <cell r="F79"/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E80" t="str">
            <v>Midlands and East</v>
          </cell>
          <cell r="F80"/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E81" t="str">
            <v>Midlands and East</v>
          </cell>
          <cell r="F81"/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E82" t="str">
            <v>Midlands and East</v>
          </cell>
          <cell r="F82"/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E83" t="str">
            <v>Midlands and East</v>
          </cell>
          <cell r="F83"/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E84" t="str">
            <v>Midlands and East</v>
          </cell>
          <cell r="F84"/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E85" t="str">
            <v>Midlands and East</v>
          </cell>
          <cell r="F85"/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E86" t="str">
            <v>Midlands and East</v>
          </cell>
          <cell r="F86"/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E87" t="str">
            <v>Midlands and East</v>
          </cell>
          <cell r="F87"/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E88" t="str">
            <v>Midlands and East</v>
          </cell>
          <cell r="F88"/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E89" t="str">
            <v>Midlands and East</v>
          </cell>
          <cell r="F89"/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E90" t="str">
            <v>Midlands and East</v>
          </cell>
          <cell r="F90"/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E91" t="str">
            <v>Midlands and East</v>
          </cell>
          <cell r="F91"/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E92" t="str">
            <v>Midlands and East</v>
          </cell>
          <cell r="F92"/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E93" t="str">
            <v>Midlands and East</v>
          </cell>
          <cell r="F93"/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E94" t="str">
            <v>Midlands and East</v>
          </cell>
          <cell r="F94"/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E95" t="str">
            <v>Midlands and East</v>
          </cell>
          <cell r="F95"/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E96" t="str">
            <v>Midlands and East</v>
          </cell>
          <cell r="F96"/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E97" t="str">
            <v>Midlands and East</v>
          </cell>
          <cell r="F97"/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E98" t="str">
            <v>Midlands and East</v>
          </cell>
          <cell r="F98"/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E99" t="str">
            <v>Midlands and East</v>
          </cell>
          <cell r="F99"/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E100" t="str">
            <v>Midlands and East</v>
          </cell>
          <cell r="F100"/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E101" t="str">
            <v>Midlands and East</v>
          </cell>
          <cell r="F101"/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E102" t="str">
            <v>Midlands and East</v>
          </cell>
          <cell r="F102"/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E103" t="str">
            <v>Midlands and East</v>
          </cell>
          <cell r="F103"/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E104" t="str">
            <v>Midlands and East</v>
          </cell>
          <cell r="F104"/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E105" t="str">
            <v>Midlands and East</v>
          </cell>
          <cell r="F105"/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E106" t="str">
            <v>Midlands and East</v>
          </cell>
          <cell r="F106"/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E107" t="str">
            <v>Midlands and East</v>
          </cell>
          <cell r="F107"/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E108" t="str">
            <v>Midlands and East</v>
          </cell>
          <cell r="F108"/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E109" t="str">
            <v>Midlands and East</v>
          </cell>
          <cell r="F109"/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E110" t="str">
            <v>Midlands and East</v>
          </cell>
          <cell r="F110"/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E111" t="str">
            <v>Midlands and East</v>
          </cell>
          <cell r="F111"/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E112" t="str">
            <v>Midlands and East</v>
          </cell>
          <cell r="F112"/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E113" t="str">
            <v>Midlands and East</v>
          </cell>
          <cell r="F113"/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E114" t="str">
            <v>Midlands and East</v>
          </cell>
          <cell r="F114"/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E115" t="str">
            <v>London</v>
          </cell>
          <cell r="F115" t="str">
            <v>Outer London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E116" t="str">
            <v>London</v>
          </cell>
          <cell r="F116" t="str">
            <v>Outer London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E117" t="str">
            <v>London</v>
          </cell>
          <cell r="F117" t="str">
            <v>Outer London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E118" t="str">
            <v>London</v>
          </cell>
          <cell r="F118" t="str">
            <v>Outer London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E119" t="str">
            <v>London</v>
          </cell>
          <cell r="F119" t="str">
            <v>Outer London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E120" t="str">
            <v>London</v>
          </cell>
          <cell r="F120" t="str">
            <v>Inner London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E121" t="str">
            <v>London</v>
          </cell>
          <cell r="F121" t="str">
            <v>Inner London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E122" t="str">
            <v>London</v>
          </cell>
          <cell r="F122" t="str">
            <v>Outer London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E123" t="str">
            <v>London</v>
          </cell>
          <cell r="F123" t="str">
            <v>Outer London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E124" t="str">
            <v>London</v>
          </cell>
          <cell r="F124" t="str">
            <v>Outer London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E125" t="str">
            <v>London</v>
          </cell>
          <cell r="F125" t="str">
            <v>Outer London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E126" t="str">
            <v>London</v>
          </cell>
          <cell r="F126" t="str">
            <v>Inner London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E127" t="str">
            <v>London</v>
          </cell>
          <cell r="F127" t="str">
            <v>Inner London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E128" t="str">
            <v>London</v>
          </cell>
          <cell r="F128" t="str">
            <v>Outer London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E129" t="str">
            <v>London</v>
          </cell>
          <cell r="F129" t="str">
            <v>Outer London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E130" t="str">
            <v>London</v>
          </cell>
          <cell r="F130" t="str">
            <v>Outer London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E131" t="str">
            <v>London</v>
          </cell>
          <cell r="F131" t="str">
            <v>Outer London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E132" t="str">
            <v>London</v>
          </cell>
          <cell r="F132" t="str">
            <v>Inner London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E133" t="str">
            <v>London</v>
          </cell>
          <cell r="F133" t="str">
            <v>Outer London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E134" t="str">
            <v>London</v>
          </cell>
          <cell r="F134" t="str">
            <v>Inner London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E135" t="str">
            <v>London</v>
          </cell>
          <cell r="F135" t="str">
            <v>Inner London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E136" t="str">
            <v>London</v>
          </cell>
          <cell r="F136" t="str">
            <v>Inner London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E137" t="str">
            <v>London</v>
          </cell>
          <cell r="F137" t="str">
            <v>Outer London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E138" t="str">
            <v>London</v>
          </cell>
          <cell r="F138" t="str">
            <v>Outer London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E139" t="str">
            <v>London</v>
          </cell>
          <cell r="F139" t="str">
            <v>Inner London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E140" t="str">
            <v>London</v>
          </cell>
          <cell r="F140" t="str">
            <v>Outer London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E141" t="str">
            <v>London</v>
          </cell>
          <cell r="F141" t="str">
            <v>Outer London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E142" t="str">
            <v>London</v>
          </cell>
          <cell r="F142" t="str">
            <v>Inner London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E143" t="str">
            <v>London</v>
          </cell>
          <cell r="F143" t="str">
            <v>Outer London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E144" t="str">
            <v>London</v>
          </cell>
          <cell r="F144" t="str">
            <v>Inner London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E145" t="str">
            <v>London</v>
          </cell>
          <cell r="F145" t="str">
            <v>Inner London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E146" t="str">
            <v>London</v>
          </cell>
          <cell r="F146" t="str">
            <v>Inner London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E147" t="str">
            <v>South East</v>
          </cell>
          <cell r="F147"/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E148" t="str">
            <v>South East</v>
          </cell>
          <cell r="F148"/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E149" t="str">
            <v>South East</v>
          </cell>
          <cell r="F149"/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E150" t="str">
            <v>South East</v>
          </cell>
          <cell r="F150"/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E151" t="str">
            <v>South East</v>
          </cell>
          <cell r="F151"/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E152" t="str">
            <v>South East</v>
          </cell>
          <cell r="F152"/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E153" t="str">
            <v>South East</v>
          </cell>
          <cell r="F153"/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E154" t="str">
            <v>South East</v>
          </cell>
          <cell r="F154"/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E155" t="str">
            <v>South East</v>
          </cell>
          <cell r="F155"/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E156" t="str">
            <v>South East</v>
          </cell>
          <cell r="F156"/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E157" t="str">
            <v>South East</v>
          </cell>
          <cell r="F157"/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E158" t="str">
            <v>South East</v>
          </cell>
          <cell r="F158"/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E159" t="str">
            <v>South East</v>
          </cell>
          <cell r="F159"/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E160" t="str">
            <v>South East</v>
          </cell>
          <cell r="F160"/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E161" t="str">
            <v>South East</v>
          </cell>
          <cell r="F161"/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E162" t="str">
            <v>South East</v>
          </cell>
          <cell r="F162"/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E163" t="str">
            <v>South East</v>
          </cell>
          <cell r="F163"/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E164" t="str">
            <v>South East</v>
          </cell>
          <cell r="F164"/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E165" t="str">
            <v>South East</v>
          </cell>
          <cell r="F165"/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E166" t="str">
            <v>South East</v>
          </cell>
          <cell r="F166"/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E167" t="str">
            <v>South East</v>
          </cell>
          <cell r="F167"/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E168" t="str">
            <v>South East</v>
          </cell>
          <cell r="F168"/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E169" t="str">
            <v>South East</v>
          </cell>
          <cell r="F169"/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E170" t="str">
            <v>South East</v>
          </cell>
          <cell r="F170"/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E171" t="str">
            <v>South East</v>
          </cell>
          <cell r="F171"/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E172" t="str">
            <v>South West</v>
          </cell>
          <cell r="F172"/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E173" t="str">
            <v>South West</v>
          </cell>
          <cell r="F173"/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E174" t="str">
            <v>South West</v>
          </cell>
          <cell r="F174"/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E175" t="str">
            <v>South West</v>
          </cell>
          <cell r="F175"/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E176" t="str">
            <v>South West</v>
          </cell>
          <cell r="F176"/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E177" t="str">
            <v>South West</v>
          </cell>
          <cell r="F177"/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E178" t="str">
            <v>North</v>
          </cell>
          <cell r="F178"/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E179" t="str">
            <v>North</v>
          </cell>
          <cell r="F179"/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E180" t="str">
            <v>North</v>
          </cell>
          <cell r="F180"/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E181" t="str">
            <v>South East</v>
          </cell>
          <cell r="F181"/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E182" t="str">
            <v>South East</v>
          </cell>
          <cell r="F182"/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E183" t="str">
            <v>South West</v>
          </cell>
          <cell r="F183"/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E184" t="str">
            <v>South East</v>
          </cell>
          <cell r="F184"/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E185" t="str">
            <v>Midlands and East</v>
          </cell>
          <cell r="F185"/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E186" t="str">
            <v>North</v>
          </cell>
          <cell r="F186"/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E187" t="str">
            <v>Midlands and East</v>
          </cell>
          <cell r="F187"/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E188" t="str">
            <v>North</v>
          </cell>
          <cell r="F188"/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E189" t="str">
            <v>North</v>
          </cell>
          <cell r="F189"/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E190" t="str">
            <v>Midlands and East</v>
          </cell>
          <cell r="F190"/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E191" t="str">
            <v>Midlands and East</v>
          </cell>
          <cell r="F191"/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E192" t="str">
            <v>Midlands and East</v>
          </cell>
          <cell r="F192"/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E193" t="str">
            <v>Midlands and East</v>
          </cell>
          <cell r="F193"/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E194" t="str">
            <v>South East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E195" t="str">
            <v>South East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E196" t="str">
            <v>South East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E197" t="str">
            <v>South East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E198" t="str">
            <v>South West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E199" t="str">
            <v>South West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E200" t="str">
            <v>South West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Table5"/>
      <sheetName val="OutputOrder"/>
      <sheetName val="CCG pub Jan 2016"/>
      <sheetName val="Total Output"/>
      <sheetName val="SS Output"/>
      <sheetName val="PCM Output"/>
      <sheetName val="CCG core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>
        <row r="3">
          <cell r="B3" t="str">
            <v>2018-19</v>
          </cell>
        </row>
      </sheetData>
      <sheetData sheetId="1"/>
      <sheetData sheetId="2"/>
      <sheetData sheetId="3">
        <row r="9">
          <cell r="B9" t="str">
            <v>00C</v>
          </cell>
          <cell r="E9" t="str">
            <v>North</v>
          </cell>
          <cell r="G9" t="str">
            <v>Cumbria and North East</v>
          </cell>
          <cell r="P9" t="str">
            <v>D07</v>
          </cell>
          <cell r="Q9" t="str">
            <v>A07</v>
          </cell>
          <cell r="R9" t="str">
            <v>D07A07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B10" t="str">
            <v>00D</v>
          </cell>
          <cell r="E10" t="str">
            <v>North</v>
          </cell>
          <cell r="G10" t="str">
            <v>Cumbria and North East</v>
          </cell>
          <cell r="P10" t="str">
            <v>D09</v>
          </cell>
          <cell r="Q10" t="str">
            <v>A08</v>
          </cell>
          <cell r="R10" t="str">
            <v>D09A08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B11" t="str">
            <v>00J</v>
          </cell>
          <cell r="E11" t="str">
            <v>North</v>
          </cell>
          <cell r="G11" t="str">
            <v>Cumbria and North East</v>
          </cell>
          <cell r="P11" t="str">
            <v>D05</v>
          </cell>
          <cell r="Q11" t="str">
            <v>A06</v>
          </cell>
          <cell r="R11" t="str">
            <v>D05A06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B12" t="str">
            <v>00K</v>
          </cell>
          <cell r="E12" t="str">
            <v>North</v>
          </cell>
          <cell r="G12" t="str">
            <v>Cumbria and North East</v>
          </cell>
          <cell r="P12" t="str">
            <v>D08</v>
          </cell>
          <cell r="Q12" t="str">
            <v>A05</v>
          </cell>
          <cell r="R12" t="str">
            <v>D08A05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B13" t="str">
            <v>00L</v>
          </cell>
          <cell r="E13" t="str">
            <v>North</v>
          </cell>
          <cell r="G13" t="str">
            <v>Cumbria and North East</v>
          </cell>
          <cell r="P13" t="str">
            <v>D05</v>
          </cell>
          <cell r="Q13" t="str">
            <v>A10</v>
          </cell>
          <cell r="R13" t="str">
            <v>D05A10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B14" t="str">
            <v>00M</v>
          </cell>
          <cell r="E14" t="str">
            <v>North</v>
          </cell>
          <cell r="G14" t="str">
            <v>Cumbria and North East</v>
          </cell>
          <cell r="P14" t="str">
            <v>D10</v>
          </cell>
          <cell r="Q14" t="str">
            <v>A06</v>
          </cell>
          <cell r="R14" t="str">
            <v>D10A06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B15" t="str">
            <v>00N</v>
          </cell>
          <cell r="E15" t="str">
            <v>North</v>
          </cell>
          <cell r="G15" t="str">
            <v>Cumbria and North East</v>
          </cell>
          <cell r="P15" t="str">
            <v>D09</v>
          </cell>
          <cell r="Q15" t="str">
            <v>A07</v>
          </cell>
          <cell r="R15" t="str">
            <v>D09A07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B16" t="str">
            <v>00P</v>
          </cell>
          <cell r="E16" t="str">
            <v>North</v>
          </cell>
          <cell r="G16" t="str">
            <v>Cumbria and North East</v>
          </cell>
          <cell r="P16" t="str">
            <v>D09</v>
          </cell>
          <cell r="Q16" t="str">
            <v>A06</v>
          </cell>
          <cell r="R16" t="str">
            <v>D09A06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B17" t="str">
            <v>00Q</v>
          </cell>
          <cell r="E17" t="str">
            <v>North</v>
          </cell>
          <cell r="G17" t="str">
            <v>Lancashire and South Cumbria</v>
          </cell>
          <cell r="P17" t="str">
            <v>D10</v>
          </cell>
          <cell r="Q17" t="str">
            <v>A03</v>
          </cell>
          <cell r="R17" t="str">
            <v>D10A03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B18" t="str">
            <v>00R</v>
          </cell>
          <cell r="E18" t="str">
            <v>North</v>
          </cell>
          <cell r="G18" t="str">
            <v>Lancashire and South Cumbria</v>
          </cell>
          <cell r="P18" t="str">
            <v>D10</v>
          </cell>
          <cell r="Q18" t="str">
            <v>A07</v>
          </cell>
          <cell r="R18" t="str">
            <v>D10A07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B19" t="str">
            <v>00T</v>
          </cell>
          <cell r="E19" t="str">
            <v>North</v>
          </cell>
          <cell r="F19"/>
          <cell r="G19" t="str">
            <v>Greater Manchester</v>
          </cell>
          <cell r="P19" t="str">
            <v>D08</v>
          </cell>
          <cell r="Q19" t="str">
            <v>A04</v>
          </cell>
          <cell r="R19" t="str">
            <v>D08A04</v>
          </cell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B20" t="str">
            <v>00V</v>
          </cell>
          <cell r="E20" t="str">
            <v>North</v>
          </cell>
          <cell r="F20"/>
          <cell r="G20" t="str">
            <v>Greater Manchester</v>
          </cell>
          <cell r="P20" t="str">
            <v>D06</v>
          </cell>
          <cell r="Q20" t="str">
            <v>A05</v>
          </cell>
          <cell r="R20" t="str">
            <v>D06A05</v>
          </cell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B21" t="str">
            <v>00X</v>
          </cell>
          <cell r="E21" t="str">
            <v>North</v>
          </cell>
          <cell r="F21"/>
          <cell r="G21" t="str">
            <v>Lancashire and South Cumbria</v>
          </cell>
          <cell r="P21" t="str">
            <v>D03</v>
          </cell>
          <cell r="Q21" t="str">
            <v>A07</v>
          </cell>
          <cell r="R21" t="str">
            <v>D03A07</v>
          </cell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B22" t="str">
            <v>00Y</v>
          </cell>
          <cell r="E22" t="str">
            <v>North</v>
          </cell>
          <cell r="F22"/>
          <cell r="G22" t="str">
            <v>Greater Manchester</v>
          </cell>
          <cell r="P22" t="str">
            <v>D09</v>
          </cell>
          <cell r="Q22" t="str">
            <v>A03</v>
          </cell>
          <cell r="R22" t="str">
            <v>D09A03</v>
          </cell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B23" t="str">
            <v>01A</v>
          </cell>
          <cell r="E23" t="str">
            <v>North</v>
          </cell>
          <cell r="F23"/>
          <cell r="G23" t="str">
            <v>Lancashire and South Cumbria</v>
          </cell>
          <cell r="P23" t="str">
            <v>D09</v>
          </cell>
          <cell r="Q23" t="str">
            <v>A05</v>
          </cell>
          <cell r="R23" t="str">
            <v>D09A05</v>
          </cell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B24" t="str">
            <v>01C</v>
          </cell>
          <cell r="E24" t="str">
            <v>North</v>
          </cell>
          <cell r="F24"/>
          <cell r="G24" t="str">
            <v>Cheshire and Merseyside</v>
          </cell>
          <cell r="P24" t="str">
            <v>D01</v>
          </cell>
          <cell r="Q24" t="str">
            <v>A09</v>
          </cell>
          <cell r="R24" t="str">
            <v>D01A09</v>
          </cell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B25" t="str">
            <v>01D</v>
          </cell>
          <cell r="E25" t="str">
            <v>North</v>
          </cell>
          <cell r="F25"/>
          <cell r="G25" t="str">
            <v>Greater Manchester</v>
          </cell>
          <cell r="P25" t="str">
            <v>D10</v>
          </cell>
          <cell r="Q25" t="str">
            <v>A03</v>
          </cell>
          <cell r="R25" t="str">
            <v>D10A03</v>
          </cell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B26" t="str">
            <v>01E</v>
          </cell>
          <cell r="E26" t="str">
            <v>North</v>
          </cell>
          <cell r="F26"/>
          <cell r="G26" t="str">
            <v>Lancashire and South Cumbria</v>
          </cell>
          <cell r="P26" t="str">
            <v>D06</v>
          </cell>
          <cell r="Q26" t="str">
            <v>A04</v>
          </cell>
          <cell r="R26" t="str">
            <v>D06A04</v>
          </cell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B27" t="str">
            <v>01F</v>
          </cell>
          <cell r="E27" t="str">
            <v>North</v>
          </cell>
          <cell r="F27"/>
          <cell r="G27" t="str">
            <v>Cheshire and Merseyside</v>
          </cell>
          <cell r="P27" t="str">
            <v>D10</v>
          </cell>
          <cell r="Q27" t="str">
            <v>A05</v>
          </cell>
          <cell r="R27" t="str">
            <v>D10A05</v>
          </cell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B28" t="str">
            <v>01G</v>
          </cell>
          <cell r="E28" t="str">
            <v>North</v>
          </cell>
          <cell r="F28"/>
          <cell r="G28" t="str">
            <v>Greater Manchester</v>
          </cell>
          <cell r="P28" t="str">
            <v>D10</v>
          </cell>
          <cell r="Q28" t="str">
            <v>A02</v>
          </cell>
          <cell r="R28" t="str">
            <v>D10A02</v>
          </cell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B29" t="str">
            <v>01H</v>
          </cell>
          <cell r="E29" t="str">
            <v>North</v>
          </cell>
          <cell r="F29"/>
          <cell r="G29" t="str">
            <v>Cumbria and North East</v>
          </cell>
          <cell r="P29" t="str">
            <v>D06</v>
          </cell>
          <cell r="Q29" t="str">
            <v>A09</v>
          </cell>
          <cell r="R29" t="str">
            <v>D06A09</v>
          </cell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B30" t="str">
            <v>01J</v>
          </cell>
          <cell r="E30" t="str">
            <v>North</v>
          </cell>
          <cell r="F30"/>
          <cell r="G30" t="str">
            <v>Cheshire and Merseyside</v>
          </cell>
          <cell r="P30" t="str">
            <v>D10</v>
          </cell>
          <cell r="Q30" t="str">
            <v>A04</v>
          </cell>
          <cell r="R30" t="str">
            <v>D10A04</v>
          </cell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B31" t="str">
            <v>01K</v>
          </cell>
          <cell r="E31" t="str">
            <v>North</v>
          </cell>
          <cell r="F31"/>
          <cell r="G31" t="str">
            <v>Lancashire and South Cumbria</v>
          </cell>
          <cell r="P31" t="str">
            <v>D06</v>
          </cell>
          <cell r="Q31" t="str">
            <v>A08</v>
          </cell>
          <cell r="R31" t="str">
            <v>D06A08</v>
          </cell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B32" t="str">
            <v>01R</v>
          </cell>
          <cell r="E32" t="str">
            <v>North</v>
          </cell>
          <cell r="F32"/>
          <cell r="G32" t="str">
            <v>Cheshire and Merseyside</v>
          </cell>
          <cell r="P32" t="str">
            <v>D03</v>
          </cell>
          <cell r="Q32" t="str">
            <v>A07</v>
          </cell>
          <cell r="R32" t="str">
            <v>D03A07</v>
          </cell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B33" t="str">
            <v>01T</v>
          </cell>
          <cell r="E33" t="str">
            <v>North</v>
          </cell>
          <cell r="F33"/>
          <cell r="G33" t="str">
            <v>Cheshire and Merseyside</v>
          </cell>
          <cell r="P33" t="str">
            <v>D09</v>
          </cell>
          <cell r="Q33" t="str">
            <v>A06</v>
          </cell>
          <cell r="R33" t="str">
            <v>D09A06</v>
          </cell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B34" t="str">
            <v>01V</v>
          </cell>
          <cell r="E34" t="str">
            <v>North</v>
          </cell>
          <cell r="F34"/>
          <cell r="G34" t="str">
            <v>Cheshire and Merseyside</v>
          </cell>
          <cell r="P34" t="str">
            <v>D04</v>
          </cell>
          <cell r="Q34" t="str">
            <v>A10</v>
          </cell>
          <cell r="R34" t="str">
            <v>D04A10</v>
          </cell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B35" t="str">
            <v>01W</v>
          </cell>
          <cell r="E35" t="str">
            <v>North</v>
          </cell>
          <cell r="F35"/>
          <cell r="G35" t="str">
            <v>Greater Manchester</v>
          </cell>
          <cell r="P35" t="str">
            <v>D05</v>
          </cell>
          <cell r="Q35" t="str">
            <v>A06</v>
          </cell>
          <cell r="R35" t="str">
            <v>D05A06</v>
          </cell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B36" t="str">
            <v>01X</v>
          </cell>
          <cell r="E36" t="str">
            <v>North</v>
          </cell>
          <cell r="F36"/>
          <cell r="G36" t="str">
            <v>Cheshire and Merseyside</v>
          </cell>
          <cell r="P36" t="str">
            <v>D09</v>
          </cell>
          <cell r="Q36" t="str">
            <v>A07</v>
          </cell>
          <cell r="R36" t="str">
            <v>D09A07</v>
          </cell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B37" t="str">
            <v>01Y</v>
          </cell>
          <cell r="E37" t="str">
            <v>North</v>
          </cell>
          <cell r="F37"/>
          <cell r="G37" t="str">
            <v>Greater Manchester</v>
          </cell>
          <cell r="P37" t="str">
            <v>D08</v>
          </cell>
          <cell r="Q37" t="str">
            <v>A05</v>
          </cell>
          <cell r="R37" t="str">
            <v>D08A05</v>
          </cell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B38" t="str">
            <v>02A</v>
          </cell>
          <cell r="E38" t="str">
            <v>North</v>
          </cell>
          <cell r="F38"/>
          <cell r="G38" t="str">
            <v>Greater Manchester</v>
          </cell>
          <cell r="P38" t="str">
            <v>D03</v>
          </cell>
          <cell r="Q38" t="str">
            <v>A04</v>
          </cell>
          <cell r="R38" t="str">
            <v>D03A04</v>
          </cell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B39" t="str">
            <v>02D</v>
          </cell>
          <cell r="E39" t="str">
            <v>North</v>
          </cell>
          <cell r="F39"/>
          <cell r="G39" t="str">
            <v>Cheshire and Merseyside</v>
          </cell>
          <cell r="P39" t="str">
            <v>D05</v>
          </cell>
          <cell r="Q39" t="str">
            <v>A06</v>
          </cell>
          <cell r="R39" t="str">
            <v>D05A06</v>
          </cell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B40" t="str">
            <v>02E</v>
          </cell>
          <cell r="E40" t="str">
            <v>North</v>
          </cell>
          <cell r="F40"/>
          <cell r="G40" t="str">
            <v>Cheshire and Merseyside</v>
          </cell>
          <cell r="P40" t="str">
            <v>D05</v>
          </cell>
          <cell r="Q40" t="str">
            <v>A05</v>
          </cell>
          <cell r="R40" t="str">
            <v>D05A05</v>
          </cell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B41" t="str">
            <v>02F</v>
          </cell>
          <cell r="E41" t="str">
            <v>North</v>
          </cell>
          <cell r="F41"/>
          <cell r="G41" t="str">
            <v>Cheshire and Merseyside</v>
          </cell>
          <cell r="P41" t="str">
            <v>D04</v>
          </cell>
          <cell r="Q41" t="str">
            <v>A08</v>
          </cell>
          <cell r="R41" t="str">
            <v>D04A08</v>
          </cell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B42" t="str">
            <v>02G</v>
          </cell>
          <cell r="E42" t="str">
            <v>North</v>
          </cell>
          <cell r="F42"/>
          <cell r="G42" t="str">
            <v>Lancashire and South Cumbria</v>
          </cell>
          <cell r="P42" t="str">
            <v>D05</v>
          </cell>
          <cell r="Q42" t="str">
            <v>A08</v>
          </cell>
          <cell r="R42" t="str">
            <v>D05A08</v>
          </cell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B43" t="str">
            <v>02H</v>
          </cell>
          <cell r="E43" t="str">
            <v>North</v>
          </cell>
          <cell r="F43"/>
          <cell r="G43" t="str">
            <v>Greater Manchester</v>
          </cell>
          <cell r="P43" t="str">
            <v>D07</v>
          </cell>
          <cell r="Q43" t="str">
            <v>A06</v>
          </cell>
          <cell r="R43" t="str">
            <v>D07A06</v>
          </cell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B44" t="str">
            <v>02M</v>
          </cell>
          <cell r="E44" t="str">
            <v>North</v>
          </cell>
          <cell r="F44"/>
          <cell r="G44" t="str">
            <v>Lancashire and South Cumbria</v>
          </cell>
          <cell r="P44" t="str">
            <v>D04</v>
          </cell>
          <cell r="Q44" t="str">
            <v>A10</v>
          </cell>
          <cell r="R44" t="str">
            <v>D04A10</v>
          </cell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B45" t="str">
            <v>02N</v>
          </cell>
          <cell r="E45" t="str">
            <v>North</v>
          </cell>
          <cell r="F45"/>
          <cell r="G45" t="str">
            <v>Yorkshire and the Humber</v>
          </cell>
          <cell r="P45" t="str">
            <v>D05</v>
          </cell>
          <cell r="Q45" t="str">
            <v>A08</v>
          </cell>
          <cell r="R45" t="str">
            <v>D05A08</v>
          </cell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B46" t="str">
            <v>02P</v>
          </cell>
          <cell r="E46" t="str">
            <v>North</v>
          </cell>
          <cell r="F46"/>
          <cell r="G46" t="str">
            <v>Yorkshire and the Humber</v>
          </cell>
          <cell r="P46" t="str">
            <v>D09</v>
          </cell>
          <cell r="Q46" t="str">
            <v>A06</v>
          </cell>
          <cell r="R46" t="str">
            <v>D09A06</v>
          </cell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B47" t="str">
            <v>02Q</v>
          </cell>
          <cell r="E47" t="str">
            <v>North</v>
          </cell>
          <cell r="F47"/>
          <cell r="G47" t="str">
            <v>Yorkshire and the Humber</v>
          </cell>
          <cell r="P47" t="str">
            <v>D06</v>
          </cell>
          <cell r="Q47" t="str">
            <v>A08</v>
          </cell>
          <cell r="R47" t="str">
            <v>D06A08</v>
          </cell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B48" t="str">
            <v>02R</v>
          </cell>
          <cell r="E48" t="str">
            <v>North</v>
          </cell>
          <cell r="F48"/>
          <cell r="G48" t="str">
            <v>Yorkshire and the Humber</v>
          </cell>
          <cell r="P48" t="str">
            <v>D09</v>
          </cell>
          <cell r="Q48" t="str">
            <v>A03</v>
          </cell>
          <cell r="R48" t="str">
            <v>D09A03</v>
          </cell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B49" t="str">
            <v>02T</v>
          </cell>
          <cell r="E49" t="str">
            <v>North</v>
          </cell>
          <cell r="F49"/>
          <cell r="G49" t="str">
            <v>Yorkshire and the Humber</v>
          </cell>
          <cell r="P49" t="str">
            <v>D07</v>
          </cell>
          <cell r="Q49" t="str">
            <v>A05</v>
          </cell>
          <cell r="R49" t="str">
            <v>D07A05</v>
          </cell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B50" t="str">
            <v>02W</v>
          </cell>
          <cell r="E50" t="str">
            <v>North</v>
          </cell>
          <cell r="F50"/>
          <cell r="G50" t="str">
            <v>Yorkshire and the Humber</v>
          </cell>
          <cell r="P50" t="str">
            <v>D10</v>
          </cell>
          <cell r="Q50" t="str">
            <v>A01</v>
          </cell>
          <cell r="R50" t="str">
            <v>D10A01</v>
          </cell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B51" t="str">
            <v>02X</v>
          </cell>
          <cell r="E51" t="str">
            <v>North</v>
          </cell>
          <cell r="F51"/>
          <cell r="G51" t="str">
            <v>Yorkshire and the Humber</v>
          </cell>
          <cell r="P51" t="str">
            <v>D09</v>
          </cell>
          <cell r="Q51" t="str">
            <v>A06</v>
          </cell>
          <cell r="R51" t="str">
            <v>D09A06</v>
          </cell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B52" t="str">
            <v>02Y</v>
          </cell>
          <cell r="E52" t="str">
            <v>North</v>
          </cell>
          <cell r="F52"/>
          <cell r="G52" t="str">
            <v>Yorkshire and the Humber</v>
          </cell>
          <cell r="P52" t="str">
            <v>D03</v>
          </cell>
          <cell r="Q52" t="str">
            <v>A10</v>
          </cell>
          <cell r="R52" t="str">
            <v>D03A10</v>
          </cell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B53" t="str">
            <v>03A</v>
          </cell>
          <cell r="E53" t="str">
            <v>North</v>
          </cell>
          <cell r="F53"/>
          <cell r="G53" t="str">
            <v>Yorkshire and the Humber</v>
          </cell>
          <cell r="P53" t="str">
            <v>D06</v>
          </cell>
          <cell r="Q53" t="str">
            <v>A05</v>
          </cell>
          <cell r="R53" t="str">
            <v>D06A05</v>
          </cell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B54" t="str">
            <v>03D</v>
          </cell>
          <cell r="E54" t="str">
            <v>North</v>
          </cell>
          <cell r="F54"/>
          <cell r="G54" t="str">
            <v>Yorkshire and the Humber</v>
          </cell>
          <cell r="P54" t="str">
            <v>D02</v>
          </cell>
          <cell r="Q54" t="str">
            <v>A10</v>
          </cell>
          <cell r="R54" t="str">
            <v>D02A10</v>
          </cell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B55" t="str">
            <v>03E</v>
          </cell>
          <cell r="E55" t="str">
            <v>North</v>
          </cell>
          <cell r="F55"/>
          <cell r="G55" t="str">
            <v>Yorkshire and the Humber</v>
          </cell>
          <cell r="P55" t="str">
            <v>D01</v>
          </cell>
          <cell r="Q55" t="str">
            <v>A09</v>
          </cell>
          <cell r="R55" t="str">
            <v>D01A09</v>
          </cell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B56" t="str">
            <v>03F</v>
          </cell>
          <cell r="E56" t="str">
            <v>North</v>
          </cell>
          <cell r="F56"/>
          <cell r="G56" t="str">
            <v>Yorkshire and the Humber</v>
          </cell>
          <cell r="P56" t="str">
            <v>D10</v>
          </cell>
          <cell r="Q56" t="str">
            <v>A03</v>
          </cell>
          <cell r="R56" t="str">
            <v>D10A03</v>
          </cell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B57" t="str">
            <v>03H</v>
          </cell>
          <cell r="E57" t="str">
            <v>North</v>
          </cell>
          <cell r="F57"/>
          <cell r="G57" t="str">
            <v>Yorkshire and the Humber</v>
          </cell>
          <cell r="P57" t="str">
            <v>D09</v>
          </cell>
          <cell r="Q57" t="str">
            <v>A07</v>
          </cell>
          <cell r="R57" t="str">
            <v>D09A07</v>
          </cell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B58" t="str">
            <v>03J</v>
          </cell>
          <cell r="E58" t="str">
            <v>North</v>
          </cell>
          <cell r="F58"/>
          <cell r="G58" t="str">
            <v>Yorkshire and the Humber</v>
          </cell>
          <cell r="P58" t="str">
            <v>D08</v>
          </cell>
          <cell r="Q58" t="str">
            <v>A03</v>
          </cell>
          <cell r="R58" t="str">
            <v>D08A03</v>
          </cell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B59" t="str">
            <v>03K</v>
          </cell>
          <cell r="E59" t="str">
            <v>North</v>
          </cell>
          <cell r="F59"/>
          <cell r="G59" t="str">
            <v>Yorkshire and the Humber</v>
          </cell>
          <cell r="P59" t="str">
            <v>D06</v>
          </cell>
          <cell r="Q59" t="str">
            <v>A08</v>
          </cell>
          <cell r="R59" t="str">
            <v>D06A08</v>
          </cell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B60" t="str">
            <v>03L</v>
          </cell>
          <cell r="E60" t="str">
            <v>North</v>
          </cell>
          <cell r="F60"/>
          <cell r="G60" t="str">
            <v>Yorkshire and the Humber</v>
          </cell>
          <cell r="P60" t="str">
            <v>D08</v>
          </cell>
          <cell r="Q60" t="str">
            <v>A06</v>
          </cell>
          <cell r="R60" t="str">
            <v>D08A06</v>
          </cell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B61" t="str">
            <v>03M</v>
          </cell>
          <cell r="E61" t="str">
            <v>North</v>
          </cell>
          <cell r="F61"/>
          <cell r="G61" t="str">
            <v>Yorkshire and the Humber</v>
          </cell>
          <cell r="P61" t="str">
            <v>D07</v>
          </cell>
          <cell r="Q61" t="str">
            <v>A10</v>
          </cell>
          <cell r="R61" t="str">
            <v>D07A10</v>
          </cell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B62" t="str">
            <v>03N</v>
          </cell>
          <cell r="E62" t="str">
            <v>North</v>
          </cell>
          <cell r="F62"/>
          <cell r="G62" t="str">
            <v>Yorkshire and the Humber</v>
          </cell>
          <cell r="P62" t="str">
            <v>D08</v>
          </cell>
          <cell r="Q62" t="str">
            <v>A04</v>
          </cell>
          <cell r="R62" t="str">
            <v>D08A04</v>
          </cell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B63" t="str">
            <v>03Q</v>
          </cell>
          <cell r="E63" t="str">
            <v>North</v>
          </cell>
          <cell r="F63"/>
          <cell r="G63" t="str">
            <v>Yorkshire and the Humber</v>
          </cell>
          <cell r="P63" t="str">
            <v>D02</v>
          </cell>
          <cell r="Q63" t="str">
            <v>A07</v>
          </cell>
          <cell r="R63" t="str">
            <v>D02A07</v>
          </cell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B64" t="str">
            <v>03R</v>
          </cell>
          <cell r="E64" t="str">
            <v>North</v>
          </cell>
          <cell r="F64"/>
          <cell r="G64" t="str">
            <v>Yorkshire and the Humber</v>
          </cell>
          <cell r="P64" t="str">
            <v>D08</v>
          </cell>
          <cell r="Q64" t="str">
            <v>A05</v>
          </cell>
          <cell r="R64" t="str">
            <v>D08A05</v>
          </cell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B65" t="str">
            <v>03T</v>
          </cell>
          <cell r="E65" t="str">
            <v>Midlands and East</v>
          </cell>
          <cell r="F65"/>
          <cell r="G65" t="str">
            <v>Central Midlands</v>
          </cell>
          <cell r="P65" t="str">
            <v>D08</v>
          </cell>
          <cell r="Q65" t="str">
            <v>A10</v>
          </cell>
          <cell r="R65" t="str">
            <v>D08A10</v>
          </cell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B66" t="str">
            <v>03V</v>
          </cell>
          <cell r="E66" t="str">
            <v>Midlands and East</v>
          </cell>
          <cell r="F66"/>
          <cell r="G66" t="str">
            <v>Central Midlands</v>
          </cell>
          <cell r="P66" t="str">
            <v>D07</v>
          </cell>
          <cell r="Q66" t="str">
            <v>A03</v>
          </cell>
          <cell r="R66" t="str">
            <v>D07A03</v>
          </cell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B67" t="str">
            <v>03W</v>
          </cell>
          <cell r="E67" t="str">
            <v>Midlands and East</v>
          </cell>
          <cell r="F67"/>
          <cell r="G67" t="str">
            <v>Central Midlands</v>
          </cell>
          <cell r="P67" t="str">
            <v>D01</v>
          </cell>
          <cell r="Q67" t="str">
            <v>A08</v>
          </cell>
          <cell r="R67" t="str">
            <v>D01A08</v>
          </cell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B68" t="str">
            <v>04C</v>
          </cell>
          <cell r="E68" t="str">
            <v>Midlands and East</v>
          </cell>
          <cell r="F68"/>
          <cell r="G68" t="str">
            <v>Central Midlands</v>
          </cell>
          <cell r="P68" t="str">
            <v>D09</v>
          </cell>
          <cell r="Q68" t="str">
            <v>A02</v>
          </cell>
          <cell r="R68" t="str">
            <v>D09A02</v>
          </cell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B69" t="str">
            <v>04D</v>
          </cell>
          <cell r="E69" t="str">
            <v>Midlands and East</v>
          </cell>
          <cell r="F69"/>
          <cell r="G69" t="str">
            <v>Central Midlands</v>
          </cell>
          <cell r="P69" t="str">
            <v>D05</v>
          </cell>
          <cell r="Q69" t="str">
            <v>A07</v>
          </cell>
          <cell r="R69" t="str">
            <v>D05A07</v>
          </cell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B70" t="str">
            <v>04E</v>
          </cell>
          <cell r="E70" t="str">
            <v>Midlands and East</v>
          </cell>
          <cell r="F70"/>
          <cell r="G70" t="str">
            <v>North Midlands</v>
          </cell>
          <cell r="P70" t="str">
            <v>D08</v>
          </cell>
          <cell r="Q70" t="str">
            <v>A06</v>
          </cell>
          <cell r="R70" t="str">
            <v>D08A06</v>
          </cell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B71" t="str">
            <v>04F</v>
          </cell>
          <cell r="E71" t="str">
            <v>Midlands and East</v>
          </cell>
          <cell r="F71"/>
          <cell r="G71" t="str">
            <v>Central Midlands</v>
          </cell>
          <cell r="P71" t="str">
            <v>D04</v>
          </cell>
          <cell r="Q71" t="str">
            <v>A02</v>
          </cell>
          <cell r="R71" t="str">
            <v>D04A02</v>
          </cell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B72" t="str">
            <v>04G</v>
          </cell>
          <cell r="E72" t="str">
            <v>Midlands and East</v>
          </cell>
          <cell r="F72"/>
          <cell r="G72" t="str">
            <v>Central Midlands</v>
          </cell>
          <cell r="P72" t="str">
            <v>D05</v>
          </cell>
          <cell r="Q72" t="str">
            <v>A05</v>
          </cell>
          <cell r="R72" t="str">
            <v>D05A05</v>
          </cell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B73" t="str">
            <v>04H</v>
          </cell>
          <cell r="E73" t="str">
            <v>Midlands and East</v>
          </cell>
          <cell r="F73"/>
          <cell r="G73" t="str">
            <v>North Midlands</v>
          </cell>
          <cell r="P73" t="str">
            <v>D05</v>
          </cell>
          <cell r="Q73" t="str">
            <v>A08</v>
          </cell>
          <cell r="R73" t="str">
            <v>D05A08</v>
          </cell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B74" t="str">
            <v>04K</v>
          </cell>
          <cell r="E74" t="str">
            <v>Midlands and East</v>
          </cell>
          <cell r="F74"/>
          <cell r="G74" t="str">
            <v>North Midlands</v>
          </cell>
          <cell r="P74" t="str">
            <v>D10</v>
          </cell>
          <cell r="Q74" t="str">
            <v>A02</v>
          </cell>
          <cell r="R74" t="str">
            <v>D10A02</v>
          </cell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B75" t="str">
            <v>04L</v>
          </cell>
          <cell r="E75" t="str">
            <v>Midlands and East</v>
          </cell>
          <cell r="F75"/>
          <cell r="G75" t="str">
            <v>North Midlands</v>
          </cell>
          <cell r="P75" t="str">
            <v>D04</v>
          </cell>
          <cell r="Q75" t="str">
            <v>A08</v>
          </cell>
          <cell r="R75" t="str">
            <v>D04A08</v>
          </cell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B76" t="str">
            <v>04M</v>
          </cell>
          <cell r="E76" t="str">
            <v>Midlands and East</v>
          </cell>
          <cell r="F76"/>
          <cell r="G76" t="str">
            <v>North Midlands</v>
          </cell>
          <cell r="P76" t="str">
            <v>D03</v>
          </cell>
          <cell r="Q76" t="str">
            <v>A08</v>
          </cell>
          <cell r="R76" t="str">
            <v>D03A08</v>
          </cell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B77" t="str">
            <v>04N</v>
          </cell>
          <cell r="E77" t="str">
            <v>Midlands and East</v>
          </cell>
          <cell r="F77"/>
          <cell r="G77" t="str">
            <v>North Midlands</v>
          </cell>
          <cell r="P77" t="str">
            <v>D01</v>
          </cell>
          <cell r="Q77" t="str">
            <v>A08</v>
          </cell>
          <cell r="R77" t="str">
            <v>D01A08</v>
          </cell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B78" t="str">
            <v>04Q</v>
          </cell>
          <cell r="E78" t="str">
            <v>Midlands and East</v>
          </cell>
          <cell r="F78"/>
          <cell r="G78" t="str">
            <v>Central Midlands</v>
          </cell>
          <cell r="P78" t="str">
            <v>D03</v>
          </cell>
          <cell r="Q78" t="str">
            <v>A09</v>
          </cell>
          <cell r="R78" t="str">
            <v>D03A09</v>
          </cell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B79" t="str">
            <v>04V</v>
          </cell>
          <cell r="E79" t="str">
            <v>Midlands and East</v>
          </cell>
          <cell r="F79"/>
          <cell r="G79" t="str">
            <v>Central Midlands</v>
          </cell>
          <cell r="P79" t="str">
            <v>D02</v>
          </cell>
          <cell r="Q79" t="str">
            <v>A06</v>
          </cell>
          <cell r="R79" t="str">
            <v>D02A06</v>
          </cell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B80" t="str">
            <v>04Y</v>
          </cell>
          <cell r="E80" t="str">
            <v>Midlands and East</v>
          </cell>
          <cell r="F80"/>
          <cell r="G80" t="str">
            <v>North Midlands</v>
          </cell>
          <cell r="P80" t="str">
            <v>D05</v>
          </cell>
          <cell r="Q80" t="str">
            <v>A07</v>
          </cell>
          <cell r="R80" t="str">
            <v>D05A07</v>
          </cell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B81" t="str">
            <v>05A</v>
          </cell>
          <cell r="E81" t="str">
            <v>Midlands and East</v>
          </cell>
          <cell r="F81"/>
          <cell r="G81" t="str">
            <v>West Midlands</v>
          </cell>
          <cell r="P81" t="str">
            <v>D07</v>
          </cell>
          <cell r="Q81" t="str">
            <v>A03</v>
          </cell>
          <cell r="R81" t="str">
            <v>D07A03</v>
          </cell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B82" t="str">
            <v>05C</v>
          </cell>
          <cell r="E82" t="str">
            <v>Midlands and East</v>
          </cell>
          <cell r="F82"/>
          <cell r="G82" t="str">
            <v>West Midlands</v>
          </cell>
          <cell r="P82" t="str">
            <v>D06</v>
          </cell>
          <cell r="Q82" t="str">
            <v>A07</v>
          </cell>
          <cell r="R82" t="str">
            <v>D06A07</v>
          </cell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B83" t="str">
            <v>05D</v>
          </cell>
          <cell r="E83" t="str">
            <v>Midlands and East</v>
          </cell>
          <cell r="F83"/>
          <cell r="G83" t="str">
            <v>North Midlands</v>
          </cell>
          <cell r="P83" t="str">
            <v>D04</v>
          </cell>
          <cell r="Q83" t="str">
            <v>A06</v>
          </cell>
          <cell r="R83" t="str">
            <v>D04A06</v>
          </cell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B84" t="str">
            <v>05F</v>
          </cell>
          <cell r="E84" t="str">
            <v>Midlands and East</v>
          </cell>
          <cell r="F84"/>
          <cell r="G84" t="str">
            <v>West Midlands</v>
          </cell>
          <cell r="P84" t="str">
            <v>D05</v>
          </cell>
          <cell r="Q84" t="str">
            <v>A10</v>
          </cell>
          <cell r="R84" t="str">
            <v>D05A10</v>
          </cell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B85" t="str">
            <v>05G</v>
          </cell>
          <cell r="E85" t="str">
            <v>Midlands and East</v>
          </cell>
          <cell r="F85"/>
          <cell r="G85" t="str">
            <v>North Midlands</v>
          </cell>
          <cell r="P85" t="str">
            <v>D04</v>
          </cell>
          <cell r="Q85" t="str">
            <v>A08</v>
          </cell>
          <cell r="R85" t="str">
            <v>D04A08</v>
          </cell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B86" t="str">
            <v>05H</v>
          </cell>
          <cell r="E86" t="str">
            <v>Midlands and East</v>
          </cell>
          <cell r="F86"/>
          <cell r="G86" t="str">
            <v>West Midlands</v>
          </cell>
          <cell r="P86" t="str">
            <v>D05</v>
          </cell>
          <cell r="Q86" t="str">
            <v>A07</v>
          </cell>
          <cell r="R86" t="str">
            <v>D05A07</v>
          </cell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B87" t="str">
            <v>05J</v>
          </cell>
          <cell r="E87" t="str">
            <v>Midlands and East</v>
          </cell>
          <cell r="F87"/>
          <cell r="G87" t="str">
            <v>West Midlands</v>
          </cell>
          <cell r="P87" t="str">
            <v>D04</v>
          </cell>
          <cell r="Q87" t="str">
            <v>A07</v>
          </cell>
          <cell r="R87" t="str">
            <v>D04A07</v>
          </cell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B88" t="str">
            <v>05L</v>
          </cell>
          <cell r="E88" t="str">
            <v>Midlands and East</v>
          </cell>
          <cell r="F88"/>
          <cell r="G88" t="str">
            <v>West Midlands</v>
          </cell>
          <cell r="P88" t="str">
            <v>D10</v>
          </cell>
          <cell r="Q88" t="str">
            <v>A02</v>
          </cell>
          <cell r="R88" t="str">
            <v>D10A02</v>
          </cell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B89" t="str">
            <v>05N</v>
          </cell>
          <cell r="E89" t="str">
            <v>Midlands and East</v>
          </cell>
          <cell r="F89"/>
          <cell r="G89" t="str">
            <v>North Midlands</v>
          </cell>
          <cell r="P89" t="str">
            <v>D03</v>
          </cell>
          <cell r="Q89" t="str">
            <v>A10</v>
          </cell>
          <cell r="R89" t="str">
            <v>D03A10</v>
          </cell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B90" t="str">
            <v>05Q</v>
          </cell>
          <cell r="E90" t="str">
            <v>Midlands and East</v>
          </cell>
          <cell r="F90"/>
          <cell r="G90" t="str">
            <v>North Midlands</v>
          </cell>
          <cell r="P90" t="str">
            <v>D03</v>
          </cell>
          <cell r="Q90" t="str">
            <v>A08</v>
          </cell>
          <cell r="R90" t="str">
            <v>D03A08</v>
          </cell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B91" t="str">
            <v>05R</v>
          </cell>
          <cell r="E91" t="str">
            <v>Midlands and East</v>
          </cell>
          <cell r="F91"/>
          <cell r="G91" t="str">
            <v>West Midlands</v>
          </cell>
          <cell r="P91" t="str">
            <v>D01</v>
          </cell>
          <cell r="Q91" t="str">
            <v>A08</v>
          </cell>
          <cell r="R91" t="str">
            <v>D01A08</v>
          </cell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B92" t="str">
            <v>05T</v>
          </cell>
          <cell r="E92" t="str">
            <v>Midlands and East</v>
          </cell>
          <cell r="F92"/>
          <cell r="G92" t="str">
            <v>West Midlands</v>
          </cell>
          <cell r="P92" t="str">
            <v>D04</v>
          </cell>
          <cell r="Q92" t="str">
            <v>A09</v>
          </cell>
          <cell r="R92" t="str">
            <v>D04A09</v>
          </cell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B93" t="str">
            <v>05V</v>
          </cell>
          <cell r="E93" t="str">
            <v>Midlands and East</v>
          </cell>
          <cell r="F93"/>
          <cell r="G93" t="str">
            <v>North Midlands</v>
          </cell>
          <cell r="P93" t="str">
            <v>D02</v>
          </cell>
          <cell r="Q93" t="str">
            <v>A09</v>
          </cell>
          <cell r="R93" t="str">
            <v>D02A09</v>
          </cell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B94" t="str">
            <v>05W</v>
          </cell>
          <cell r="E94" t="str">
            <v>Midlands and East</v>
          </cell>
          <cell r="F94"/>
          <cell r="G94" t="str">
            <v>North Midlands</v>
          </cell>
          <cell r="P94" t="str">
            <v>D10</v>
          </cell>
          <cell r="Q94" t="str">
            <v>A04</v>
          </cell>
          <cell r="R94" t="str">
            <v>D10A04</v>
          </cell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B95" t="str">
            <v>05X</v>
          </cell>
          <cell r="E95" t="str">
            <v>Midlands and East</v>
          </cell>
          <cell r="F95"/>
          <cell r="G95" t="str">
            <v>North Midlands</v>
          </cell>
          <cell r="P95" t="str">
            <v>D07</v>
          </cell>
          <cell r="Q95" t="str">
            <v>A04</v>
          </cell>
          <cell r="R95" t="str">
            <v>D07A04</v>
          </cell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B96" t="str">
            <v>05Y</v>
          </cell>
          <cell r="E96" t="str">
            <v>Midlands and East</v>
          </cell>
          <cell r="F96"/>
          <cell r="G96" t="str">
            <v>West Midlands</v>
          </cell>
          <cell r="P96" t="str">
            <v>D09</v>
          </cell>
          <cell r="Q96" t="str">
            <v>A04</v>
          </cell>
          <cell r="R96" t="str">
            <v>D09A04</v>
          </cell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B97" t="str">
            <v>06A</v>
          </cell>
          <cell r="E97" t="str">
            <v>Midlands and East</v>
          </cell>
          <cell r="F97"/>
          <cell r="G97" t="str">
            <v>West Midlands</v>
          </cell>
          <cell r="P97" t="str">
            <v>D10</v>
          </cell>
          <cell r="Q97" t="str">
            <v>A04</v>
          </cell>
          <cell r="R97" t="str">
            <v>D10A04</v>
          </cell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B98" t="str">
            <v>06D</v>
          </cell>
          <cell r="E98" t="str">
            <v>Midlands and East</v>
          </cell>
          <cell r="F98"/>
          <cell r="G98" t="str">
            <v>West Midlands</v>
          </cell>
          <cell r="P98" t="str">
            <v>D06</v>
          </cell>
          <cell r="Q98" t="str">
            <v>A10</v>
          </cell>
          <cell r="R98" t="str">
            <v>D06A10</v>
          </cell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B99" t="str">
            <v>06F</v>
          </cell>
          <cell r="E99" t="str">
            <v>Midlands and East</v>
          </cell>
          <cell r="F99"/>
          <cell r="G99" t="str">
            <v>Central Midlands</v>
          </cell>
          <cell r="P99" t="str">
            <v>D02</v>
          </cell>
          <cell r="Q99" t="str">
            <v>A05</v>
          </cell>
          <cell r="R99" t="str">
            <v>D02A05</v>
          </cell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B100" t="str">
            <v>06H</v>
          </cell>
          <cell r="E100" t="str">
            <v>Midlands and East</v>
          </cell>
          <cell r="F100"/>
          <cell r="G100" t="str">
            <v>East</v>
          </cell>
          <cell r="P100" t="str">
            <v>D03</v>
          </cell>
          <cell r="Q100" t="str">
            <v>A04</v>
          </cell>
          <cell r="R100" t="str">
            <v>D03A04</v>
          </cell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B101" t="str">
            <v>06K</v>
          </cell>
          <cell r="E101" t="str">
            <v>Midlands and East</v>
          </cell>
          <cell r="F101"/>
          <cell r="G101" t="str">
            <v>Central Midlands</v>
          </cell>
          <cell r="P101" t="str">
            <v>D02</v>
          </cell>
          <cell r="Q101" t="str">
            <v>A04</v>
          </cell>
          <cell r="R101" t="str">
            <v>D02A04</v>
          </cell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B102" t="str">
            <v>06L</v>
          </cell>
          <cell r="E102" t="str">
            <v>Midlands and East</v>
          </cell>
          <cell r="F102"/>
          <cell r="G102" t="str">
            <v>East</v>
          </cell>
          <cell r="P102" t="str">
            <v>D04</v>
          </cell>
          <cell r="Q102" t="str">
            <v>A08</v>
          </cell>
          <cell r="R102" t="str">
            <v>D04A08</v>
          </cell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B103" t="str">
            <v>06M</v>
          </cell>
          <cell r="E103" t="str">
            <v>Midlands and East</v>
          </cell>
          <cell r="F103"/>
          <cell r="G103" t="str">
            <v>East</v>
          </cell>
          <cell r="P103" t="str">
            <v>D09</v>
          </cell>
          <cell r="Q103" t="str">
            <v>A10</v>
          </cell>
          <cell r="R103" t="str">
            <v>D09A10</v>
          </cell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B104" t="str">
            <v>06N</v>
          </cell>
          <cell r="E104" t="str">
            <v>Midlands and East</v>
          </cell>
          <cell r="F104"/>
          <cell r="G104" t="str">
            <v>Central Midlands</v>
          </cell>
          <cell r="P104" t="str">
            <v>D01</v>
          </cell>
          <cell r="Q104" t="str">
            <v>A04</v>
          </cell>
          <cell r="R104" t="str">
            <v>D01A04</v>
          </cell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B105" t="str">
            <v>06P</v>
          </cell>
          <cell r="E105" t="str">
            <v>Midlands and East</v>
          </cell>
          <cell r="F105"/>
          <cell r="G105" t="str">
            <v>Central Midlands</v>
          </cell>
          <cell r="P105" t="str">
            <v>D08</v>
          </cell>
          <cell r="Q105" t="str">
            <v>A02</v>
          </cell>
          <cell r="R105" t="str">
            <v>D08A02</v>
          </cell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B106" t="str">
            <v>06Q</v>
          </cell>
          <cell r="E106" t="str">
            <v>Midlands and East</v>
          </cell>
          <cell r="F106"/>
          <cell r="G106" t="str">
            <v>East</v>
          </cell>
          <cell r="P106" t="str">
            <v>D02</v>
          </cell>
          <cell r="Q106" t="str">
            <v>A07</v>
          </cell>
          <cell r="R106" t="str">
            <v>D02A07</v>
          </cell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B107" t="str">
            <v>06T</v>
          </cell>
          <cell r="E107" t="str">
            <v>Midlands and East</v>
          </cell>
          <cell r="F107"/>
          <cell r="G107" t="str">
            <v>East</v>
          </cell>
          <cell r="P107" t="str">
            <v>D06</v>
          </cell>
          <cell r="Q107" t="str">
            <v>A09</v>
          </cell>
          <cell r="R107" t="str">
            <v>D06A09</v>
          </cell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B108" t="str">
            <v>06V</v>
          </cell>
          <cell r="E108" t="str">
            <v>Midlands and East</v>
          </cell>
          <cell r="F108"/>
          <cell r="G108" t="str">
            <v>East</v>
          </cell>
          <cell r="P108" t="str">
            <v>D04</v>
          </cell>
          <cell r="Q108" t="str">
            <v>A10</v>
          </cell>
          <cell r="R108" t="str">
            <v>D04A10</v>
          </cell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B109" t="str">
            <v>06W</v>
          </cell>
          <cell r="E109" t="str">
            <v>Midlands and East</v>
          </cell>
          <cell r="F109"/>
          <cell r="G109" t="str">
            <v>East</v>
          </cell>
          <cell r="P109" t="str">
            <v>D06</v>
          </cell>
          <cell r="Q109" t="str">
            <v>A04</v>
          </cell>
          <cell r="R109" t="str">
            <v>D06A04</v>
          </cell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B110" t="str">
            <v>06Y</v>
          </cell>
          <cell r="E110" t="str">
            <v>Midlands and East</v>
          </cell>
          <cell r="F110"/>
          <cell r="G110" t="str">
            <v>East</v>
          </cell>
          <cell r="P110" t="str">
            <v>D03</v>
          </cell>
          <cell r="Q110" t="str">
            <v>A09</v>
          </cell>
          <cell r="R110" t="str">
            <v>D03A09</v>
          </cell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B111" t="str">
            <v>07G</v>
          </cell>
          <cell r="E111" t="str">
            <v>Midlands and East</v>
          </cell>
          <cell r="F111"/>
          <cell r="G111" t="str">
            <v>East</v>
          </cell>
          <cell r="P111" t="str">
            <v>D06</v>
          </cell>
          <cell r="Q111" t="str">
            <v>A03</v>
          </cell>
          <cell r="R111" t="str">
            <v>D06A03</v>
          </cell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B112" t="str">
            <v>07H</v>
          </cell>
          <cell r="E112" t="str">
            <v>Midlands and East</v>
          </cell>
          <cell r="F112"/>
          <cell r="G112" t="str">
            <v>East</v>
          </cell>
          <cell r="P112" t="str">
            <v>D03</v>
          </cell>
          <cell r="Q112" t="str">
            <v>A05</v>
          </cell>
          <cell r="R112" t="str">
            <v>D03A05</v>
          </cell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B113" t="str">
            <v>07J</v>
          </cell>
          <cell r="E113" t="str">
            <v>Midlands and East</v>
          </cell>
          <cell r="F113"/>
          <cell r="G113" t="str">
            <v>East</v>
          </cell>
          <cell r="P113" t="str">
            <v>D07</v>
          </cell>
          <cell r="Q113" t="str">
            <v>A10</v>
          </cell>
          <cell r="R113" t="str">
            <v>D07A10</v>
          </cell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B114" t="str">
            <v>07K</v>
          </cell>
          <cell r="E114" t="str">
            <v>Midlands and East</v>
          </cell>
          <cell r="F114"/>
          <cell r="G114" t="str">
            <v>East</v>
          </cell>
          <cell r="P114" t="str">
            <v>D03</v>
          </cell>
          <cell r="Q114" t="str">
            <v>A09</v>
          </cell>
          <cell r="R114" t="str">
            <v>D03A09</v>
          </cell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B115" t="str">
            <v>07L</v>
          </cell>
          <cell r="E115" t="str">
            <v>London</v>
          </cell>
          <cell r="F115" t="str">
            <v>Outer London</v>
          </cell>
          <cell r="G115" t="str">
            <v>Outer London</v>
          </cell>
          <cell r="P115" t="str">
            <v>D10</v>
          </cell>
          <cell r="Q115" t="str">
            <v>A01</v>
          </cell>
          <cell r="R115" t="str">
            <v>D10A01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B116" t="str">
            <v>07M</v>
          </cell>
          <cell r="E116" t="str">
            <v>London</v>
          </cell>
          <cell r="F116" t="str">
            <v>Outer London</v>
          </cell>
          <cell r="G116" t="str">
            <v>Outer London</v>
          </cell>
          <cell r="P116" t="str">
            <v>D04</v>
          </cell>
          <cell r="Q116" t="str">
            <v>A02</v>
          </cell>
          <cell r="R116" t="str">
            <v>D04A02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B117" t="str">
            <v>07N</v>
          </cell>
          <cell r="E117" t="str">
            <v>London</v>
          </cell>
          <cell r="F117" t="str">
            <v>Outer London</v>
          </cell>
          <cell r="G117" t="str">
            <v>Outer London</v>
          </cell>
          <cell r="P117" t="str">
            <v>D03</v>
          </cell>
          <cell r="Q117" t="str">
            <v>A04</v>
          </cell>
          <cell r="R117" t="str">
            <v>D03A04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B118" t="str">
            <v>07P</v>
          </cell>
          <cell r="E118" t="str">
            <v>London</v>
          </cell>
          <cell r="F118" t="str">
            <v>Outer London</v>
          </cell>
          <cell r="G118" t="str">
            <v>Outer London</v>
          </cell>
          <cell r="P118" t="str">
            <v>D08</v>
          </cell>
          <cell r="Q118" t="str">
            <v>A01</v>
          </cell>
          <cell r="R118" t="str">
            <v>D08A01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B119" t="str">
            <v>07Q</v>
          </cell>
          <cell r="E119" t="str">
            <v>London</v>
          </cell>
          <cell r="F119" t="str">
            <v>Outer London</v>
          </cell>
          <cell r="G119" t="str">
            <v>Outer London</v>
          </cell>
          <cell r="P119" t="str">
            <v>D03</v>
          </cell>
          <cell r="Q119" t="str">
            <v>A05</v>
          </cell>
          <cell r="R119" t="str">
            <v>D03A05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B120" t="str">
            <v>07R</v>
          </cell>
          <cell r="E120" t="str">
            <v>London</v>
          </cell>
          <cell r="F120" t="str">
            <v>Inner London</v>
          </cell>
          <cell r="G120" t="str">
            <v>Inner London</v>
          </cell>
          <cell r="P120" t="str">
            <v>D07</v>
          </cell>
          <cell r="Q120" t="str">
            <v>A01</v>
          </cell>
          <cell r="R120" t="str">
            <v>D07A01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B121" t="str">
            <v>07T</v>
          </cell>
          <cell r="E121" t="str">
            <v>London</v>
          </cell>
          <cell r="F121" t="str">
            <v>Inner London</v>
          </cell>
          <cell r="G121" t="str">
            <v>Inner London</v>
          </cell>
          <cell r="P121" t="str">
            <v>D10</v>
          </cell>
          <cell r="Q121" t="str">
            <v>A01</v>
          </cell>
          <cell r="R121" t="str">
            <v>D10A01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B122" t="str">
            <v>07V</v>
          </cell>
          <cell r="E122" t="str">
            <v>London</v>
          </cell>
          <cell r="F122" t="str">
            <v>Outer London</v>
          </cell>
          <cell r="G122" t="str">
            <v>Outer London</v>
          </cell>
          <cell r="P122" t="str">
            <v>D07</v>
          </cell>
          <cell r="Q122" t="str">
            <v>A02</v>
          </cell>
          <cell r="R122" t="str">
            <v>D07A02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B123" t="str">
            <v>07W</v>
          </cell>
          <cell r="E123" t="str">
            <v>London</v>
          </cell>
          <cell r="F123" t="str">
            <v>Outer London</v>
          </cell>
          <cell r="G123" t="str">
            <v>Outer London</v>
          </cell>
          <cell r="P123" t="str">
            <v>D07</v>
          </cell>
          <cell r="Q123" t="str">
            <v>A01</v>
          </cell>
          <cell r="R123" t="str">
            <v>D07A01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B124" t="str">
            <v>07X</v>
          </cell>
          <cell r="E124" t="str">
            <v>London</v>
          </cell>
          <cell r="F124" t="str">
            <v>Outer London</v>
          </cell>
          <cell r="G124" t="str">
            <v>Outer London</v>
          </cell>
          <cell r="P124" t="str">
            <v>D08</v>
          </cell>
          <cell r="Q124" t="str">
            <v>A02</v>
          </cell>
          <cell r="R124" t="str">
            <v>D08A02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B125" t="str">
            <v>07Y</v>
          </cell>
          <cell r="E125" t="str">
            <v>London</v>
          </cell>
          <cell r="F125" t="str">
            <v>Outer London</v>
          </cell>
          <cell r="G125" t="str">
            <v>Outer London</v>
          </cell>
          <cell r="P125" t="str">
            <v>D06</v>
          </cell>
          <cell r="Q125" t="str">
            <v>A02</v>
          </cell>
          <cell r="R125" t="str">
            <v>D06A02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B126" t="str">
            <v>08A</v>
          </cell>
          <cell r="E126" t="str">
            <v>London</v>
          </cell>
          <cell r="F126" t="str">
            <v>Inner London</v>
          </cell>
          <cell r="G126" t="str">
            <v>Inner London</v>
          </cell>
          <cell r="P126" t="str">
            <v>D07</v>
          </cell>
          <cell r="Q126" t="str">
            <v>A01</v>
          </cell>
          <cell r="R126" t="str">
            <v>D07A01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B127" t="str">
            <v>08C</v>
          </cell>
          <cell r="E127" t="str">
            <v>London</v>
          </cell>
          <cell r="F127" t="str">
            <v>Inner London</v>
          </cell>
          <cell r="G127" t="str">
            <v>Inner London</v>
          </cell>
          <cell r="P127" t="str">
            <v>D07</v>
          </cell>
          <cell r="Q127" t="str">
            <v>A01</v>
          </cell>
          <cell r="R127" t="str">
            <v>D07A01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B128" t="str">
            <v>08D</v>
          </cell>
          <cell r="E128" t="str">
            <v>London</v>
          </cell>
          <cell r="F128" t="str">
            <v>Outer London</v>
          </cell>
          <cell r="G128" t="str">
            <v>Outer London</v>
          </cell>
          <cell r="P128" t="str">
            <v>D09</v>
          </cell>
          <cell r="Q128" t="str">
            <v>A01</v>
          </cell>
          <cell r="R128" t="str">
            <v>D09A01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B129" t="str">
            <v>08E</v>
          </cell>
          <cell r="E129" t="str">
            <v>London</v>
          </cell>
          <cell r="F129" t="str">
            <v>Outer London</v>
          </cell>
          <cell r="G129" t="str">
            <v>Outer London</v>
          </cell>
          <cell r="P129" t="str">
            <v>D02</v>
          </cell>
          <cell r="Q129" t="str">
            <v>A03</v>
          </cell>
          <cell r="R129" t="str">
            <v>D02A03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B130" t="str">
            <v>08F</v>
          </cell>
          <cell r="E130" t="str">
            <v>London</v>
          </cell>
          <cell r="F130" t="str">
            <v>Outer London</v>
          </cell>
          <cell r="G130" t="str">
            <v>Outer London</v>
          </cell>
          <cell r="P130" t="str">
            <v>D05</v>
          </cell>
          <cell r="Q130" t="str">
            <v>A05</v>
          </cell>
          <cell r="R130" t="str">
            <v>D05A05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B131" t="str">
            <v>08G</v>
          </cell>
          <cell r="E131" t="str">
            <v>London</v>
          </cell>
          <cell r="F131" t="str">
            <v>Outer London</v>
          </cell>
          <cell r="G131" t="str">
            <v>Outer London</v>
          </cell>
          <cell r="P131" t="str">
            <v>D04</v>
          </cell>
          <cell r="Q131" t="str">
            <v>A02</v>
          </cell>
          <cell r="R131" t="str">
            <v>D04A02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B132" t="str">
            <v>08H</v>
          </cell>
          <cell r="E132" t="str">
            <v>London</v>
          </cell>
          <cell r="F132" t="str">
            <v>Inner London</v>
          </cell>
          <cell r="G132" t="str">
            <v>Inner London</v>
          </cell>
          <cell r="P132" t="str">
            <v>D09</v>
          </cell>
          <cell r="Q132" t="str">
            <v>A01</v>
          </cell>
          <cell r="R132" t="str">
            <v>D09A01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B133" t="str">
            <v>08J</v>
          </cell>
          <cell r="E133" t="str">
            <v>London</v>
          </cell>
          <cell r="F133" t="str">
            <v>Outer London</v>
          </cell>
          <cell r="G133" t="str">
            <v>Outer London</v>
          </cell>
          <cell r="P133" t="str">
            <v>D01</v>
          </cell>
          <cell r="Q133" t="str">
            <v>A02</v>
          </cell>
          <cell r="R133" t="str">
            <v>D01A02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B134" t="str">
            <v>08K</v>
          </cell>
          <cell r="E134" t="str">
            <v>London</v>
          </cell>
          <cell r="F134" t="str">
            <v>Inner London</v>
          </cell>
          <cell r="G134" t="str">
            <v>Inner London</v>
          </cell>
          <cell r="P134" t="str">
            <v>D08</v>
          </cell>
          <cell r="Q134" t="str">
            <v>A01</v>
          </cell>
          <cell r="R134" t="str">
            <v>D08A01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B135" t="str">
            <v>08L</v>
          </cell>
          <cell r="E135" t="str">
            <v>London</v>
          </cell>
          <cell r="F135" t="str">
            <v>Inner London</v>
          </cell>
          <cell r="G135" t="str">
            <v>Inner London</v>
          </cell>
          <cell r="P135" t="str">
            <v>D08</v>
          </cell>
          <cell r="Q135" t="str">
            <v>A01</v>
          </cell>
          <cell r="R135" t="str">
            <v>D08A01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B136" t="str">
            <v>08M</v>
          </cell>
          <cell r="E136" t="str">
            <v>London</v>
          </cell>
          <cell r="F136" t="str">
            <v>Inner London</v>
          </cell>
          <cell r="G136" t="str">
            <v>Inner London</v>
          </cell>
          <cell r="P136" t="str">
            <v>D10</v>
          </cell>
          <cell r="Q136" t="str">
            <v>A01</v>
          </cell>
          <cell r="R136" t="str">
            <v>D10A01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B137" t="str">
            <v>08N</v>
          </cell>
          <cell r="E137" t="str">
            <v>London</v>
          </cell>
          <cell r="F137" t="str">
            <v>Outer London</v>
          </cell>
          <cell r="G137" t="str">
            <v>Outer London</v>
          </cell>
          <cell r="P137" t="str">
            <v>D05</v>
          </cell>
          <cell r="Q137" t="str">
            <v>A02</v>
          </cell>
          <cell r="R137" t="str">
            <v>D05A02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B138" t="str">
            <v>08P</v>
          </cell>
          <cell r="E138" t="str">
            <v>London</v>
          </cell>
          <cell r="F138" t="str">
            <v>Outer London</v>
          </cell>
          <cell r="G138" t="str">
            <v>Outer London</v>
          </cell>
          <cell r="P138" t="str">
            <v>D01</v>
          </cell>
          <cell r="Q138" t="str">
            <v>A03</v>
          </cell>
          <cell r="R138" t="str">
            <v>D01A03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B139" t="str">
            <v>08Q</v>
          </cell>
          <cell r="E139" t="str">
            <v>London</v>
          </cell>
          <cell r="F139" t="str">
            <v>Inner London</v>
          </cell>
          <cell r="G139" t="str">
            <v>Inner London</v>
          </cell>
          <cell r="P139" t="str">
            <v>D09</v>
          </cell>
          <cell r="Q139" t="str">
            <v>A01</v>
          </cell>
          <cell r="R139" t="str">
            <v>D09A01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B140" t="str">
            <v>08R</v>
          </cell>
          <cell r="E140" t="str">
            <v>London</v>
          </cell>
          <cell r="F140" t="str">
            <v>Outer London</v>
          </cell>
          <cell r="G140" t="str">
            <v>Outer London</v>
          </cell>
          <cell r="P140" t="str">
            <v>D02</v>
          </cell>
          <cell r="Q140" t="str">
            <v>A02</v>
          </cell>
          <cell r="R140" t="str">
            <v>D02A02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B141" t="str">
            <v>08T</v>
          </cell>
          <cell r="E141" t="str">
            <v>London</v>
          </cell>
          <cell r="F141" t="str">
            <v>Outer London</v>
          </cell>
          <cell r="G141" t="str">
            <v>Outer London</v>
          </cell>
          <cell r="P141" t="str">
            <v>D03</v>
          </cell>
          <cell r="Q141" t="str">
            <v>A03</v>
          </cell>
          <cell r="R141" t="str">
            <v>D03A03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B142" t="str">
            <v>08V</v>
          </cell>
          <cell r="E142" t="str">
            <v>London</v>
          </cell>
          <cell r="F142" t="str">
            <v>Inner London</v>
          </cell>
          <cell r="G142" t="str">
            <v>Inner London</v>
          </cell>
          <cell r="P142" t="str">
            <v>D10</v>
          </cell>
          <cell r="Q142" t="str">
            <v>A01</v>
          </cell>
          <cell r="R142" t="str">
            <v>D10A01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B143" t="str">
            <v>08W</v>
          </cell>
          <cell r="E143" t="str">
            <v>London</v>
          </cell>
          <cell r="F143" t="str">
            <v>Outer London</v>
          </cell>
          <cell r="G143" t="str">
            <v>Outer London</v>
          </cell>
          <cell r="P143" t="str">
            <v>D09</v>
          </cell>
          <cell r="Q143" t="str">
            <v>A01</v>
          </cell>
          <cell r="R143" t="str">
            <v>D09A01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B144" t="str">
            <v>08X</v>
          </cell>
          <cell r="E144" t="str">
            <v>London</v>
          </cell>
          <cell r="F144" t="str">
            <v>Inner London</v>
          </cell>
          <cell r="G144" t="str">
            <v>Inner London</v>
          </cell>
          <cell r="P144" t="str">
            <v>D04</v>
          </cell>
          <cell r="Q144" t="str">
            <v>A01</v>
          </cell>
          <cell r="R144" t="str">
            <v>D04A01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B145" t="str">
            <v>08Y</v>
          </cell>
          <cell r="E145" t="str">
            <v>London</v>
          </cell>
          <cell r="F145" t="str">
            <v>Inner London</v>
          </cell>
          <cell r="G145" t="str">
            <v>Inner London</v>
          </cell>
          <cell r="P145" t="str">
            <v>D07</v>
          </cell>
          <cell r="Q145" t="str">
            <v>A02</v>
          </cell>
          <cell r="R145" t="str">
            <v>D07A02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B146" t="str">
            <v>09A</v>
          </cell>
          <cell r="E146" t="str">
            <v>London</v>
          </cell>
          <cell r="F146" t="str">
            <v>Inner London</v>
          </cell>
          <cell r="G146" t="str">
            <v>Inner London</v>
          </cell>
          <cell r="P146" t="str">
            <v>D07</v>
          </cell>
          <cell r="Q146" t="str">
            <v>A01</v>
          </cell>
          <cell r="R146" t="str">
            <v>D07A01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B147" t="str">
            <v>09C</v>
          </cell>
          <cell r="E147" t="str">
            <v>South East</v>
          </cell>
          <cell r="F147"/>
          <cell r="G147" t="str">
            <v>Kent, Surrey and Sussex</v>
          </cell>
          <cell r="P147" t="str">
            <v>D04</v>
          </cell>
          <cell r="Q147" t="str">
            <v>A06</v>
          </cell>
          <cell r="R147" t="str">
            <v>D04A06</v>
          </cell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B148" t="str">
            <v>09D</v>
          </cell>
          <cell r="E148" t="str">
            <v>South East</v>
          </cell>
          <cell r="F148"/>
          <cell r="G148" t="str">
            <v>Kent, Surrey and Sussex</v>
          </cell>
          <cell r="P148" t="str">
            <v>D06</v>
          </cell>
          <cell r="Q148" t="str">
            <v>A02</v>
          </cell>
          <cell r="R148" t="str">
            <v>D06A02</v>
          </cell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B149" t="str">
            <v>09E</v>
          </cell>
          <cell r="E149" t="str">
            <v>South East</v>
          </cell>
          <cell r="F149"/>
          <cell r="G149" t="str">
            <v>Kent, Surrey and Sussex</v>
          </cell>
          <cell r="P149" t="str">
            <v>D03</v>
          </cell>
          <cell r="Q149" t="str">
            <v>A07</v>
          </cell>
          <cell r="R149" t="str">
            <v>D03A07</v>
          </cell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B150" t="str">
            <v>09F</v>
          </cell>
          <cell r="E150" t="str">
            <v>South East</v>
          </cell>
          <cell r="F150"/>
          <cell r="G150" t="str">
            <v>Kent, Surrey and Sussex</v>
          </cell>
          <cell r="P150" t="str">
            <v>D04</v>
          </cell>
          <cell r="Q150" t="str">
            <v>A10</v>
          </cell>
          <cell r="R150" t="str">
            <v>D04A10</v>
          </cell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B151" t="str">
            <v>09G</v>
          </cell>
          <cell r="E151" t="str">
            <v>South East</v>
          </cell>
          <cell r="F151"/>
          <cell r="G151" t="str">
            <v>Kent, Surrey and Sussex</v>
          </cell>
          <cell r="P151" t="str">
            <v>D03</v>
          </cell>
          <cell r="Q151" t="str">
            <v>A10</v>
          </cell>
          <cell r="R151" t="str">
            <v>D03A10</v>
          </cell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B152" t="str">
            <v>09H</v>
          </cell>
          <cell r="E152" t="str">
            <v>South East</v>
          </cell>
          <cell r="F152"/>
          <cell r="G152" t="str">
            <v>Kent, Surrey and Sussex</v>
          </cell>
          <cell r="P152" t="str">
            <v>D04</v>
          </cell>
          <cell r="Q152" t="str">
            <v>A02</v>
          </cell>
          <cell r="R152" t="str">
            <v>D04A02</v>
          </cell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B153" t="str">
            <v>09J</v>
          </cell>
          <cell r="E153" t="str">
            <v>South East</v>
          </cell>
          <cell r="F153"/>
          <cell r="G153" t="str">
            <v>Kent, Surrey and Sussex</v>
          </cell>
          <cell r="P153" t="str">
            <v>D05</v>
          </cell>
          <cell r="Q153" t="str">
            <v>A04</v>
          </cell>
          <cell r="R153" t="str">
            <v>D05A04</v>
          </cell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B154" t="str">
            <v>09L</v>
          </cell>
          <cell r="E154" t="str">
            <v>South East</v>
          </cell>
          <cell r="F154"/>
          <cell r="G154" t="str">
            <v>Kent, Surrey and Sussex</v>
          </cell>
          <cell r="P154" t="str">
            <v>D01</v>
          </cell>
          <cell r="Q154" t="str">
            <v>A05</v>
          </cell>
          <cell r="R154" t="str">
            <v>D01A05</v>
          </cell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B155" t="str">
            <v>09N</v>
          </cell>
          <cell r="E155" t="str">
            <v>South East</v>
          </cell>
          <cell r="F155"/>
          <cell r="G155" t="str">
            <v>Kent, Surrey and Sussex</v>
          </cell>
          <cell r="P155" t="str">
            <v>D01</v>
          </cell>
          <cell r="Q155" t="str">
            <v>A06</v>
          </cell>
          <cell r="R155" t="str">
            <v>D01A06</v>
          </cell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B156" t="str">
            <v>09P</v>
          </cell>
          <cell r="E156" t="str">
            <v>South East</v>
          </cell>
          <cell r="F156"/>
          <cell r="G156" t="str">
            <v>Kent, Surrey and Sussex</v>
          </cell>
          <cell r="P156" t="str">
            <v>D07</v>
          </cell>
          <cell r="Q156" t="str">
            <v>A10</v>
          </cell>
          <cell r="R156" t="str">
            <v>D07A10</v>
          </cell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B157" t="str">
            <v>09W</v>
          </cell>
          <cell r="E157" t="str">
            <v>South East</v>
          </cell>
          <cell r="F157"/>
          <cell r="G157" t="str">
            <v>Kent, Surrey and Sussex</v>
          </cell>
          <cell r="P157" t="str">
            <v>D06</v>
          </cell>
          <cell r="Q157" t="str">
            <v>A04</v>
          </cell>
          <cell r="R157" t="str">
            <v>D06A04</v>
          </cell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B158" t="str">
            <v>09X</v>
          </cell>
          <cell r="E158" t="str">
            <v>South East</v>
          </cell>
          <cell r="F158"/>
          <cell r="G158" t="str">
            <v>Kent, Surrey and Sussex</v>
          </cell>
          <cell r="P158" t="str">
            <v>D01</v>
          </cell>
          <cell r="Q158" t="str">
            <v>A07</v>
          </cell>
          <cell r="R158" t="str">
            <v>D01A07</v>
          </cell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B159" t="str">
            <v>09Y</v>
          </cell>
          <cell r="E159" t="str">
            <v>South East</v>
          </cell>
          <cell r="F159"/>
          <cell r="G159" t="str">
            <v>Kent, Surrey and Sussex</v>
          </cell>
          <cell r="P159" t="str">
            <v>D01</v>
          </cell>
          <cell r="Q159" t="str">
            <v>A04</v>
          </cell>
          <cell r="R159" t="str">
            <v>D01A04</v>
          </cell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B160" t="str">
            <v>10A</v>
          </cell>
          <cell r="E160" t="str">
            <v>South East</v>
          </cell>
          <cell r="F160"/>
          <cell r="G160" t="str">
            <v>Kent, Surrey and Sussex</v>
          </cell>
          <cell r="P160" t="str">
            <v>D06</v>
          </cell>
          <cell r="Q160" t="str">
            <v>A09</v>
          </cell>
          <cell r="R160" t="str">
            <v>D06A09</v>
          </cell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B161" t="str">
            <v>10C</v>
          </cell>
          <cell r="E161" t="str">
            <v>South East</v>
          </cell>
          <cell r="F161"/>
          <cell r="G161" t="str">
            <v>Hampshire, Isle of Wight and Thames Valley</v>
          </cell>
          <cell r="P161" t="str">
            <v>D01</v>
          </cell>
          <cell r="Q161" t="str">
            <v>A06</v>
          </cell>
          <cell r="R161" t="str">
            <v>D01A06</v>
          </cell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B162" t="str">
            <v>10D</v>
          </cell>
          <cell r="E162" t="str">
            <v>South East</v>
          </cell>
          <cell r="F162"/>
          <cell r="G162" t="str">
            <v>Kent, Surrey and Sussex</v>
          </cell>
          <cell r="P162" t="str">
            <v>D08</v>
          </cell>
          <cell r="Q162" t="str">
            <v>A05</v>
          </cell>
          <cell r="R162" t="str">
            <v>D08A05</v>
          </cell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B163" t="str">
            <v>10E</v>
          </cell>
          <cell r="E163" t="str">
            <v>South East</v>
          </cell>
          <cell r="F163"/>
          <cell r="G163" t="str">
            <v>Kent, Surrey and Sussex</v>
          </cell>
          <cell r="P163" t="str">
            <v>D09</v>
          </cell>
          <cell r="Q163" t="str">
            <v>A09</v>
          </cell>
          <cell r="R163" t="str">
            <v>D09A09</v>
          </cell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B164" t="str">
            <v>10J</v>
          </cell>
          <cell r="E164" t="str">
            <v>South East</v>
          </cell>
          <cell r="F164"/>
          <cell r="G164" t="str">
            <v>Hampshire, Isle of Wight and Thames Valley</v>
          </cell>
          <cell r="P164" t="str">
            <v>D01</v>
          </cell>
          <cell r="Q164" t="str">
            <v>A05</v>
          </cell>
          <cell r="R164" t="str">
            <v>D01A05</v>
          </cell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B165" t="str">
            <v>10K</v>
          </cell>
          <cell r="E165" t="str">
            <v>South East</v>
          </cell>
          <cell r="F165"/>
          <cell r="G165" t="str">
            <v>Hampshire, Isle of Wight and Thames Valley</v>
          </cell>
          <cell r="P165" t="str">
            <v>D02</v>
          </cell>
          <cell r="Q165" t="str">
            <v>A09</v>
          </cell>
          <cell r="R165" t="str">
            <v>D02A09</v>
          </cell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B166" t="str">
            <v>10L</v>
          </cell>
          <cell r="E166" t="str">
            <v>South East</v>
          </cell>
          <cell r="F166"/>
          <cell r="G166" t="str">
            <v>Hampshire, Isle of Wight and Thames Valley</v>
          </cell>
          <cell r="P166" t="str">
            <v>D06</v>
          </cell>
          <cell r="Q166" t="str">
            <v>A10</v>
          </cell>
          <cell r="R166" t="str">
            <v>D06A10</v>
          </cell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B167" t="str">
            <v>10Q</v>
          </cell>
          <cell r="E167" t="str">
            <v>South East</v>
          </cell>
          <cell r="F167"/>
          <cell r="G167" t="str">
            <v>Hampshire, Isle of Wight and Thames Valley</v>
          </cell>
          <cell r="P167" t="str">
            <v>D01</v>
          </cell>
          <cell r="Q167" t="str">
            <v>A04</v>
          </cell>
          <cell r="R167" t="str">
            <v>D01A04</v>
          </cell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B168" t="str">
            <v>10R</v>
          </cell>
          <cell r="E168" t="str">
            <v>South East</v>
          </cell>
          <cell r="F168"/>
          <cell r="G168" t="str">
            <v>Hampshire, Isle of Wight and Thames Valley</v>
          </cell>
          <cell r="P168" t="str">
            <v>D08</v>
          </cell>
          <cell r="Q168" t="str">
            <v>A03</v>
          </cell>
          <cell r="R168" t="str">
            <v>D08A03</v>
          </cell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B169" t="str">
            <v>10V</v>
          </cell>
          <cell r="E169" t="str">
            <v>South East</v>
          </cell>
          <cell r="F169"/>
          <cell r="G169" t="str">
            <v>Hampshire, Isle of Wight and Thames Valley</v>
          </cell>
          <cell r="P169" t="str">
            <v>D03</v>
          </cell>
          <cell r="Q169" t="str">
            <v>A09</v>
          </cell>
          <cell r="R169" t="str">
            <v>D03A09</v>
          </cell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B170" t="str">
            <v>10X</v>
          </cell>
          <cell r="E170" t="str">
            <v>South East</v>
          </cell>
          <cell r="F170"/>
          <cell r="G170" t="str">
            <v>Hampshire, Isle of Wight and Thames Valley</v>
          </cell>
          <cell r="P170" t="str">
            <v>D07</v>
          </cell>
          <cell r="Q170" t="str">
            <v>A02</v>
          </cell>
          <cell r="R170" t="str">
            <v>D07A02</v>
          </cell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B171" t="str">
            <v>11A</v>
          </cell>
          <cell r="E171" t="str">
            <v>South East</v>
          </cell>
          <cell r="F171"/>
          <cell r="G171" t="str">
            <v>Hampshire, Isle of Wight and Thames Valley</v>
          </cell>
          <cell r="P171" t="str">
            <v>D01</v>
          </cell>
          <cell r="Q171" t="str">
            <v>A09</v>
          </cell>
          <cell r="R171" t="str">
            <v>D01A09</v>
          </cell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B172" t="str">
            <v>11E</v>
          </cell>
          <cell r="E172" t="str">
            <v>South West</v>
          </cell>
          <cell r="F172"/>
          <cell r="G172" t="str">
            <v>South West North</v>
          </cell>
          <cell r="P172" t="str">
            <v>D02</v>
          </cell>
          <cell r="Q172" t="str">
            <v>A06</v>
          </cell>
          <cell r="R172" t="str">
            <v>D02A06</v>
          </cell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B173" t="str">
            <v>11J</v>
          </cell>
          <cell r="E173" t="str">
            <v>South West</v>
          </cell>
          <cell r="F173"/>
          <cell r="G173" t="str">
            <v>South West South</v>
          </cell>
          <cell r="P173" t="str">
            <v>D03</v>
          </cell>
          <cell r="Q173" t="str">
            <v>A10</v>
          </cell>
          <cell r="R173" t="str">
            <v>D03A10</v>
          </cell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B174" t="str">
            <v>11M</v>
          </cell>
          <cell r="E174" t="str">
            <v>South West</v>
          </cell>
          <cell r="F174"/>
          <cell r="G174" t="str">
            <v>South West North</v>
          </cell>
          <cell r="P174" t="str">
            <v>D02</v>
          </cell>
          <cell r="Q174" t="str">
            <v>A08</v>
          </cell>
          <cell r="R174" t="str">
            <v>D02A08</v>
          </cell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B175" t="str">
            <v>11N</v>
          </cell>
          <cell r="E175" t="str">
            <v>South West</v>
          </cell>
          <cell r="F175"/>
          <cell r="G175" t="str">
            <v>South West South</v>
          </cell>
          <cell r="P175" t="str">
            <v>D07</v>
          </cell>
          <cell r="Q175" t="str">
            <v>A10</v>
          </cell>
          <cell r="R175" t="str">
            <v>D07A10</v>
          </cell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B176" t="str">
            <v>11X</v>
          </cell>
          <cell r="E176" t="str">
            <v>South West</v>
          </cell>
          <cell r="F176"/>
          <cell r="G176" t="str">
            <v>South West South</v>
          </cell>
          <cell r="P176" t="str">
            <v>D04</v>
          </cell>
          <cell r="Q176" t="str">
            <v>A09</v>
          </cell>
          <cell r="R176" t="str">
            <v>D04A09</v>
          </cell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B177" t="str">
            <v>12D</v>
          </cell>
          <cell r="E177" t="str">
            <v>South West</v>
          </cell>
          <cell r="F177"/>
          <cell r="G177" t="str">
            <v>South West North</v>
          </cell>
          <cell r="P177" t="str">
            <v>D04</v>
          </cell>
          <cell r="Q177" t="str">
            <v>A03</v>
          </cell>
          <cell r="R177" t="str">
            <v>D04A03</v>
          </cell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B178" t="str">
            <v>12F</v>
          </cell>
          <cell r="E178" t="str">
            <v>North</v>
          </cell>
          <cell r="F178"/>
          <cell r="G178" t="str">
            <v>Cheshire and Merseyside</v>
          </cell>
          <cell r="P178" t="str">
            <v>D08</v>
          </cell>
          <cell r="Q178" t="str">
            <v>A08</v>
          </cell>
          <cell r="R178" t="str">
            <v>D08A08</v>
          </cell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B179" t="str">
            <v>13T</v>
          </cell>
          <cell r="E179" t="str">
            <v>North</v>
          </cell>
          <cell r="F179"/>
          <cell r="G179" t="str">
            <v>Cumbria and North East</v>
          </cell>
          <cell r="P179" t="str">
            <v>D08</v>
          </cell>
          <cell r="Q179" t="str">
            <v>A03</v>
          </cell>
          <cell r="R179" t="str">
            <v>D08A03</v>
          </cell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B180" t="str">
            <v>14L</v>
          </cell>
          <cell r="E180" t="str">
            <v>North</v>
          </cell>
          <cell r="F180"/>
          <cell r="G180" t="str">
            <v>Greater Manchester</v>
          </cell>
          <cell r="P180" t="str">
            <v>D10</v>
          </cell>
          <cell r="Q180" t="str">
            <v>A01</v>
          </cell>
          <cell r="R180" t="str">
            <v>D10A01</v>
          </cell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B181" t="str">
            <v>14Y</v>
          </cell>
          <cell r="E181" t="str">
            <v>South East</v>
          </cell>
          <cell r="F181"/>
          <cell r="G181" t="str">
            <v>Hampshire, Isle of Wight and Thames Valley</v>
          </cell>
          <cell r="P181" t="str">
            <v>D01</v>
          </cell>
          <cell r="Q181" t="str">
            <v>A05</v>
          </cell>
          <cell r="R181" t="str">
            <v>D01A05</v>
          </cell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B182" t="str">
            <v>15A</v>
          </cell>
          <cell r="E182" t="str">
            <v>South East</v>
          </cell>
          <cell r="F182"/>
          <cell r="G182" t="str">
            <v>Hampshire, Isle of Wight and Thames Valley</v>
          </cell>
          <cell r="P182" t="str">
            <v>D02</v>
          </cell>
          <cell r="Q182" t="str">
            <v>A03</v>
          </cell>
          <cell r="R182" t="str">
            <v>D02A03</v>
          </cell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B183" t="str">
            <v>15C</v>
          </cell>
          <cell r="E183" t="str">
            <v>South West</v>
          </cell>
          <cell r="F183"/>
          <cell r="G183" t="str">
            <v>South West North</v>
          </cell>
          <cell r="P183" t="str">
            <v>D05</v>
          </cell>
          <cell r="Q183" t="str">
            <v>A04</v>
          </cell>
          <cell r="R183" t="str">
            <v>D05A04</v>
          </cell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B184" t="str">
            <v>15D</v>
          </cell>
          <cell r="E184" t="str">
            <v>South East</v>
          </cell>
          <cell r="F184"/>
          <cell r="G184" t="str">
            <v>Hampshire, Isle of Wight and Thames Valley</v>
          </cell>
          <cell r="P184" t="str">
            <v>D02</v>
          </cell>
          <cell r="Q184" t="str">
            <v>A02</v>
          </cell>
          <cell r="R184" t="str">
            <v>D02A02</v>
          </cell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B185" t="str">
            <v>15E</v>
          </cell>
          <cell r="E185" t="str">
            <v>Midlands and East</v>
          </cell>
          <cell r="F185"/>
          <cell r="G185" t="str">
            <v>West Midlands</v>
          </cell>
          <cell r="P185" t="str">
            <v>D10</v>
          </cell>
          <cell r="Q185" t="str">
            <v>A03</v>
          </cell>
          <cell r="R185" t="str">
            <v>D10A03</v>
          </cell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B186" t="str">
            <v>15F</v>
          </cell>
          <cell r="E186" t="str">
            <v>North</v>
          </cell>
          <cell r="F186"/>
          <cell r="G186" t="str">
            <v>Yorkshire and the Humber</v>
          </cell>
          <cell r="P186" t="str">
            <v>D08</v>
          </cell>
          <cell r="Q186" t="str">
            <v>A03</v>
          </cell>
          <cell r="R186" t="str">
            <v>D08A03</v>
          </cell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B187" t="str">
            <v>15M</v>
          </cell>
          <cell r="E187" t="str">
            <v>Midlands and East</v>
          </cell>
          <cell r="F187"/>
          <cell r="G187" t="str">
            <v>North Midlands</v>
          </cell>
          <cell r="P187" t="str">
            <v>D06</v>
          </cell>
          <cell r="Q187" t="str">
            <v>A07</v>
          </cell>
          <cell r="R187" t="str">
            <v>D06A07</v>
          </cell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B188" t="str">
            <v>99A</v>
          </cell>
          <cell r="E188" t="str">
            <v>North</v>
          </cell>
          <cell r="F188"/>
          <cell r="G188" t="str">
            <v>Cheshire and Merseyside</v>
          </cell>
          <cell r="P188" t="str">
            <v>D10</v>
          </cell>
          <cell r="Q188" t="str">
            <v>A03</v>
          </cell>
          <cell r="R188" t="str">
            <v>D10A03</v>
          </cell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B189" t="str">
            <v>99C</v>
          </cell>
          <cell r="E189" t="str">
            <v>North</v>
          </cell>
          <cell r="F189"/>
          <cell r="G189" t="str">
            <v>Cumbria and North East</v>
          </cell>
          <cell r="P189" t="str">
            <v>D05</v>
          </cell>
          <cell r="Q189" t="str">
            <v>A07</v>
          </cell>
          <cell r="R189" t="str">
            <v>D05A07</v>
          </cell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B190" t="str">
            <v>99D</v>
          </cell>
          <cell r="E190" t="str">
            <v>Midlands and East</v>
          </cell>
          <cell r="F190"/>
          <cell r="G190" t="str">
            <v>Central Midlands</v>
          </cell>
          <cell r="P190" t="str">
            <v>D02</v>
          </cell>
          <cell r="Q190" t="str">
            <v>A09</v>
          </cell>
          <cell r="R190" t="str">
            <v>D02A09</v>
          </cell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B191" t="str">
            <v>99E</v>
          </cell>
          <cell r="E191" t="str">
            <v>Midlands and East</v>
          </cell>
          <cell r="F191"/>
          <cell r="G191" t="str">
            <v>East</v>
          </cell>
          <cell r="P191" t="str">
            <v>D05</v>
          </cell>
          <cell r="Q191" t="str">
            <v>A05</v>
          </cell>
          <cell r="R191" t="str">
            <v>D05A05</v>
          </cell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B192" t="str">
            <v>99F</v>
          </cell>
          <cell r="E192" t="str">
            <v>Midlands and East</v>
          </cell>
          <cell r="F192"/>
          <cell r="G192" t="str">
            <v>East</v>
          </cell>
          <cell r="P192" t="str">
            <v>D02</v>
          </cell>
          <cell r="Q192" t="str">
            <v>A09</v>
          </cell>
          <cell r="R192" t="str">
            <v>D02A09</v>
          </cell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B193" t="str">
            <v>99G</v>
          </cell>
          <cell r="E193" t="str">
            <v>Midlands and East</v>
          </cell>
          <cell r="F193"/>
          <cell r="G193" t="str">
            <v>East</v>
          </cell>
          <cell r="P193" t="str">
            <v>D07</v>
          </cell>
          <cell r="Q193" t="str">
            <v>A06</v>
          </cell>
          <cell r="R193" t="str">
            <v>D07A06</v>
          </cell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B194" t="str">
            <v>99H</v>
          </cell>
          <cell r="E194" t="str">
            <v>South East</v>
          </cell>
          <cell r="G194" t="str">
            <v>Kent, Surrey and Sussex</v>
          </cell>
          <cell r="P194" t="str">
            <v>D01</v>
          </cell>
          <cell r="Q194" t="str">
            <v>A07</v>
          </cell>
          <cell r="R194" t="str">
            <v>D01A07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B195" t="str">
            <v>99J</v>
          </cell>
          <cell r="E195" t="str">
            <v>South East</v>
          </cell>
          <cell r="G195" t="str">
            <v>Kent, Surrey and Sussex</v>
          </cell>
          <cell r="P195" t="str">
            <v>D02</v>
          </cell>
          <cell r="Q195" t="str">
            <v>A06</v>
          </cell>
          <cell r="R195" t="str">
            <v>D02A06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B196" t="str">
            <v>99K</v>
          </cell>
          <cell r="E196" t="str">
            <v>South East</v>
          </cell>
          <cell r="G196" t="str">
            <v>Kent, Surrey and Sussex</v>
          </cell>
          <cell r="P196" t="str">
            <v>D02</v>
          </cell>
          <cell r="Q196" t="str">
            <v>A09</v>
          </cell>
          <cell r="R196" t="str">
            <v>D02A09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B197" t="str">
            <v>99M</v>
          </cell>
          <cell r="E197" t="str">
            <v>South East</v>
          </cell>
          <cell r="G197" t="str">
            <v>Hampshire, Isle of Wight and Thames Valley</v>
          </cell>
          <cell r="P197" t="str">
            <v>D01</v>
          </cell>
          <cell r="Q197" t="str">
            <v>A05</v>
          </cell>
          <cell r="R197" t="str">
            <v>D01A05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B198" t="str">
            <v>99N</v>
          </cell>
          <cell r="E198" t="str">
            <v>South West</v>
          </cell>
          <cell r="G198" t="str">
            <v>South West North</v>
          </cell>
          <cell r="P198" t="str">
            <v>D02</v>
          </cell>
          <cell r="Q198" t="str">
            <v>A08</v>
          </cell>
          <cell r="R198" t="str">
            <v>D02A08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B199" t="str">
            <v>99P</v>
          </cell>
          <cell r="E199" t="str">
            <v>South West</v>
          </cell>
          <cell r="G199" t="str">
            <v>South West South</v>
          </cell>
          <cell r="P199" t="str">
            <v>D05</v>
          </cell>
          <cell r="Q199" t="str">
            <v>A09</v>
          </cell>
          <cell r="R199" t="str">
            <v>D05A09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B200" t="str">
            <v>99Q</v>
          </cell>
          <cell r="E200" t="str">
            <v>South West</v>
          </cell>
          <cell r="G200" t="str">
            <v>South West South</v>
          </cell>
          <cell r="P200" t="str">
            <v>D06</v>
          </cell>
          <cell r="Q200" t="str">
            <v>A10</v>
          </cell>
          <cell r="R200" t="str">
            <v>D06A10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>
        <row r="9">
          <cell r="E9">
            <v>108354.66748046875</v>
          </cell>
          <cell r="F9">
            <v>108392.1875</v>
          </cell>
          <cell r="G9">
            <v>108449.640625</v>
          </cell>
          <cell r="H9">
            <v>108477.078125</v>
          </cell>
          <cell r="I9">
            <v>108490.84375</v>
          </cell>
          <cell r="J9">
            <v>108475.96875</v>
          </cell>
        </row>
        <row r="10">
          <cell r="E10">
            <v>292189.83605957031</v>
          </cell>
          <cell r="F10">
            <v>293122.5</v>
          </cell>
          <cell r="G10">
            <v>294087.8125</v>
          </cell>
          <cell r="H10">
            <v>295084.125</v>
          </cell>
          <cell r="I10">
            <v>296002.53125</v>
          </cell>
          <cell r="J10">
            <v>296842.9375</v>
          </cell>
        </row>
        <row r="11">
          <cell r="E11">
            <v>259367.9208984375</v>
          </cell>
          <cell r="F11">
            <v>260056.4375</v>
          </cell>
          <cell r="G11">
            <v>260704.78125</v>
          </cell>
          <cell r="H11">
            <v>261174</v>
          </cell>
          <cell r="I11">
            <v>261762.296875</v>
          </cell>
          <cell r="J11">
            <v>262460.8125</v>
          </cell>
        </row>
        <row r="12">
          <cell r="E12">
            <v>297298.9188079834</v>
          </cell>
          <cell r="F12">
            <v>298132.21875</v>
          </cell>
          <cell r="G12">
            <v>298891.875</v>
          </cell>
          <cell r="H12">
            <v>299587.75</v>
          </cell>
          <cell r="I12">
            <v>300221.375</v>
          </cell>
          <cell r="J12">
            <v>300764.21875</v>
          </cell>
        </row>
        <row r="13">
          <cell r="E13">
            <v>325418</v>
          </cell>
          <cell r="F13">
            <v>325474.59375</v>
          </cell>
          <cell r="G13">
            <v>325564.0625</v>
          </cell>
          <cell r="H13">
            <v>325652.125</v>
          </cell>
          <cell r="I13">
            <v>325740.3125</v>
          </cell>
          <cell r="J13">
            <v>325781.3125</v>
          </cell>
        </row>
        <row r="14">
          <cell r="E14">
            <v>296987.75262069702</v>
          </cell>
          <cell r="F14">
            <v>297279.8125</v>
          </cell>
          <cell r="G14">
            <v>297414.375</v>
          </cell>
          <cell r="H14">
            <v>297457.03125</v>
          </cell>
          <cell r="I14">
            <v>297528.96875</v>
          </cell>
          <cell r="J14">
            <v>297502.90625</v>
          </cell>
        </row>
        <row r="15">
          <cell r="E15">
            <v>157204.24853515625</v>
          </cell>
          <cell r="F15">
            <v>157356.140625</v>
          </cell>
          <cell r="G15">
            <v>157527.421875</v>
          </cell>
          <cell r="H15">
            <v>157706.65625</v>
          </cell>
          <cell r="I15">
            <v>157875.640625</v>
          </cell>
          <cell r="J15">
            <v>158029.90625</v>
          </cell>
        </row>
        <row r="16">
          <cell r="E16">
            <v>284072.08127784729</v>
          </cell>
          <cell r="F16">
            <v>284309.3125</v>
          </cell>
          <cell r="G16">
            <v>284521.125</v>
          </cell>
          <cell r="H16">
            <v>284736.65625</v>
          </cell>
          <cell r="I16">
            <v>284950.625</v>
          </cell>
          <cell r="J16">
            <v>285102.71875</v>
          </cell>
        </row>
        <row r="17">
          <cell r="E17">
            <v>175120.75170898438</v>
          </cell>
          <cell r="F17">
            <v>175157.515625</v>
          </cell>
          <cell r="G17">
            <v>175171.625</v>
          </cell>
          <cell r="H17">
            <v>175123.546875</v>
          </cell>
          <cell r="I17">
            <v>175059.828125</v>
          </cell>
          <cell r="J17">
            <v>174947.40625</v>
          </cell>
        </row>
        <row r="18">
          <cell r="E18">
            <v>173468.50117397308</v>
          </cell>
          <cell r="F18">
            <v>173096.546875</v>
          </cell>
          <cell r="G18">
            <v>172778.25</v>
          </cell>
          <cell r="H18">
            <v>172451.375</v>
          </cell>
          <cell r="I18">
            <v>172164.8125</v>
          </cell>
          <cell r="J18">
            <v>171872.28125</v>
          </cell>
        </row>
        <row r="19">
          <cell r="E19">
            <v>309358.24694824219</v>
          </cell>
          <cell r="F19">
            <v>310601.6875</v>
          </cell>
          <cell r="G19">
            <v>311766.75</v>
          </cell>
          <cell r="H19">
            <v>312848.8125</v>
          </cell>
          <cell r="I19">
            <v>313833.6875</v>
          </cell>
          <cell r="J19">
            <v>314693.71875</v>
          </cell>
        </row>
        <row r="20">
          <cell r="E20">
            <v>204179.50073242188</v>
          </cell>
          <cell r="F20">
            <v>204868.28125</v>
          </cell>
          <cell r="G20">
            <v>205557.65625</v>
          </cell>
          <cell r="H20">
            <v>206201.6875</v>
          </cell>
          <cell r="I20">
            <v>206811.75</v>
          </cell>
          <cell r="J20">
            <v>207373.1875</v>
          </cell>
        </row>
        <row r="21">
          <cell r="E21">
            <v>183604.58435058594</v>
          </cell>
          <cell r="F21">
            <v>184909.5625</v>
          </cell>
          <cell r="G21">
            <v>186178.53125</v>
          </cell>
          <cell r="H21">
            <v>187455.0625</v>
          </cell>
          <cell r="I21">
            <v>188646.0625</v>
          </cell>
          <cell r="J21">
            <v>189732.125</v>
          </cell>
        </row>
        <row r="22">
          <cell r="E22">
            <v>255302.4150390625</v>
          </cell>
          <cell r="F22">
            <v>256758.234375</v>
          </cell>
          <cell r="G22">
            <v>258134.734375</v>
          </cell>
          <cell r="H22">
            <v>259393.0625</v>
          </cell>
          <cell r="I22">
            <v>260564.6875</v>
          </cell>
          <cell r="J22">
            <v>261632.890625</v>
          </cell>
        </row>
        <row r="23">
          <cell r="E23">
            <v>382164.08624267578</v>
          </cell>
          <cell r="F23">
            <v>382499.5625</v>
          </cell>
          <cell r="G23">
            <v>382833.375</v>
          </cell>
          <cell r="H23">
            <v>383179.65625</v>
          </cell>
          <cell r="I23">
            <v>383372.625</v>
          </cell>
          <cell r="J23">
            <v>383509.125</v>
          </cell>
        </row>
        <row r="24">
          <cell r="E24">
            <v>208597.41194677353</v>
          </cell>
          <cell r="F24">
            <v>209256.765625</v>
          </cell>
          <cell r="G24">
            <v>209983.75</v>
          </cell>
          <cell r="H24">
            <v>210671.90625</v>
          </cell>
          <cell r="I24">
            <v>211367.828125</v>
          </cell>
          <cell r="J24">
            <v>211983.75</v>
          </cell>
        </row>
        <row r="25">
          <cell r="E25">
            <v>233537.333984375</v>
          </cell>
          <cell r="F25">
            <v>234477.703125</v>
          </cell>
          <cell r="G25">
            <v>235364.390625</v>
          </cell>
          <cell r="H25">
            <v>236209.796875</v>
          </cell>
          <cell r="I25">
            <v>236985.09375</v>
          </cell>
          <cell r="J25">
            <v>237655.25</v>
          </cell>
        </row>
        <row r="26">
          <cell r="E26">
            <v>209211.58392333984</v>
          </cell>
          <cell r="F26">
            <v>209249.015625</v>
          </cell>
          <cell r="G26">
            <v>209231.71875</v>
          </cell>
          <cell r="H26">
            <v>209111.484375</v>
          </cell>
          <cell r="I26">
            <v>209021.90625</v>
          </cell>
          <cell r="J26">
            <v>208953.40625</v>
          </cell>
        </row>
        <row r="27">
          <cell r="E27">
            <v>131379.166015625</v>
          </cell>
          <cell r="F27">
            <v>131605.6875</v>
          </cell>
          <cell r="G27">
            <v>131833.640625</v>
          </cell>
          <cell r="H27">
            <v>132053.203125</v>
          </cell>
          <cell r="I27">
            <v>132256.265625</v>
          </cell>
          <cell r="J27">
            <v>132445.78125</v>
          </cell>
        </row>
        <row r="28">
          <cell r="E28">
            <v>272953.16479492188</v>
          </cell>
          <cell r="F28">
            <v>275610.5</v>
          </cell>
          <cell r="G28">
            <v>278114.5</v>
          </cell>
          <cell r="H28">
            <v>280451.75</v>
          </cell>
          <cell r="I28">
            <v>282634.25</v>
          </cell>
          <cell r="J28">
            <v>284661.875</v>
          </cell>
        </row>
        <row r="29">
          <cell r="E29">
            <v>324183.16345214844</v>
          </cell>
          <cell r="F29">
            <v>323764.0625</v>
          </cell>
          <cell r="G29">
            <v>323354.90625</v>
          </cell>
          <cell r="H29">
            <v>322940.9375</v>
          </cell>
          <cell r="I29">
            <v>322521.5</v>
          </cell>
          <cell r="J29">
            <v>322059.09375</v>
          </cell>
        </row>
        <row r="30">
          <cell r="E30">
            <v>165151.58276367188</v>
          </cell>
          <cell r="F30">
            <v>165618.96875</v>
          </cell>
          <cell r="G30">
            <v>166135.671875</v>
          </cell>
          <cell r="H30">
            <v>166636.78125</v>
          </cell>
          <cell r="I30">
            <v>167131.125</v>
          </cell>
          <cell r="J30">
            <v>167623.1875</v>
          </cell>
        </row>
        <row r="31">
          <cell r="E31">
            <v>345955.67114257813</v>
          </cell>
          <cell r="F31">
            <v>346843</v>
          </cell>
          <cell r="G31">
            <v>347573.9375</v>
          </cell>
          <cell r="H31">
            <v>348167.625</v>
          </cell>
          <cell r="I31">
            <v>348893.9375</v>
          </cell>
          <cell r="J31">
            <v>349661.28125</v>
          </cell>
        </row>
        <row r="32">
          <cell r="E32">
            <v>185925.41552734375</v>
          </cell>
          <cell r="F32">
            <v>186311.0625</v>
          </cell>
          <cell r="G32">
            <v>186706.96875</v>
          </cell>
          <cell r="H32">
            <v>187151.71875</v>
          </cell>
          <cell r="I32">
            <v>187566.8125</v>
          </cell>
          <cell r="J32">
            <v>187958.15625</v>
          </cell>
        </row>
        <row r="33">
          <cell r="E33">
            <v>155093.08374023438</v>
          </cell>
          <cell r="F33">
            <v>155182.25</v>
          </cell>
          <cell r="G33">
            <v>155277.4375</v>
          </cell>
          <cell r="H33">
            <v>155438.515625</v>
          </cell>
          <cell r="I33">
            <v>155548.953125</v>
          </cell>
          <cell r="J33">
            <v>155685.9375</v>
          </cell>
        </row>
        <row r="34">
          <cell r="E34">
            <v>125038.33166503906</v>
          </cell>
          <cell r="F34">
            <v>125268.4765625</v>
          </cell>
          <cell r="G34">
            <v>125542.484375</v>
          </cell>
          <cell r="H34">
            <v>125805.15625</v>
          </cell>
          <cell r="I34">
            <v>126104.796875</v>
          </cell>
          <cell r="J34">
            <v>126395.96875</v>
          </cell>
        </row>
        <row r="35">
          <cell r="E35">
            <v>312021.74751663208</v>
          </cell>
          <cell r="F35">
            <v>313465.75</v>
          </cell>
          <cell r="G35">
            <v>314968.75</v>
          </cell>
          <cell r="H35">
            <v>316512.0625</v>
          </cell>
          <cell r="I35">
            <v>318037.1875</v>
          </cell>
          <cell r="J35">
            <v>319476.125</v>
          </cell>
        </row>
        <row r="36">
          <cell r="E36">
            <v>197589.50048828125</v>
          </cell>
          <cell r="F36">
            <v>198154.4375</v>
          </cell>
          <cell r="G36">
            <v>198715.859375</v>
          </cell>
          <cell r="H36">
            <v>199263.546875</v>
          </cell>
          <cell r="I36">
            <v>199834.59375</v>
          </cell>
          <cell r="J36">
            <v>200353.046875</v>
          </cell>
        </row>
        <row r="37">
          <cell r="E37">
            <v>247904.74877929688</v>
          </cell>
          <cell r="F37">
            <v>248556.28125</v>
          </cell>
          <cell r="G37">
            <v>249223.8125</v>
          </cell>
          <cell r="H37">
            <v>249879.5625</v>
          </cell>
          <cell r="I37">
            <v>250518.5625</v>
          </cell>
          <cell r="J37">
            <v>251105.359375</v>
          </cell>
        </row>
        <row r="38">
          <cell r="E38">
            <v>242027.00146484375</v>
          </cell>
          <cell r="F38">
            <v>243556.875</v>
          </cell>
          <cell r="G38">
            <v>245133.5625</v>
          </cell>
          <cell r="H38">
            <v>246695.3125</v>
          </cell>
          <cell r="I38">
            <v>248209.3125</v>
          </cell>
          <cell r="J38">
            <v>249686.25</v>
          </cell>
        </row>
        <row r="39">
          <cell r="E39">
            <v>107018.25</v>
          </cell>
          <cell r="F39">
            <v>107292.4375</v>
          </cell>
          <cell r="G39">
            <v>107566.421875</v>
          </cell>
          <cell r="H39">
            <v>107859.390625</v>
          </cell>
          <cell r="I39">
            <v>108122.484375</v>
          </cell>
          <cell r="J39">
            <v>108345.4375</v>
          </cell>
        </row>
        <row r="40">
          <cell r="E40">
            <v>218209.00561523438</v>
          </cell>
          <cell r="F40">
            <v>219281.65625</v>
          </cell>
          <cell r="G40">
            <v>220369.640625</v>
          </cell>
          <cell r="H40">
            <v>221421.6875</v>
          </cell>
          <cell r="I40">
            <v>222454</v>
          </cell>
          <cell r="J40">
            <v>223407.53125</v>
          </cell>
        </row>
        <row r="41">
          <cell r="E41">
            <v>263907.41619873047</v>
          </cell>
          <cell r="F41">
            <v>264776.84375</v>
          </cell>
          <cell r="G41">
            <v>265597.6875</v>
          </cell>
          <cell r="H41">
            <v>266357.6875</v>
          </cell>
          <cell r="I41">
            <v>267133.375</v>
          </cell>
          <cell r="J41">
            <v>267887.4375</v>
          </cell>
        </row>
        <row r="42">
          <cell r="E42">
            <v>113598.50024414063</v>
          </cell>
          <cell r="F42">
            <v>113720.625</v>
          </cell>
          <cell r="G42">
            <v>113877.375</v>
          </cell>
          <cell r="H42">
            <v>114012.53125</v>
          </cell>
          <cell r="I42">
            <v>114212.703125</v>
          </cell>
          <cell r="J42">
            <v>114388.2109375</v>
          </cell>
        </row>
        <row r="43">
          <cell r="E43">
            <v>327903.66906738281</v>
          </cell>
          <cell r="F43">
            <v>328789.4375</v>
          </cell>
          <cell r="G43">
            <v>329583.8125</v>
          </cell>
          <cell r="H43">
            <v>330294.3125</v>
          </cell>
          <cell r="I43">
            <v>330954.25</v>
          </cell>
          <cell r="J43">
            <v>331514.75</v>
          </cell>
        </row>
        <row r="44">
          <cell r="E44">
            <v>177596.66862010956</v>
          </cell>
          <cell r="F44">
            <v>178249.3125</v>
          </cell>
          <cell r="G44">
            <v>178955.03125</v>
          </cell>
          <cell r="H44">
            <v>179679.0625</v>
          </cell>
          <cell r="I44">
            <v>180360.34375</v>
          </cell>
          <cell r="J44">
            <v>181031.734375</v>
          </cell>
        </row>
        <row r="45">
          <cell r="E45">
            <v>159178.16723632813</v>
          </cell>
          <cell r="F45">
            <v>159702.5</v>
          </cell>
          <cell r="G45">
            <v>160223.21875</v>
          </cell>
          <cell r="H45">
            <v>160710.53125</v>
          </cell>
          <cell r="I45">
            <v>161179.25</v>
          </cell>
          <cell r="J45">
            <v>161620.40625</v>
          </cell>
        </row>
        <row r="46">
          <cell r="E46">
            <v>260349.66607666016</v>
          </cell>
          <cell r="F46">
            <v>262230.9375</v>
          </cell>
          <cell r="G46">
            <v>264060.15625</v>
          </cell>
          <cell r="H46">
            <v>265800.34375</v>
          </cell>
          <cell r="I46">
            <v>267480.9375</v>
          </cell>
          <cell r="J46">
            <v>269068.4375</v>
          </cell>
        </row>
        <row r="47">
          <cell r="E47">
            <v>117382.6669921875</v>
          </cell>
          <cell r="F47">
            <v>117732.3671875</v>
          </cell>
          <cell r="G47">
            <v>118099.2578125</v>
          </cell>
          <cell r="H47">
            <v>118456.671875</v>
          </cell>
          <cell r="I47">
            <v>118797.6484375</v>
          </cell>
          <cell r="J47">
            <v>119119.7421875</v>
          </cell>
        </row>
        <row r="48">
          <cell r="E48">
            <v>333179.24963378906</v>
          </cell>
          <cell r="F48">
            <v>334130.3125</v>
          </cell>
          <cell r="G48">
            <v>334984.21875</v>
          </cell>
          <cell r="H48">
            <v>335719.3125</v>
          </cell>
          <cell r="I48">
            <v>336312.5</v>
          </cell>
          <cell r="J48">
            <v>336869.125</v>
          </cell>
        </row>
        <row r="49">
          <cell r="E49">
            <v>220614.66503953934</v>
          </cell>
          <cell r="F49">
            <v>221396.0625</v>
          </cell>
          <cell r="G49">
            <v>222195.15625</v>
          </cell>
          <cell r="H49">
            <v>222935.90625</v>
          </cell>
          <cell r="I49">
            <v>223652.9375</v>
          </cell>
          <cell r="J49">
            <v>224282.46875</v>
          </cell>
        </row>
        <row r="50">
          <cell r="E50">
            <v>140422.67003250122</v>
          </cell>
          <cell r="F50">
            <v>140352.578125</v>
          </cell>
          <cell r="G50">
            <v>140252.546875</v>
          </cell>
          <cell r="H50">
            <v>140106.984375</v>
          </cell>
          <cell r="I50">
            <v>139954.5</v>
          </cell>
          <cell r="J50">
            <v>139737.625</v>
          </cell>
        </row>
        <row r="51">
          <cell r="E51">
            <v>320731.41687011719</v>
          </cell>
          <cell r="F51">
            <v>321430.5625</v>
          </cell>
          <cell r="G51">
            <v>322119.46875</v>
          </cell>
          <cell r="H51">
            <v>322742.1875</v>
          </cell>
          <cell r="I51">
            <v>323321.6875</v>
          </cell>
          <cell r="J51">
            <v>323822.3125</v>
          </cell>
        </row>
        <row r="52">
          <cell r="E52">
            <v>304284.99792480469</v>
          </cell>
          <cell r="F52">
            <v>304863.65625</v>
          </cell>
          <cell r="G52">
            <v>305466.34375</v>
          </cell>
          <cell r="H52">
            <v>306030.75</v>
          </cell>
          <cell r="I52">
            <v>306600.3125</v>
          </cell>
          <cell r="J52">
            <v>307151.28125</v>
          </cell>
        </row>
        <row r="53">
          <cell r="E53">
            <v>248802.74963378906</v>
          </cell>
          <cell r="F53">
            <v>249965.9375</v>
          </cell>
          <cell r="G53">
            <v>251006.78125</v>
          </cell>
          <cell r="H53">
            <v>251959.515625</v>
          </cell>
          <cell r="I53">
            <v>252882.71875</v>
          </cell>
          <cell r="J53">
            <v>253765.15625</v>
          </cell>
        </row>
        <row r="54">
          <cell r="E54">
            <v>144071.99926757813</v>
          </cell>
          <cell r="F54">
            <v>144023.375</v>
          </cell>
          <cell r="G54">
            <v>144107.09375</v>
          </cell>
          <cell r="H54">
            <v>144141.25</v>
          </cell>
          <cell r="I54">
            <v>144168.25</v>
          </cell>
          <cell r="J54">
            <v>144181.875</v>
          </cell>
        </row>
        <row r="55">
          <cell r="E55">
            <v>163132.0810546875</v>
          </cell>
          <cell r="F55">
            <v>163245.0625</v>
          </cell>
          <cell r="G55">
            <v>163361.4375</v>
          </cell>
          <cell r="H55">
            <v>163420</v>
          </cell>
          <cell r="I55">
            <v>163457.59375</v>
          </cell>
          <cell r="J55">
            <v>163536.34375</v>
          </cell>
        </row>
        <row r="56">
          <cell r="E56">
            <v>299081.3346862793</v>
          </cell>
          <cell r="F56">
            <v>299668.03125</v>
          </cell>
          <cell r="G56">
            <v>300221.8125</v>
          </cell>
          <cell r="H56">
            <v>300771.90625</v>
          </cell>
          <cell r="I56">
            <v>301211.5</v>
          </cell>
          <cell r="J56">
            <v>301602.59375</v>
          </cell>
        </row>
        <row r="57">
          <cell r="E57">
            <v>169648.75170898438</v>
          </cell>
          <cell r="F57">
            <v>169562.078125</v>
          </cell>
          <cell r="G57">
            <v>169500.15625</v>
          </cell>
          <cell r="H57">
            <v>169391.1875</v>
          </cell>
          <cell r="I57">
            <v>169266.1875</v>
          </cell>
          <cell r="J57">
            <v>169122.828125</v>
          </cell>
        </row>
        <row r="58">
          <cell r="E58">
            <v>193733.75102114677</v>
          </cell>
          <cell r="F58">
            <v>194611.96875</v>
          </cell>
          <cell r="G58">
            <v>195498.4375</v>
          </cell>
          <cell r="H58">
            <v>196266.046875</v>
          </cell>
          <cell r="I58">
            <v>196989.609375</v>
          </cell>
          <cell r="J58">
            <v>197670.6875</v>
          </cell>
        </row>
        <row r="59">
          <cell r="E59">
            <v>177178.1650390625</v>
          </cell>
          <cell r="F59">
            <v>177652.984375</v>
          </cell>
          <cell r="G59">
            <v>178117.21875</v>
          </cell>
          <cell r="H59">
            <v>178564.71875</v>
          </cell>
          <cell r="I59">
            <v>178958.21875</v>
          </cell>
          <cell r="J59">
            <v>179307.4375</v>
          </cell>
        </row>
        <row r="60">
          <cell r="E60">
            <v>263162.83093261719</v>
          </cell>
          <cell r="F60">
            <v>263993.09375</v>
          </cell>
          <cell r="G60">
            <v>264819.25</v>
          </cell>
          <cell r="H60">
            <v>265637.28125</v>
          </cell>
          <cell r="I60">
            <v>266398.0625</v>
          </cell>
          <cell r="J60">
            <v>267122.5625</v>
          </cell>
        </row>
        <row r="61">
          <cell r="E61">
            <v>120479.5810546875</v>
          </cell>
          <cell r="F61">
            <v>120626.71875</v>
          </cell>
          <cell r="G61">
            <v>120801.65625</v>
          </cell>
          <cell r="H61">
            <v>120953.375</v>
          </cell>
          <cell r="I61">
            <v>121109.2734375</v>
          </cell>
          <cell r="J61">
            <v>121247.1875</v>
          </cell>
        </row>
        <row r="62">
          <cell r="E62">
            <v>601173.15856933594</v>
          </cell>
          <cell r="F62">
            <v>604647.125</v>
          </cell>
          <cell r="G62">
            <v>607792.6875</v>
          </cell>
          <cell r="H62">
            <v>610593</v>
          </cell>
          <cell r="I62">
            <v>613445.25</v>
          </cell>
          <cell r="J62">
            <v>616304.875</v>
          </cell>
        </row>
        <row r="63">
          <cell r="E63">
            <v>357151.74291992188</v>
          </cell>
          <cell r="F63">
            <v>358916.4375</v>
          </cell>
          <cell r="G63">
            <v>360500</v>
          </cell>
          <cell r="H63">
            <v>361942.90625</v>
          </cell>
          <cell r="I63">
            <v>363417.84375</v>
          </cell>
          <cell r="J63">
            <v>364988.4375</v>
          </cell>
        </row>
        <row r="64">
          <cell r="E64">
            <v>373747.33666992188</v>
          </cell>
          <cell r="F64">
            <v>375745.53125</v>
          </cell>
          <cell r="G64">
            <v>377694.125</v>
          </cell>
          <cell r="H64">
            <v>379592.1875</v>
          </cell>
          <cell r="I64">
            <v>381399.6875</v>
          </cell>
          <cell r="J64">
            <v>383065.875</v>
          </cell>
        </row>
        <row r="65">
          <cell r="E65">
            <v>250451.33483886719</v>
          </cell>
          <cell r="F65">
            <v>251486.8125</v>
          </cell>
          <cell r="G65">
            <v>252526.296875</v>
          </cell>
          <cell r="H65">
            <v>253605.703125</v>
          </cell>
          <cell r="I65">
            <v>254547.03125</v>
          </cell>
          <cell r="J65">
            <v>255466.890625</v>
          </cell>
        </row>
        <row r="66">
          <cell r="E66">
            <v>78638.086181640625</v>
          </cell>
          <cell r="F66">
            <v>79913.375</v>
          </cell>
          <cell r="G66">
            <v>81145.171875</v>
          </cell>
          <cell r="H66">
            <v>82345.015625</v>
          </cell>
          <cell r="I66">
            <v>83501.453125</v>
          </cell>
          <cell r="J66">
            <v>84600.1171875</v>
          </cell>
        </row>
        <row r="67">
          <cell r="E67">
            <v>331537.58283996582</v>
          </cell>
          <cell r="F67">
            <v>333199</v>
          </cell>
          <cell r="G67">
            <v>335015.1875</v>
          </cell>
          <cell r="H67">
            <v>336898.34375</v>
          </cell>
          <cell r="I67">
            <v>338844.3125</v>
          </cell>
          <cell r="J67">
            <v>340758.125</v>
          </cell>
        </row>
        <row r="68">
          <cell r="E68">
            <v>406178.91770935059</v>
          </cell>
          <cell r="F68">
            <v>409607.5625</v>
          </cell>
          <cell r="G68">
            <v>412727.875</v>
          </cell>
          <cell r="H68">
            <v>415521.0625</v>
          </cell>
          <cell r="I68">
            <v>418147.4375</v>
          </cell>
          <cell r="J68">
            <v>420660.6875</v>
          </cell>
        </row>
        <row r="69">
          <cell r="E69">
            <v>237516.33752441406</v>
          </cell>
          <cell r="F69">
            <v>238697.65625</v>
          </cell>
          <cell r="G69">
            <v>239817.171875</v>
          </cell>
          <cell r="H69">
            <v>240844.4375</v>
          </cell>
          <cell r="I69">
            <v>241950.1875</v>
          </cell>
          <cell r="J69">
            <v>243125.265625</v>
          </cell>
        </row>
        <row r="70">
          <cell r="E70">
            <v>193960.4169921875</v>
          </cell>
          <cell r="F70">
            <v>195172.625</v>
          </cell>
          <cell r="G70">
            <v>196347.5</v>
          </cell>
          <cell r="H70">
            <v>197463.0625</v>
          </cell>
          <cell r="I70">
            <v>198553.5625</v>
          </cell>
          <cell r="J70">
            <v>199596.0625</v>
          </cell>
        </row>
        <row r="71">
          <cell r="E71">
            <v>294316.6708984375</v>
          </cell>
          <cell r="F71">
            <v>297252.1875</v>
          </cell>
          <cell r="G71">
            <v>300121.75</v>
          </cell>
          <cell r="H71">
            <v>302910.25</v>
          </cell>
          <cell r="I71">
            <v>305531.875</v>
          </cell>
          <cell r="J71">
            <v>308021.09375</v>
          </cell>
        </row>
        <row r="72">
          <cell r="E72">
            <v>685994.91723632813</v>
          </cell>
          <cell r="F72">
            <v>691032.875</v>
          </cell>
          <cell r="G72">
            <v>695931.1875</v>
          </cell>
          <cell r="H72">
            <v>700670.125</v>
          </cell>
          <cell r="I72">
            <v>705242.9375</v>
          </cell>
          <cell r="J72">
            <v>709528.375</v>
          </cell>
        </row>
        <row r="73">
          <cell r="E73">
            <v>135028.08618164063</v>
          </cell>
          <cell r="F73">
            <v>136000.96875</v>
          </cell>
          <cell r="G73">
            <v>136950.875</v>
          </cell>
          <cell r="H73">
            <v>137881.5625</v>
          </cell>
          <cell r="I73">
            <v>138786.6875</v>
          </cell>
          <cell r="J73">
            <v>139660.3125</v>
          </cell>
        </row>
        <row r="74">
          <cell r="E74">
            <v>379334.08333206177</v>
          </cell>
          <cell r="F74">
            <v>381504.375</v>
          </cell>
          <cell r="G74">
            <v>383184.875</v>
          </cell>
          <cell r="H74">
            <v>384540.0625</v>
          </cell>
          <cell r="I74">
            <v>386002.6875</v>
          </cell>
          <cell r="J74">
            <v>387657.1875</v>
          </cell>
        </row>
        <row r="75">
          <cell r="E75">
            <v>152471.7529296875</v>
          </cell>
          <cell r="F75">
            <v>153479.546875</v>
          </cell>
          <cell r="G75">
            <v>154496.78125</v>
          </cell>
          <cell r="H75">
            <v>155536.734375</v>
          </cell>
          <cell r="I75">
            <v>156546.078125</v>
          </cell>
          <cell r="J75">
            <v>157520.875</v>
          </cell>
        </row>
        <row r="76">
          <cell r="E76">
            <v>94123.332763671875</v>
          </cell>
          <cell r="F76">
            <v>94623.328125</v>
          </cell>
          <cell r="G76">
            <v>95121.6640625</v>
          </cell>
          <cell r="H76">
            <v>95606.65625</v>
          </cell>
          <cell r="I76">
            <v>96096.2890625</v>
          </cell>
          <cell r="J76">
            <v>96553.703125</v>
          </cell>
        </row>
        <row r="77">
          <cell r="E77">
            <v>127118.41943359375</v>
          </cell>
          <cell r="F77">
            <v>128001.953125</v>
          </cell>
          <cell r="G77">
            <v>128916.765625</v>
          </cell>
          <cell r="H77">
            <v>129817.625</v>
          </cell>
          <cell r="I77">
            <v>130702.5</v>
          </cell>
          <cell r="J77">
            <v>131573.6875</v>
          </cell>
        </row>
        <row r="78">
          <cell r="E78">
            <v>133650.33349609375</v>
          </cell>
          <cell r="F78">
            <v>134597.28125</v>
          </cell>
          <cell r="G78">
            <v>135580.46875</v>
          </cell>
          <cell r="H78">
            <v>136527.40625</v>
          </cell>
          <cell r="I78">
            <v>137420.75</v>
          </cell>
          <cell r="J78">
            <v>138313.15625</v>
          </cell>
        </row>
        <row r="79">
          <cell r="E79">
            <v>392938.00183105469</v>
          </cell>
          <cell r="F79">
            <v>396364.25</v>
          </cell>
          <cell r="G79">
            <v>399689.625</v>
          </cell>
          <cell r="H79">
            <v>402919.5625</v>
          </cell>
          <cell r="I79">
            <v>406123.09375</v>
          </cell>
          <cell r="J79">
            <v>409296.0625</v>
          </cell>
        </row>
        <row r="80">
          <cell r="E80">
            <v>133195.41455078125</v>
          </cell>
          <cell r="F80">
            <v>133391.125</v>
          </cell>
          <cell r="G80">
            <v>133519.90625</v>
          </cell>
          <cell r="H80">
            <v>133701.59375</v>
          </cell>
          <cell r="I80">
            <v>133863.078125</v>
          </cell>
          <cell r="J80">
            <v>133985.1875</v>
          </cell>
        </row>
        <row r="81">
          <cell r="E81">
            <v>514597.92022705078</v>
          </cell>
          <cell r="F81">
            <v>521674.40625</v>
          </cell>
          <cell r="G81">
            <v>528344.125</v>
          </cell>
          <cell r="H81">
            <v>534572.25</v>
          </cell>
          <cell r="I81">
            <v>540727.25</v>
          </cell>
          <cell r="J81">
            <v>546703.125</v>
          </cell>
        </row>
        <row r="82">
          <cell r="E82">
            <v>319480.24545288086</v>
          </cell>
          <cell r="F82">
            <v>320331.8125</v>
          </cell>
          <cell r="G82">
            <v>321186.375</v>
          </cell>
          <cell r="H82">
            <v>322034.875</v>
          </cell>
          <cell r="I82">
            <v>322859.25</v>
          </cell>
          <cell r="J82">
            <v>323657.90625</v>
          </cell>
        </row>
        <row r="83">
          <cell r="E83">
            <v>142069.916015625</v>
          </cell>
          <cell r="F83">
            <v>142623.875</v>
          </cell>
          <cell r="G83">
            <v>143146.21875</v>
          </cell>
          <cell r="H83">
            <v>143672.5</v>
          </cell>
          <cell r="I83">
            <v>144150.78125</v>
          </cell>
          <cell r="J83">
            <v>144588.703125</v>
          </cell>
        </row>
        <row r="84">
          <cell r="E84">
            <v>187473.50024414063</v>
          </cell>
          <cell r="F84">
            <v>188340.4375</v>
          </cell>
          <cell r="G84">
            <v>189233.078125</v>
          </cell>
          <cell r="H84">
            <v>190084.8125</v>
          </cell>
          <cell r="I84">
            <v>190942.375</v>
          </cell>
          <cell r="J84">
            <v>191742.015625</v>
          </cell>
        </row>
        <row r="85">
          <cell r="E85">
            <v>218066.25219726563</v>
          </cell>
          <cell r="F85">
            <v>218799.09375</v>
          </cell>
          <cell r="G85">
            <v>219545.28125</v>
          </cell>
          <cell r="H85">
            <v>220264.125</v>
          </cell>
          <cell r="I85">
            <v>220962.984375</v>
          </cell>
          <cell r="J85">
            <v>221690.71875</v>
          </cell>
        </row>
        <row r="86">
          <cell r="E86">
            <v>191658.75146484375</v>
          </cell>
          <cell r="F86">
            <v>192349.4375</v>
          </cell>
          <cell r="G86">
            <v>193056.65625</v>
          </cell>
          <cell r="H86">
            <v>193794.265625</v>
          </cell>
          <cell r="I86">
            <v>194543.78125</v>
          </cell>
          <cell r="J86">
            <v>195284.375</v>
          </cell>
        </row>
        <row r="87">
          <cell r="E87">
            <v>177842.75146484375</v>
          </cell>
          <cell r="F87">
            <v>178487.765625</v>
          </cell>
          <cell r="G87">
            <v>179143.15625</v>
          </cell>
          <cell r="H87">
            <v>179792.78125</v>
          </cell>
          <cell r="I87">
            <v>180447.46875</v>
          </cell>
          <cell r="J87">
            <v>181022.609375</v>
          </cell>
        </row>
        <row r="88">
          <cell r="E88">
            <v>571256.65789794922</v>
          </cell>
          <cell r="F88">
            <v>575628.9375</v>
          </cell>
          <cell r="G88">
            <v>579789.375</v>
          </cell>
          <cell r="H88">
            <v>583751.6875</v>
          </cell>
          <cell r="I88">
            <v>587474.25</v>
          </cell>
          <cell r="J88">
            <v>591023.0625</v>
          </cell>
        </row>
        <row r="89">
          <cell r="E89">
            <v>310001.58166503906</v>
          </cell>
          <cell r="F89">
            <v>311223.875</v>
          </cell>
          <cell r="G89">
            <v>312527.375</v>
          </cell>
          <cell r="H89">
            <v>313786.34375</v>
          </cell>
          <cell r="I89">
            <v>315019.0625</v>
          </cell>
          <cell r="J89">
            <v>316252.9375</v>
          </cell>
        </row>
        <row r="90">
          <cell r="E90">
            <v>217891.49946594238</v>
          </cell>
          <cell r="F90">
            <v>218123.328125</v>
          </cell>
          <cell r="G90">
            <v>218447.40625</v>
          </cell>
          <cell r="H90">
            <v>218756.5625</v>
          </cell>
          <cell r="I90">
            <v>219024.84375</v>
          </cell>
          <cell r="J90">
            <v>219228.71875</v>
          </cell>
        </row>
        <row r="91">
          <cell r="E91">
            <v>287548.66461181641</v>
          </cell>
          <cell r="F91">
            <v>288329.125</v>
          </cell>
          <cell r="G91">
            <v>289400.875</v>
          </cell>
          <cell r="H91">
            <v>290531.75</v>
          </cell>
          <cell r="I91">
            <v>291609.40625</v>
          </cell>
          <cell r="J91">
            <v>292492.1875</v>
          </cell>
        </row>
        <row r="92">
          <cell r="E92">
            <v>311742.33544921875</v>
          </cell>
          <cell r="F92">
            <v>313593.1875</v>
          </cell>
          <cell r="G92">
            <v>315466.28125</v>
          </cell>
          <cell r="H92">
            <v>317283.6875</v>
          </cell>
          <cell r="I92">
            <v>319072.6875</v>
          </cell>
          <cell r="J92">
            <v>320802.53125</v>
          </cell>
        </row>
        <row r="93">
          <cell r="E93">
            <v>149033.412109375</v>
          </cell>
          <cell r="F93">
            <v>149500.5</v>
          </cell>
          <cell r="G93">
            <v>150004.234375</v>
          </cell>
          <cell r="H93">
            <v>150473.53125</v>
          </cell>
          <cell r="I93">
            <v>150934</v>
          </cell>
          <cell r="J93">
            <v>151357.890625</v>
          </cell>
        </row>
        <row r="94">
          <cell r="E94">
            <v>291168.83239746094</v>
          </cell>
          <cell r="F94">
            <v>292240</v>
          </cell>
          <cell r="G94">
            <v>293148.125</v>
          </cell>
          <cell r="H94">
            <v>293995</v>
          </cell>
          <cell r="I94">
            <v>294842.5</v>
          </cell>
          <cell r="J94">
            <v>295589</v>
          </cell>
        </row>
        <row r="95">
          <cell r="E95">
            <v>186593.41552734375</v>
          </cell>
          <cell r="F95">
            <v>187726.609375</v>
          </cell>
          <cell r="G95">
            <v>188812.21875</v>
          </cell>
          <cell r="H95">
            <v>189833.40625</v>
          </cell>
          <cell r="I95">
            <v>190842.6875</v>
          </cell>
          <cell r="J95">
            <v>191801.03125</v>
          </cell>
        </row>
        <row r="96">
          <cell r="E96">
            <v>285891.33435058594</v>
          </cell>
          <cell r="F96">
            <v>287643.6875</v>
          </cell>
          <cell r="G96">
            <v>289358.9375</v>
          </cell>
          <cell r="H96">
            <v>291028.75</v>
          </cell>
          <cell r="I96">
            <v>292661.875</v>
          </cell>
          <cell r="J96">
            <v>294240.34375</v>
          </cell>
        </row>
        <row r="97">
          <cell r="E97">
            <v>280643.16400146484</v>
          </cell>
          <cell r="F97">
            <v>282238.0625</v>
          </cell>
          <cell r="G97">
            <v>283758.125</v>
          </cell>
          <cell r="H97">
            <v>285175.65625</v>
          </cell>
          <cell r="I97">
            <v>286551.59375</v>
          </cell>
          <cell r="J97">
            <v>287812.9375</v>
          </cell>
        </row>
        <row r="98">
          <cell r="E98">
            <v>116333.33471679688</v>
          </cell>
          <cell r="F98">
            <v>116725.796875</v>
          </cell>
          <cell r="G98">
            <v>117143.3125</v>
          </cell>
          <cell r="H98">
            <v>117548.75</v>
          </cell>
          <cell r="I98">
            <v>117911.875</v>
          </cell>
          <cell r="J98">
            <v>118259.265625</v>
          </cell>
        </row>
        <row r="99">
          <cell r="E99">
            <v>480292.08276367188</v>
          </cell>
          <cell r="F99">
            <v>486320.96875</v>
          </cell>
          <cell r="G99">
            <v>492199.875</v>
          </cell>
          <cell r="H99">
            <v>497931.125</v>
          </cell>
          <cell r="I99">
            <v>503442.40625</v>
          </cell>
          <cell r="J99">
            <v>508753.4375</v>
          </cell>
        </row>
        <row r="100">
          <cell r="E100">
            <v>967901.83978271484</v>
          </cell>
          <cell r="F100">
            <v>973472.4375</v>
          </cell>
          <cell r="G100">
            <v>978624.0625</v>
          </cell>
          <cell r="H100">
            <v>983454</v>
          </cell>
          <cell r="I100">
            <v>988083.5</v>
          </cell>
          <cell r="J100">
            <v>992432.125</v>
          </cell>
        </row>
        <row r="101">
          <cell r="E101">
            <v>598378.24904632568</v>
          </cell>
          <cell r="F101">
            <v>603318.875</v>
          </cell>
          <cell r="G101">
            <v>608245.0625</v>
          </cell>
          <cell r="H101">
            <v>613067.4375</v>
          </cell>
          <cell r="I101">
            <v>617798</v>
          </cell>
          <cell r="J101">
            <v>622377.375</v>
          </cell>
        </row>
        <row r="102">
          <cell r="E102">
            <v>407773.1640625</v>
          </cell>
          <cell r="F102">
            <v>409731.90625</v>
          </cell>
          <cell r="G102">
            <v>411776.53125</v>
          </cell>
          <cell r="H102">
            <v>413861.6875</v>
          </cell>
          <cell r="I102">
            <v>415892.8125</v>
          </cell>
          <cell r="J102">
            <v>417783.125</v>
          </cell>
        </row>
        <row r="103">
          <cell r="E103">
            <v>239834.41975784302</v>
          </cell>
          <cell r="F103">
            <v>240583.375</v>
          </cell>
          <cell r="G103">
            <v>241371.125</v>
          </cell>
          <cell r="H103">
            <v>242140.625</v>
          </cell>
          <cell r="I103">
            <v>242885.5625</v>
          </cell>
          <cell r="J103">
            <v>243632.0625</v>
          </cell>
        </row>
        <row r="104">
          <cell r="E104">
            <v>646355.75421142578</v>
          </cell>
          <cell r="F104">
            <v>651355.75</v>
          </cell>
          <cell r="G104">
            <v>656279.25</v>
          </cell>
          <cell r="H104">
            <v>661256.5</v>
          </cell>
          <cell r="I104">
            <v>665965.0625</v>
          </cell>
          <cell r="J104">
            <v>670354.25</v>
          </cell>
        </row>
        <row r="105">
          <cell r="E105">
            <v>234034.251953125</v>
          </cell>
          <cell r="F105">
            <v>236174.59375</v>
          </cell>
          <cell r="G105">
            <v>238103.296875</v>
          </cell>
          <cell r="H105">
            <v>239908.109375</v>
          </cell>
          <cell r="I105">
            <v>241516.59375</v>
          </cell>
          <cell r="J105">
            <v>242997.84375</v>
          </cell>
        </row>
        <row r="106">
          <cell r="E106">
            <v>391510.001953125</v>
          </cell>
          <cell r="F106">
            <v>393605.25</v>
          </cell>
          <cell r="G106">
            <v>395722.8125</v>
          </cell>
          <cell r="H106">
            <v>397889.4375</v>
          </cell>
          <cell r="I106">
            <v>399975.65625</v>
          </cell>
          <cell r="J106">
            <v>402065.0625</v>
          </cell>
        </row>
        <row r="107">
          <cell r="E107">
            <v>351813.58211326599</v>
          </cell>
          <cell r="F107">
            <v>355431.3125</v>
          </cell>
          <cell r="G107">
            <v>359002.8125</v>
          </cell>
          <cell r="H107">
            <v>362455.78125</v>
          </cell>
          <cell r="I107">
            <v>365919.3125</v>
          </cell>
          <cell r="J107">
            <v>369316.75</v>
          </cell>
        </row>
        <row r="108">
          <cell r="E108">
            <v>173764.16845703125</v>
          </cell>
          <cell r="F108">
            <v>174474.546875</v>
          </cell>
          <cell r="G108">
            <v>175179.875</v>
          </cell>
          <cell r="H108">
            <v>175923.09375</v>
          </cell>
          <cell r="I108">
            <v>176687.609375</v>
          </cell>
          <cell r="J108">
            <v>177440.375</v>
          </cell>
        </row>
        <row r="109">
          <cell r="E109">
            <v>235861.92057037354</v>
          </cell>
          <cell r="F109">
            <v>237093.515625</v>
          </cell>
          <cell r="G109">
            <v>238141.71875</v>
          </cell>
          <cell r="H109">
            <v>239075.65625</v>
          </cell>
          <cell r="I109">
            <v>240052.09375</v>
          </cell>
          <cell r="J109">
            <v>241057.828125</v>
          </cell>
        </row>
        <row r="110">
          <cell r="E110">
            <v>228211.0830078125</v>
          </cell>
          <cell r="F110">
            <v>230298.28125</v>
          </cell>
          <cell r="G110">
            <v>232384.46875</v>
          </cell>
          <cell r="H110">
            <v>234526.75</v>
          </cell>
          <cell r="I110">
            <v>236620.125</v>
          </cell>
          <cell r="J110">
            <v>238623.671875</v>
          </cell>
        </row>
        <row r="111">
          <cell r="E111">
            <v>176522.3330078125</v>
          </cell>
          <cell r="F111">
            <v>178554.9375</v>
          </cell>
          <cell r="G111">
            <v>180604.5625</v>
          </cell>
          <cell r="H111">
            <v>182607.109375</v>
          </cell>
          <cell r="I111">
            <v>184554.375</v>
          </cell>
          <cell r="J111">
            <v>186438.09375</v>
          </cell>
        </row>
        <row r="112">
          <cell r="E112">
            <v>313283.41552734375</v>
          </cell>
          <cell r="F112">
            <v>316014.28125</v>
          </cell>
          <cell r="G112">
            <v>318751.09375</v>
          </cell>
          <cell r="H112">
            <v>321457</v>
          </cell>
          <cell r="I112">
            <v>324123.21875</v>
          </cell>
          <cell r="J112">
            <v>326655.53125</v>
          </cell>
        </row>
        <row r="113">
          <cell r="E113">
            <v>175842.08203125</v>
          </cell>
          <cell r="F113">
            <v>176762.8125</v>
          </cell>
          <cell r="G113">
            <v>177701.8125</v>
          </cell>
          <cell r="H113">
            <v>178607.328125</v>
          </cell>
          <cell r="I113">
            <v>179520.9375</v>
          </cell>
          <cell r="J113">
            <v>180433.140625</v>
          </cell>
        </row>
        <row r="114">
          <cell r="E114">
            <v>250879.66259765625</v>
          </cell>
          <cell r="F114">
            <v>252258.15625</v>
          </cell>
          <cell r="G114">
            <v>253729.046875</v>
          </cell>
          <cell r="H114">
            <v>255215.78125</v>
          </cell>
          <cell r="I114">
            <v>256610.453125</v>
          </cell>
          <cell r="J114">
            <v>257935.40625</v>
          </cell>
        </row>
        <row r="115">
          <cell r="E115">
            <v>224031.66444396973</v>
          </cell>
          <cell r="F115">
            <v>227890.296875</v>
          </cell>
          <cell r="G115">
            <v>231530.3125</v>
          </cell>
          <cell r="H115">
            <v>235011.34375</v>
          </cell>
          <cell r="I115">
            <v>238261.5625</v>
          </cell>
          <cell r="J115">
            <v>241310.453125</v>
          </cell>
        </row>
        <row r="116">
          <cell r="E116">
            <v>423732.57261180878</v>
          </cell>
          <cell r="F116">
            <v>428645.75</v>
          </cell>
          <cell r="G116">
            <v>433326.53125</v>
          </cell>
          <cell r="H116">
            <v>437661.96875</v>
          </cell>
          <cell r="I116">
            <v>441642.9375</v>
          </cell>
          <cell r="J116">
            <v>445286.75</v>
          </cell>
        </row>
        <row r="117">
          <cell r="E117">
            <v>241442.50463867188</v>
          </cell>
          <cell r="F117">
            <v>243943.6875</v>
          </cell>
          <cell r="G117">
            <v>246476.640625</v>
          </cell>
          <cell r="H117">
            <v>248993.375</v>
          </cell>
          <cell r="I117">
            <v>251494.125</v>
          </cell>
          <cell r="J117">
            <v>253957.0625</v>
          </cell>
        </row>
        <row r="118">
          <cell r="E118">
            <v>381905.08129882813</v>
          </cell>
          <cell r="F118">
            <v>383764.34375</v>
          </cell>
          <cell r="G118">
            <v>385367</v>
          </cell>
          <cell r="H118">
            <v>386772.15625</v>
          </cell>
          <cell r="I118">
            <v>387949.21875</v>
          </cell>
          <cell r="J118">
            <v>388845.3125</v>
          </cell>
        </row>
        <row r="119">
          <cell r="E119">
            <v>349360.75073242188</v>
          </cell>
          <cell r="F119">
            <v>353043.375</v>
          </cell>
          <cell r="G119">
            <v>356784.1875</v>
          </cell>
          <cell r="H119">
            <v>360567.53125</v>
          </cell>
          <cell r="I119">
            <v>364165.25</v>
          </cell>
          <cell r="J119">
            <v>367658.8125</v>
          </cell>
        </row>
        <row r="120">
          <cell r="E120">
            <v>284025.75010299683</v>
          </cell>
          <cell r="F120">
            <v>287746.65625</v>
          </cell>
          <cell r="G120">
            <v>290829.90625</v>
          </cell>
          <cell r="H120">
            <v>293392.75</v>
          </cell>
          <cell r="I120">
            <v>295595.875</v>
          </cell>
          <cell r="J120">
            <v>297470.6875</v>
          </cell>
        </row>
        <row r="121">
          <cell r="E121">
            <v>319028.99714660645</v>
          </cell>
          <cell r="F121">
            <v>323519.0625</v>
          </cell>
          <cell r="G121">
            <v>327826.5</v>
          </cell>
          <cell r="H121">
            <v>331951.25</v>
          </cell>
          <cell r="I121">
            <v>335825.71875</v>
          </cell>
          <cell r="J121">
            <v>339441.25</v>
          </cell>
        </row>
        <row r="122">
          <cell r="E122">
            <v>412238.41619873047</v>
          </cell>
          <cell r="F122">
            <v>415648.125</v>
          </cell>
          <cell r="G122">
            <v>418991.6875</v>
          </cell>
          <cell r="H122">
            <v>422190.90625</v>
          </cell>
          <cell r="I122">
            <v>425217.75</v>
          </cell>
          <cell r="J122">
            <v>428077.25</v>
          </cell>
        </row>
        <row r="123">
          <cell r="E123">
            <v>437491.41586303711</v>
          </cell>
          <cell r="F123">
            <v>438184.875</v>
          </cell>
          <cell r="G123">
            <v>438781.71875</v>
          </cell>
          <cell r="H123">
            <v>439261.75</v>
          </cell>
          <cell r="I123">
            <v>439611</v>
          </cell>
          <cell r="J123">
            <v>439834.375</v>
          </cell>
        </row>
        <row r="124">
          <cell r="E124">
            <v>339923.580078125</v>
          </cell>
          <cell r="F124">
            <v>343347.5625</v>
          </cell>
          <cell r="G124">
            <v>346657</v>
          </cell>
          <cell r="H124">
            <v>349809.375</v>
          </cell>
          <cell r="I124">
            <v>352776.875</v>
          </cell>
          <cell r="J124">
            <v>355528.28125</v>
          </cell>
        </row>
        <row r="125">
          <cell r="E125">
            <v>316827.41741943359</v>
          </cell>
          <cell r="F125">
            <v>318917.875</v>
          </cell>
          <cell r="G125">
            <v>320845.8125</v>
          </cell>
          <cell r="H125">
            <v>322603.25</v>
          </cell>
          <cell r="I125">
            <v>324125.59375</v>
          </cell>
          <cell r="J125">
            <v>325430.625</v>
          </cell>
        </row>
        <row r="126">
          <cell r="E126">
            <v>296353.24816131592</v>
          </cell>
          <cell r="F126">
            <v>300540.5</v>
          </cell>
          <cell r="G126">
            <v>304522.375</v>
          </cell>
          <cell r="H126">
            <v>308253.96875</v>
          </cell>
          <cell r="I126">
            <v>311805.4375</v>
          </cell>
          <cell r="J126">
            <v>315172.125</v>
          </cell>
        </row>
        <row r="127">
          <cell r="E127">
            <v>239940.24328613281</v>
          </cell>
          <cell r="F127">
            <v>239545.84375</v>
          </cell>
          <cell r="G127">
            <v>239128.890625</v>
          </cell>
          <cell r="H127">
            <v>238742.609375</v>
          </cell>
          <cell r="I127">
            <v>238384.3125</v>
          </cell>
          <cell r="J127">
            <v>237964.484375</v>
          </cell>
        </row>
        <row r="128">
          <cell r="E128">
            <v>318493.83821725845</v>
          </cell>
          <cell r="F128">
            <v>321680.5625</v>
          </cell>
          <cell r="G128">
            <v>324594.0625</v>
          </cell>
          <cell r="H128">
            <v>327288.625</v>
          </cell>
          <cell r="I128">
            <v>329761.8125</v>
          </cell>
          <cell r="J128">
            <v>331944.4375</v>
          </cell>
        </row>
        <row r="129">
          <cell r="E129">
            <v>267267.66491699219</v>
          </cell>
          <cell r="F129">
            <v>268365.625</v>
          </cell>
          <cell r="G129">
            <v>269424.5</v>
          </cell>
          <cell r="H129">
            <v>270413.25</v>
          </cell>
          <cell r="I129">
            <v>271209.5625</v>
          </cell>
          <cell r="J129">
            <v>271902.1875</v>
          </cell>
        </row>
        <row r="130">
          <cell r="E130">
            <v>278062.16650390625</v>
          </cell>
          <cell r="F130">
            <v>281514.65625</v>
          </cell>
          <cell r="G130">
            <v>284984.5</v>
          </cell>
          <cell r="H130">
            <v>288470.59375</v>
          </cell>
          <cell r="I130">
            <v>291887.28125</v>
          </cell>
          <cell r="J130">
            <v>295243.6875</v>
          </cell>
        </row>
        <row r="131">
          <cell r="E131">
            <v>312904.00268554688</v>
          </cell>
          <cell r="F131">
            <v>316898.25</v>
          </cell>
          <cell r="G131">
            <v>320584.9375</v>
          </cell>
          <cell r="H131">
            <v>324011.6875</v>
          </cell>
          <cell r="I131">
            <v>327147.875</v>
          </cell>
          <cell r="J131">
            <v>330050.9375</v>
          </cell>
        </row>
        <row r="132">
          <cell r="E132">
            <v>252448.00146484375</v>
          </cell>
          <cell r="F132">
            <v>255947.1875</v>
          </cell>
          <cell r="G132">
            <v>259082.28125</v>
          </cell>
          <cell r="H132">
            <v>261858.03125</v>
          </cell>
          <cell r="I132">
            <v>264313.28125</v>
          </cell>
          <cell r="J132">
            <v>266425.03125</v>
          </cell>
        </row>
        <row r="133">
          <cell r="E133">
            <v>209554.50017547607</v>
          </cell>
          <cell r="F133">
            <v>212189.8125</v>
          </cell>
          <cell r="G133">
            <v>214617.5625</v>
          </cell>
          <cell r="H133">
            <v>216840.5625</v>
          </cell>
          <cell r="I133">
            <v>218864.765625</v>
          </cell>
          <cell r="J133">
            <v>220785.3125</v>
          </cell>
        </row>
        <row r="134">
          <cell r="E134">
            <v>413713.32934570313</v>
          </cell>
          <cell r="F134">
            <v>416706.75</v>
          </cell>
          <cell r="G134">
            <v>419431.375</v>
          </cell>
          <cell r="H134">
            <v>421847.875</v>
          </cell>
          <cell r="I134">
            <v>423982.5</v>
          </cell>
          <cell r="J134">
            <v>425801.40625</v>
          </cell>
        </row>
        <row r="135">
          <cell r="E135">
            <v>330341.75537109375</v>
          </cell>
          <cell r="F135">
            <v>334478.84375</v>
          </cell>
          <cell r="G135">
            <v>338397.0625</v>
          </cell>
          <cell r="H135">
            <v>342115.71875</v>
          </cell>
          <cell r="I135">
            <v>345633.59375</v>
          </cell>
          <cell r="J135">
            <v>348871.53125</v>
          </cell>
        </row>
        <row r="136">
          <cell r="E136">
            <v>400514.66493988037</v>
          </cell>
          <cell r="F136">
            <v>405949.8125</v>
          </cell>
          <cell r="G136">
            <v>410601.9375</v>
          </cell>
          <cell r="H136">
            <v>414677.0625</v>
          </cell>
          <cell r="I136">
            <v>418245.5625</v>
          </cell>
          <cell r="J136">
            <v>421277.5</v>
          </cell>
        </row>
        <row r="137">
          <cell r="E137">
            <v>320670.83752441406</v>
          </cell>
          <cell r="F137">
            <v>324502.875</v>
          </cell>
          <cell r="G137">
            <v>328112.09375</v>
          </cell>
          <cell r="H137">
            <v>331471.375</v>
          </cell>
          <cell r="I137">
            <v>334617.5</v>
          </cell>
          <cell r="J137">
            <v>337490.875</v>
          </cell>
        </row>
        <row r="138">
          <cell r="E138">
            <v>217734.17114257813</v>
          </cell>
          <cell r="F138">
            <v>219498.4375</v>
          </cell>
          <cell r="G138">
            <v>221206</v>
          </cell>
          <cell r="H138">
            <v>222806.078125</v>
          </cell>
          <cell r="I138">
            <v>224239.25</v>
          </cell>
          <cell r="J138">
            <v>225585.265625</v>
          </cell>
        </row>
        <row r="139">
          <cell r="E139">
            <v>330855.16479873657</v>
          </cell>
          <cell r="F139">
            <v>334416.6875</v>
          </cell>
          <cell r="G139">
            <v>337654.8125</v>
          </cell>
          <cell r="H139">
            <v>340549.5</v>
          </cell>
          <cell r="I139">
            <v>343179.9375</v>
          </cell>
          <cell r="J139">
            <v>345556.84375</v>
          </cell>
        </row>
        <row r="140">
          <cell r="E140">
            <v>225435.25415039063</v>
          </cell>
          <cell r="F140">
            <v>226818.96875</v>
          </cell>
          <cell r="G140">
            <v>228194.5625</v>
          </cell>
          <cell r="H140">
            <v>229528.40625</v>
          </cell>
          <cell r="I140">
            <v>230764.5</v>
          </cell>
          <cell r="J140">
            <v>231862.03125</v>
          </cell>
        </row>
        <row r="141">
          <cell r="E141">
            <v>196403.9951171875</v>
          </cell>
          <cell r="F141">
            <v>198247.3125</v>
          </cell>
          <cell r="G141">
            <v>200119.25</v>
          </cell>
          <cell r="H141">
            <v>201969.25</v>
          </cell>
          <cell r="I141">
            <v>203703.515625</v>
          </cell>
          <cell r="J141">
            <v>205355.390625</v>
          </cell>
        </row>
        <row r="142">
          <cell r="E142">
            <v>324833.74938964844</v>
          </cell>
          <cell r="F142">
            <v>331104.6875</v>
          </cell>
          <cell r="G142">
            <v>336755.5625</v>
          </cell>
          <cell r="H142">
            <v>341834.90625</v>
          </cell>
          <cell r="I142">
            <v>346486.375</v>
          </cell>
          <cell r="J142">
            <v>350654.96875</v>
          </cell>
        </row>
        <row r="143">
          <cell r="E143">
            <v>311576.33331298828</v>
          </cell>
          <cell r="F143">
            <v>314321.09375</v>
          </cell>
          <cell r="G143">
            <v>316882.375</v>
          </cell>
          <cell r="H143">
            <v>319246.5625</v>
          </cell>
          <cell r="I143">
            <v>321376.71875</v>
          </cell>
          <cell r="J143">
            <v>323262.1875</v>
          </cell>
        </row>
        <row r="144">
          <cell r="E144">
            <v>403858.760597229</v>
          </cell>
          <cell r="F144">
            <v>406574.1875</v>
          </cell>
          <cell r="G144">
            <v>408998</v>
          </cell>
          <cell r="H144">
            <v>411126.6875</v>
          </cell>
          <cell r="I144">
            <v>413009.53125</v>
          </cell>
          <cell r="J144">
            <v>414588.75</v>
          </cell>
        </row>
        <row r="145">
          <cell r="E145">
            <v>250220.58605957031</v>
          </cell>
          <cell r="F145">
            <v>250446.09375</v>
          </cell>
          <cell r="G145">
            <v>250522.5625</v>
          </cell>
          <cell r="H145">
            <v>250546.515625</v>
          </cell>
          <cell r="I145">
            <v>250463.65625</v>
          </cell>
          <cell r="J145">
            <v>250286.03125</v>
          </cell>
        </row>
        <row r="146">
          <cell r="E146">
            <v>229468.58055114746</v>
          </cell>
          <cell r="F146">
            <v>231308.875</v>
          </cell>
          <cell r="G146">
            <v>232909.40625</v>
          </cell>
          <cell r="H146">
            <v>234253.84375</v>
          </cell>
          <cell r="I146">
            <v>235275.015625</v>
          </cell>
          <cell r="J146">
            <v>236045.09375</v>
          </cell>
        </row>
        <row r="147">
          <cell r="E147">
            <v>133545.91546630859</v>
          </cell>
          <cell r="F147">
            <v>134913.28125</v>
          </cell>
          <cell r="G147">
            <v>136241.84375</v>
          </cell>
          <cell r="H147">
            <v>137529.625</v>
          </cell>
          <cell r="I147">
            <v>138788.390625</v>
          </cell>
          <cell r="J147">
            <v>140016.703125</v>
          </cell>
        </row>
        <row r="148">
          <cell r="E148">
            <v>317709.16668701172</v>
          </cell>
          <cell r="F148">
            <v>319712.5625</v>
          </cell>
          <cell r="G148">
            <v>321566</v>
          </cell>
          <cell r="H148">
            <v>323240.625</v>
          </cell>
          <cell r="I148">
            <v>324853.5625</v>
          </cell>
          <cell r="J148">
            <v>326410.09375</v>
          </cell>
        </row>
        <row r="149">
          <cell r="E149">
            <v>225725.25122070313</v>
          </cell>
          <cell r="F149">
            <v>227708.875</v>
          </cell>
          <cell r="G149">
            <v>229538.9375</v>
          </cell>
          <cell r="H149">
            <v>231243.75</v>
          </cell>
          <cell r="I149">
            <v>233047.328125</v>
          </cell>
          <cell r="J149">
            <v>234968.34375</v>
          </cell>
        </row>
        <row r="150">
          <cell r="E150">
            <v>196420.08024120331</v>
          </cell>
          <cell r="F150">
            <v>198129.109375</v>
          </cell>
          <cell r="G150">
            <v>199789.375</v>
          </cell>
          <cell r="H150">
            <v>201453.15625</v>
          </cell>
          <cell r="I150">
            <v>203103.09375</v>
          </cell>
          <cell r="J150">
            <v>204745.75</v>
          </cell>
        </row>
        <row r="151">
          <cell r="E151">
            <v>515159.169921875</v>
          </cell>
          <cell r="F151">
            <v>519346.125</v>
          </cell>
          <cell r="G151">
            <v>523524.96875</v>
          </cell>
          <cell r="H151">
            <v>527714.875</v>
          </cell>
          <cell r="I151">
            <v>531866.75</v>
          </cell>
          <cell r="J151">
            <v>535956.875</v>
          </cell>
        </row>
        <row r="152">
          <cell r="E152">
            <v>133480.74755859375</v>
          </cell>
          <cell r="F152">
            <v>134315.828125</v>
          </cell>
          <cell r="G152">
            <v>135115.515625</v>
          </cell>
          <cell r="H152">
            <v>135874.75</v>
          </cell>
          <cell r="I152">
            <v>136575.90625</v>
          </cell>
          <cell r="J152">
            <v>137233.96875</v>
          </cell>
        </row>
        <row r="153">
          <cell r="E153">
            <v>269110.24731445313</v>
          </cell>
          <cell r="F153">
            <v>271700.1875</v>
          </cell>
          <cell r="G153">
            <v>274235.25</v>
          </cell>
          <cell r="H153">
            <v>276750.8125</v>
          </cell>
          <cell r="I153">
            <v>279204.625</v>
          </cell>
          <cell r="J153">
            <v>281594.625</v>
          </cell>
        </row>
        <row r="154">
          <cell r="E154">
            <v>182620.41571044922</v>
          </cell>
          <cell r="F154">
            <v>183940.03125</v>
          </cell>
          <cell r="G154">
            <v>185280.125</v>
          </cell>
          <cell r="H154">
            <v>186638.5</v>
          </cell>
          <cell r="I154">
            <v>187932.59375</v>
          </cell>
          <cell r="J154">
            <v>189173.8125</v>
          </cell>
        </row>
        <row r="155">
          <cell r="E155">
            <v>225634.0859375</v>
          </cell>
          <cell r="F155">
            <v>226834.03125</v>
          </cell>
          <cell r="G155">
            <v>227948</v>
          </cell>
          <cell r="H155">
            <v>229021.34375</v>
          </cell>
          <cell r="I155">
            <v>230016.984375</v>
          </cell>
          <cell r="J155">
            <v>230922</v>
          </cell>
        </row>
        <row r="156">
          <cell r="E156">
            <v>188683.99951267242</v>
          </cell>
          <cell r="F156">
            <v>189923.25</v>
          </cell>
          <cell r="G156">
            <v>191177.5625</v>
          </cell>
          <cell r="H156">
            <v>192509.03125</v>
          </cell>
          <cell r="I156">
            <v>193872.28125</v>
          </cell>
          <cell r="J156">
            <v>195219.4375</v>
          </cell>
        </row>
        <row r="157">
          <cell r="E157">
            <v>299528.00341796875</v>
          </cell>
          <cell r="F157">
            <v>302095.9375</v>
          </cell>
          <cell r="G157">
            <v>304682.5625</v>
          </cell>
          <cell r="H157">
            <v>307258.8125</v>
          </cell>
          <cell r="I157">
            <v>309786.53125</v>
          </cell>
          <cell r="J157">
            <v>312239.15625</v>
          </cell>
        </row>
        <row r="158">
          <cell r="E158">
            <v>240990.58837890625</v>
          </cell>
          <cell r="F158">
            <v>242897.75</v>
          </cell>
          <cell r="G158">
            <v>244893.84375</v>
          </cell>
          <cell r="H158">
            <v>246907.328125</v>
          </cell>
          <cell r="I158">
            <v>248844.328125</v>
          </cell>
          <cell r="J158">
            <v>250708.53125</v>
          </cell>
        </row>
        <row r="159">
          <cell r="E159">
            <v>372157.24578857422</v>
          </cell>
          <cell r="F159">
            <v>374092.875</v>
          </cell>
          <cell r="G159">
            <v>375978.375</v>
          </cell>
          <cell r="H159">
            <v>377786.0625</v>
          </cell>
          <cell r="I159">
            <v>379443.6875</v>
          </cell>
          <cell r="J159">
            <v>381001.59375</v>
          </cell>
        </row>
        <row r="160">
          <cell r="E160">
            <v>206477.25146484375</v>
          </cell>
          <cell r="F160">
            <v>207538.234375</v>
          </cell>
          <cell r="G160">
            <v>208628.875</v>
          </cell>
          <cell r="H160">
            <v>209772.328125</v>
          </cell>
          <cell r="I160">
            <v>210935</v>
          </cell>
          <cell r="J160">
            <v>212064.75</v>
          </cell>
        </row>
        <row r="161">
          <cell r="E161">
            <v>96804.16748046875</v>
          </cell>
          <cell r="F161">
            <v>97135.1953125</v>
          </cell>
          <cell r="G161">
            <v>97507.046875</v>
          </cell>
          <cell r="H161">
            <v>97835.65625</v>
          </cell>
          <cell r="I161">
            <v>98114.6796875</v>
          </cell>
          <cell r="J161">
            <v>98375.65625</v>
          </cell>
        </row>
        <row r="162">
          <cell r="E162">
            <v>113167.08203125</v>
          </cell>
          <cell r="F162">
            <v>114335.75</v>
          </cell>
          <cell r="G162">
            <v>115515.53125</v>
          </cell>
          <cell r="H162">
            <v>116668.421875</v>
          </cell>
          <cell r="I162">
            <v>117802.734375</v>
          </cell>
          <cell r="J162">
            <v>118892.546875</v>
          </cell>
        </row>
        <row r="163">
          <cell r="E163">
            <v>145493.9150390625</v>
          </cell>
          <cell r="F163">
            <v>146794.5625</v>
          </cell>
          <cell r="G163">
            <v>148125.171875</v>
          </cell>
          <cell r="H163">
            <v>149464.4375</v>
          </cell>
          <cell r="I163">
            <v>150796.78125</v>
          </cell>
          <cell r="J163">
            <v>152111.375</v>
          </cell>
        </row>
        <row r="164">
          <cell r="E164">
            <v>226201.33227539063</v>
          </cell>
          <cell r="F164">
            <v>227382.6875</v>
          </cell>
          <cell r="G164">
            <v>228530.703125</v>
          </cell>
          <cell r="H164">
            <v>229643.46875</v>
          </cell>
          <cell r="I164">
            <v>230728.5625</v>
          </cell>
          <cell r="J164">
            <v>231693.875</v>
          </cell>
        </row>
        <row r="165">
          <cell r="E165">
            <v>204854.00341796875</v>
          </cell>
          <cell r="F165">
            <v>205878.6875</v>
          </cell>
          <cell r="G165">
            <v>206927.46875</v>
          </cell>
          <cell r="H165">
            <v>207959.96875</v>
          </cell>
          <cell r="I165">
            <v>208981.4375</v>
          </cell>
          <cell r="J165">
            <v>209961.46875</v>
          </cell>
        </row>
        <row r="166">
          <cell r="E166">
            <v>144499.16479492188</v>
          </cell>
          <cell r="F166">
            <v>145043.375</v>
          </cell>
          <cell r="G166">
            <v>145597.15625</v>
          </cell>
          <cell r="H166">
            <v>146175.921875</v>
          </cell>
          <cell r="I166">
            <v>146765.703125</v>
          </cell>
          <cell r="J166">
            <v>147338.4375</v>
          </cell>
        </row>
        <row r="167">
          <cell r="E167">
            <v>745291.42082214355</v>
          </cell>
          <cell r="F167">
            <v>747848.3125</v>
          </cell>
          <cell r="G167">
            <v>750273.75</v>
          </cell>
          <cell r="H167">
            <v>752421.75</v>
          </cell>
          <cell r="I167">
            <v>754489.25</v>
          </cell>
          <cell r="J167">
            <v>756511.25</v>
          </cell>
        </row>
        <row r="168">
          <cell r="E168">
            <v>230173.17480659485</v>
          </cell>
          <cell r="F168">
            <v>231311.25</v>
          </cell>
          <cell r="G168">
            <v>232324.75</v>
          </cell>
          <cell r="H168">
            <v>233199.9375</v>
          </cell>
          <cell r="I168">
            <v>234095.46875</v>
          </cell>
          <cell r="J168">
            <v>235042.1875</v>
          </cell>
        </row>
        <row r="169">
          <cell r="E169">
            <v>215319.83740234375</v>
          </cell>
          <cell r="F169">
            <v>216374.59375</v>
          </cell>
          <cell r="G169">
            <v>217457.140625</v>
          </cell>
          <cell r="H169">
            <v>218521.34375</v>
          </cell>
          <cell r="I169">
            <v>219544.90625</v>
          </cell>
          <cell r="J169">
            <v>220557.125</v>
          </cell>
        </row>
        <row r="170">
          <cell r="E170">
            <v>286630.24725341797</v>
          </cell>
          <cell r="F170">
            <v>288342.1875</v>
          </cell>
          <cell r="G170">
            <v>289813.3125</v>
          </cell>
          <cell r="H170">
            <v>290995.65625</v>
          </cell>
          <cell r="I170">
            <v>292276.1875</v>
          </cell>
          <cell r="J170">
            <v>293606.125</v>
          </cell>
        </row>
        <row r="171">
          <cell r="E171">
            <v>563241.33819580078</v>
          </cell>
          <cell r="F171">
            <v>566415.25</v>
          </cell>
          <cell r="G171">
            <v>569597.25</v>
          </cell>
          <cell r="H171">
            <v>572752.5</v>
          </cell>
          <cell r="I171">
            <v>575823.25</v>
          </cell>
          <cell r="J171">
            <v>578809.9375</v>
          </cell>
        </row>
        <row r="172">
          <cell r="E172">
            <v>207664.99959182739</v>
          </cell>
          <cell r="F172">
            <v>209078.46875</v>
          </cell>
          <cell r="G172">
            <v>210293.578125</v>
          </cell>
          <cell r="H172">
            <v>211439</v>
          </cell>
          <cell r="I172">
            <v>212651.703125</v>
          </cell>
          <cell r="J172">
            <v>213944.1875</v>
          </cell>
        </row>
        <row r="173">
          <cell r="E173">
            <v>801319.58154296875</v>
          </cell>
          <cell r="F173">
            <v>804863.5625</v>
          </cell>
          <cell r="G173">
            <v>808390.5625</v>
          </cell>
          <cell r="H173">
            <v>811920.5</v>
          </cell>
          <cell r="I173">
            <v>815512.25</v>
          </cell>
          <cell r="J173">
            <v>819186.4375</v>
          </cell>
        </row>
        <row r="174">
          <cell r="E174">
            <v>647166.6636505127</v>
          </cell>
          <cell r="F174">
            <v>651781.125</v>
          </cell>
          <cell r="G174">
            <v>656479.25</v>
          </cell>
          <cell r="H174">
            <v>660995.375</v>
          </cell>
          <cell r="I174">
            <v>665453.4375</v>
          </cell>
          <cell r="J174">
            <v>669808.625</v>
          </cell>
        </row>
        <row r="175">
          <cell r="E175">
            <v>575386.83755493164</v>
          </cell>
          <cell r="F175">
            <v>579195.75</v>
          </cell>
          <cell r="G175">
            <v>583022.5625</v>
          </cell>
          <cell r="H175">
            <v>586774.5</v>
          </cell>
          <cell r="I175">
            <v>590534.5625</v>
          </cell>
          <cell r="J175">
            <v>594219.5</v>
          </cell>
        </row>
        <row r="176">
          <cell r="E176">
            <v>575240.8369140625</v>
          </cell>
          <cell r="F176">
            <v>578764.8125</v>
          </cell>
          <cell r="G176">
            <v>582469.875</v>
          </cell>
          <cell r="H176">
            <v>586146.75</v>
          </cell>
          <cell r="I176">
            <v>589769.875</v>
          </cell>
          <cell r="J176">
            <v>593350.0625</v>
          </cell>
        </row>
        <row r="177">
          <cell r="E177">
            <v>237659.91450500488</v>
          </cell>
          <cell r="F177">
            <v>239149.65625</v>
          </cell>
          <cell r="G177">
            <v>240568.46875</v>
          </cell>
          <cell r="H177">
            <v>241927.0625</v>
          </cell>
          <cell r="I177">
            <v>243210.375</v>
          </cell>
          <cell r="J177">
            <v>244411.71875</v>
          </cell>
        </row>
        <row r="178">
          <cell r="E178">
            <v>336408.41870117188</v>
          </cell>
          <cell r="F178">
            <v>336757.8125</v>
          </cell>
          <cell r="G178">
            <v>337197.96875</v>
          </cell>
          <cell r="H178">
            <v>337632.40625</v>
          </cell>
          <cell r="I178">
            <v>338052.3125</v>
          </cell>
          <cell r="J178">
            <v>338424.6875</v>
          </cell>
        </row>
        <row r="179">
          <cell r="E179">
            <v>525567.0029296875</v>
          </cell>
          <cell r="F179">
            <v>527745.75</v>
          </cell>
          <cell r="G179">
            <v>529457.6875</v>
          </cell>
          <cell r="H179">
            <v>530687.3125</v>
          </cell>
          <cell r="I179">
            <v>531883.9375</v>
          </cell>
          <cell r="J179">
            <v>533125</v>
          </cell>
        </row>
        <row r="180">
          <cell r="E180">
            <v>641324.16796875</v>
          </cell>
          <cell r="F180">
            <v>647873.9375</v>
          </cell>
          <cell r="G180">
            <v>653890.9375</v>
          </cell>
          <cell r="H180">
            <v>659284.125</v>
          </cell>
          <cell r="I180">
            <v>664160.875</v>
          </cell>
          <cell r="J180">
            <v>668885.75</v>
          </cell>
        </row>
        <row r="181">
          <cell r="E181">
            <v>559494.6708984375</v>
          </cell>
          <cell r="F181">
            <v>563792.625</v>
          </cell>
          <cell r="G181">
            <v>568164.25</v>
          </cell>
          <cell r="H181">
            <v>572417.625</v>
          </cell>
          <cell r="I181">
            <v>576432.375</v>
          </cell>
          <cell r="J181">
            <v>580103.125</v>
          </cell>
        </row>
        <row r="182">
          <cell r="E182">
            <v>544245.25732421875</v>
          </cell>
          <cell r="F182">
            <v>547396.375</v>
          </cell>
          <cell r="G182">
            <v>550345.9375</v>
          </cell>
          <cell r="H182">
            <v>553094.125</v>
          </cell>
          <cell r="I182">
            <v>555635</v>
          </cell>
          <cell r="J182">
            <v>558034.875</v>
          </cell>
        </row>
        <row r="183">
          <cell r="E183">
            <v>1008377.1599116325</v>
          </cell>
          <cell r="F183">
            <v>1017741.5</v>
          </cell>
          <cell r="G183">
            <v>1026830</v>
          </cell>
          <cell r="H183">
            <v>1035613.5</v>
          </cell>
          <cell r="I183">
            <v>1044295.375</v>
          </cell>
          <cell r="J183">
            <v>1052867.75</v>
          </cell>
        </row>
        <row r="184">
          <cell r="E184">
            <v>460081.74780273438</v>
          </cell>
          <cell r="F184">
            <v>462630.34375</v>
          </cell>
          <cell r="G184">
            <v>465062.5</v>
          </cell>
          <cell r="H184">
            <v>467395.375</v>
          </cell>
          <cell r="I184">
            <v>469647.59375</v>
          </cell>
          <cell r="J184">
            <v>471660.34375</v>
          </cell>
        </row>
        <row r="185">
          <cell r="E185">
            <v>1310470.4106941223</v>
          </cell>
          <cell r="F185">
            <v>1320167.625</v>
          </cell>
          <cell r="G185">
            <v>1329445</v>
          </cell>
          <cell r="H185">
            <v>1338521.875</v>
          </cell>
          <cell r="I185">
            <v>1347418.625</v>
          </cell>
          <cell r="J185">
            <v>1355927.75</v>
          </cell>
        </row>
        <row r="186">
          <cell r="E186">
            <v>879777.00818443298</v>
          </cell>
          <cell r="F186">
            <v>884667.0625</v>
          </cell>
          <cell r="G186">
            <v>888936.5</v>
          </cell>
          <cell r="H186">
            <v>892733.0625</v>
          </cell>
          <cell r="I186">
            <v>896551.5625</v>
          </cell>
          <cell r="J186">
            <v>900528.75</v>
          </cell>
        </row>
        <row r="187">
          <cell r="E187">
            <v>1049689.4992675781</v>
          </cell>
          <cell r="F187">
            <v>1053807.5</v>
          </cell>
          <cell r="G187">
            <v>1058006.75</v>
          </cell>
          <cell r="H187">
            <v>1062176.125</v>
          </cell>
          <cell r="I187">
            <v>1066289</v>
          </cell>
          <cell r="J187">
            <v>1070236.75</v>
          </cell>
        </row>
        <row r="188">
          <cell r="E188">
            <v>532851.00036621094</v>
          </cell>
          <cell r="F188">
            <v>536622.875</v>
          </cell>
          <cell r="G188">
            <v>540072.5</v>
          </cell>
          <cell r="H188">
            <v>543229</v>
          </cell>
          <cell r="I188">
            <v>546268.6875</v>
          </cell>
          <cell r="J188">
            <v>549220.25</v>
          </cell>
        </row>
        <row r="189">
          <cell r="E189">
            <v>219095.58532714844</v>
          </cell>
          <cell r="F189">
            <v>219720.4375</v>
          </cell>
          <cell r="G189">
            <v>220334</v>
          </cell>
          <cell r="H189">
            <v>220946.0625</v>
          </cell>
          <cell r="I189">
            <v>221540.53125</v>
          </cell>
          <cell r="J189">
            <v>222102.78125</v>
          </cell>
        </row>
        <row r="190">
          <cell r="E190">
            <v>167158.00299072266</v>
          </cell>
          <cell r="F190">
            <v>168384.8125</v>
          </cell>
          <cell r="G190">
            <v>169595.8125</v>
          </cell>
          <cell r="H190">
            <v>170773.859375</v>
          </cell>
          <cell r="I190">
            <v>171979.453125</v>
          </cell>
          <cell r="J190">
            <v>173062.6875</v>
          </cell>
        </row>
        <row r="191">
          <cell r="E191">
            <v>279038.83349609375</v>
          </cell>
          <cell r="F191">
            <v>281462.125</v>
          </cell>
          <cell r="G191">
            <v>283903.5</v>
          </cell>
          <cell r="H191">
            <v>286350.625</v>
          </cell>
          <cell r="I191">
            <v>288745.1875</v>
          </cell>
          <cell r="J191">
            <v>291053.34375</v>
          </cell>
        </row>
        <row r="192">
          <cell r="E192">
            <v>185222.16552734375</v>
          </cell>
          <cell r="F192">
            <v>186162.3125</v>
          </cell>
          <cell r="G192">
            <v>187122.96875</v>
          </cell>
          <cell r="H192">
            <v>188116.6875</v>
          </cell>
          <cell r="I192">
            <v>189104.8125</v>
          </cell>
          <cell r="J192">
            <v>190091.625</v>
          </cell>
        </row>
        <row r="193">
          <cell r="E193">
            <v>188323.41461181641</v>
          </cell>
          <cell r="F193">
            <v>189659.28125</v>
          </cell>
          <cell r="G193">
            <v>191002.90625</v>
          </cell>
          <cell r="H193">
            <v>192351.65625</v>
          </cell>
          <cell r="I193">
            <v>193696.15625</v>
          </cell>
          <cell r="J193">
            <v>195016.71875</v>
          </cell>
        </row>
        <row r="194">
          <cell r="E194">
            <v>307646.0830078125</v>
          </cell>
          <cell r="F194">
            <v>309493.5</v>
          </cell>
          <cell r="G194">
            <v>311412.78125</v>
          </cell>
          <cell r="H194">
            <v>313306.78125</v>
          </cell>
          <cell r="I194">
            <v>315180.0625</v>
          </cell>
          <cell r="J194">
            <v>317002.625</v>
          </cell>
        </row>
        <row r="195">
          <cell r="E195">
            <v>492969.25390625</v>
          </cell>
          <cell r="F195">
            <v>496486.1875</v>
          </cell>
          <cell r="G195">
            <v>500118.6875</v>
          </cell>
          <cell r="H195">
            <v>503703.3125</v>
          </cell>
          <cell r="I195">
            <v>507223.9375</v>
          </cell>
          <cell r="J195">
            <v>510581.8125</v>
          </cell>
        </row>
        <row r="196">
          <cell r="E196">
            <v>170506.7529296875</v>
          </cell>
          <cell r="F196">
            <v>171932.03125</v>
          </cell>
          <cell r="G196">
            <v>173388.34375</v>
          </cell>
          <cell r="H196">
            <v>174816.46875</v>
          </cell>
          <cell r="I196">
            <v>176239.15625</v>
          </cell>
          <cell r="J196">
            <v>177635.71875</v>
          </cell>
        </row>
        <row r="197">
          <cell r="E197">
            <v>227496.57934570313</v>
          </cell>
          <cell r="F197">
            <v>227991</v>
          </cell>
          <cell r="G197">
            <v>228523.125</v>
          </cell>
          <cell r="H197">
            <v>229046.4375</v>
          </cell>
          <cell r="I197">
            <v>229549.03125</v>
          </cell>
          <cell r="J197">
            <v>230019.28125</v>
          </cell>
        </row>
        <row r="198">
          <cell r="E198">
            <v>490466.50248241425</v>
          </cell>
          <cell r="F198">
            <v>495483.46875</v>
          </cell>
          <cell r="G198">
            <v>501744.03125</v>
          </cell>
          <cell r="H198">
            <v>504448.25</v>
          </cell>
          <cell r="I198">
            <v>507042.25</v>
          </cell>
          <cell r="J198">
            <v>509541.90625</v>
          </cell>
        </row>
        <row r="199">
          <cell r="E199">
            <v>931441.84112548828</v>
          </cell>
          <cell r="F199">
            <v>936391.5</v>
          </cell>
          <cell r="G199">
            <v>941125.25</v>
          </cell>
          <cell r="H199">
            <v>945570</v>
          </cell>
          <cell r="I199">
            <v>950072.3125</v>
          </cell>
          <cell r="J199">
            <v>954728.75</v>
          </cell>
        </row>
        <row r="200">
          <cell r="E200">
            <v>293831.33325195313</v>
          </cell>
          <cell r="F200">
            <v>295595.9375</v>
          </cell>
          <cell r="G200">
            <v>297486.0625</v>
          </cell>
          <cell r="H200">
            <v>299367.25</v>
          </cell>
          <cell r="I200">
            <v>301288.5</v>
          </cell>
          <cell r="J200">
            <v>303171</v>
          </cell>
        </row>
      </sheetData>
      <sheetData sheetId="5">
        <row r="5">
          <cell r="I5">
            <v>74185.184232121625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">
          <cell r="O10" t="str">
            <v>00C</v>
          </cell>
        </row>
      </sheetData>
      <sheetData sheetId="30"/>
      <sheetData sheetId="31"/>
      <sheetData sheetId="32">
        <row r="9">
          <cell r="E9">
            <v>117448.44003280097</v>
          </cell>
        </row>
        <row r="10">
          <cell r="E10">
            <v>349991.58935834427</v>
          </cell>
        </row>
        <row r="11">
          <cell r="E11">
            <v>269265.37495175569</v>
          </cell>
        </row>
        <row r="12">
          <cell r="E12">
            <v>335502.67847672879</v>
          </cell>
        </row>
        <row r="13">
          <cell r="E13">
            <v>369378.50976804702</v>
          </cell>
        </row>
        <row r="14">
          <cell r="E14">
            <v>347614.6301837936</v>
          </cell>
        </row>
        <row r="15">
          <cell r="E15">
            <v>191476.02329063782</v>
          </cell>
        </row>
        <row r="16">
          <cell r="E16">
            <v>332338.89355309965</v>
          </cell>
        </row>
        <row r="17">
          <cell r="E17">
            <v>190516.31151831566</v>
          </cell>
        </row>
        <row r="18">
          <cell r="E18">
            <v>236546.40672312639</v>
          </cell>
        </row>
        <row r="19">
          <cell r="E19">
            <v>331344.41947439814</v>
          </cell>
        </row>
        <row r="20">
          <cell r="E20">
            <v>214300.09082909231</v>
          </cell>
        </row>
        <row r="21">
          <cell r="E21">
            <v>188968.14292106239</v>
          </cell>
        </row>
        <row r="22">
          <cell r="E22">
            <v>268759.21374679793</v>
          </cell>
        </row>
        <row r="23">
          <cell r="E23">
            <v>425625.58907478664</v>
          </cell>
        </row>
        <row r="24">
          <cell r="E24">
            <v>203891.85288535798</v>
          </cell>
        </row>
        <row r="25">
          <cell r="E25">
            <v>263221.20827728463</v>
          </cell>
        </row>
        <row r="26">
          <cell r="E26">
            <v>213034.32913412387</v>
          </cell>
        </row>
        <row r="27">
          <cell r="E27">
            <v>154471.88636319316</v>
          </cell>
        </row>
        <row r="28">
          <cell r="E28">
            <v>308234.67397839495</v>
          </cell>
        </row>
        <row r="29">
          <cell r="E29">
            <v>359298.875403021</v>
          </cell>
        </row>
        <row r="30">
          <cell r="E30">
            <v>208169.29058073115</v>
          </cell>
        </row>
        <row r="31">
          <cell r="E31">
            <v>389860.3917741311</v>
          </cell>
        </row>
        <row r="32">
          <cell r="E32">
            <v>190415.21293852475</v>
          </cell>
        </row>
        <row r="33">
          <cell r="E33">
            <v>185299.05345754916</v>
          </cell>
        </row>
        <row r="34">
          <cell r="E34">
            <v>144347.96744944897</v>
          </cell>
        </row>
        <row r="35">
          <cell r="E35">
            <v>335495.73080238531</v>
          </cell>
        </row>
        <row r="36">
          <cell r="E36">
            <v>237630.11238402702</v>
          </cell>
        </row>
        <row r="37">
          <cell r="E37">
            <v>280853.1674963425</v>
          </cell>
        </row>
        <row r="38">
          <cell r="E38">
            <v>237870.68260715023</v>
          </cell>
        </row>
        <row r="39">
          <cell r="E39">
            <v>110015.60353017446</v>
          </cell>
        </row>
        <row r="40">
          <cell r="E40">
            <v>227299.0292893108</v>
          </cell>
        </row>
        <row r="41">
          <cell r="E41">
            <v>272389.32191217848</v>
          </cell>
        </row>
        <row r="42">
          <cell r="E42">
            <v>121733.01662096111</v>
          </cell>
        </row>
        <row r="43">
          <cell r="E43">
            <v>372145.33490635792</v>
          </cell>
        </row>
        <row r="44">
          <cell r="E44">
            <v>204837.44914536725</v>
          </cell>
        </row>
        <row r="45">
          <cell r="E45">
            <v>167929.00177909571</v>
          </cell>
        </row>
        <row r="46">
          <cell r="E46">
            <v>288006.91717686947</v>
          </cell>
        </row>
        <row r="47">
          <cell r="E47">
            <v>126544.94326361998</v>
          </cell>
        </row>
        <row r="48">
          <cell r="E48">
            <v>350023.30947375618</v>
          </cell>
        </row>
        <row r="49">
          <cell r="E49">
            <v>219180.39433207278</v>
          </cell>
        </row>
        <row r="50">
          <cell r="E50">
            <v>133501.50236061003</v>
          </cell>
        </row>
        <row r="51">
          <cell r="E51">
            <v>349218.76457932318</v>
          </cell>
        </row>
        <row r="52">
          <cell r="E52">
            <v>318226.41381017969</v>
          </cell>
        </row>
        <row r="53">
          <cell r="E53">
            <v>235923.78264315132</v>
          </cell>
        </row>
        <row r="54">
          <cell r="E54">
            <v>143907.99672435998</v>
          </cell>
        </row>
        <row r="55">
          <cell r="E55">
            <v>152605.64182081691</v>
          </cell>
        </row>
        <row r="56">
          <cell r="E56">
            <v>322608.62007324607</v>
          </cell>
        </row>
        <row r="57">
          <cell r="E57">
            <v>182475.66161267864</v>
          </cell>
        </row>
        <row r="58">
          <cell r="E58">
            <v>191626.51119890864</v>
          </cell>
        </row>
        <row r="59">
          <cell r="E59">
            <v>182718.98979042869</v>
          </cell>
        </row>
        <row r="60">
          <cell r="E60">
            <v>280171.03678969602</v>
          </cell>
        </row>
        <row r="61">
          <cell r="E61">
            <v>132704.72722182111</v>
          </cell>
        </row>
        <row r="62">
          <cell r="E62">
            <v>578845.83979674161</v>
          </cell>
        </row>
        <row r="63">
          <cell r="E63">
            <v>320296.6901404672</v>
          </cell>
        </row>
        <row r="64">
          <cell r="E64">
            <v>406430.02163078688</v>
          </cell>
        </row>
        <row r="65">
          <cell r="E65">
            <v>285648.12096502178</v>
          </cell>
        </row>
        <row r="66">
          <cell r="E66">
            <v>79130.975811314231</v>
          </cell>
        </row>
        <row r="67">
          <cell r="E67">
            <v>301030.13978993171</v>
          </cell>
        </row>
        <row r="68">
          <cell r="E68">
            <v>360660.64480868436</v>
          </cell>
        </row>
        <row r="69">
          <cell r="E69">
            <v>227946.5598261994</v>
          </cell>
        </row>
        <row r="70">
          <cell r="E70">
            <v>213327.18411001124</v>
          </cell>
        </row>
        <row r="71">
          <cell r="E71">
            <v>262305.69552279083</v>
          </cell>
        </row>
        <row r="72">
          <cell r="E72">
            <v>640616.06365384348</v>
          </cell>
        </row>
        <row r="73">
          <cell r="E73">
            <v>139263.65907943304</v>
          </cell>
        </row>
        <row r="74">
          <cell r="E74">
            <v>362762.25399362016</v>
          </cell>
        </row>
        <row r="75">
          <cell r="E75">
            <v>154611.90130274708</v>
          </cell>
        </row>
        <row r="76">
          <cell r="E76">
            <v>93106.624792606381</v>
          </cell>
        </row>
        <row r="77">
          <cell r="E77">
            <v>113177.1423372276</v>
          </cell>
        </row>
        <row r="78">
          <cell r="E78">
            <v>128938.93689367994</v>
          </cell>
        </row>
        <row r="79">
          <cell r="E79">
            <v>350061.69483769243</v>
          </cell>
        </row>
        <row r="80">
          <cell r="E80">
            <v>139113.07713557442</v>
          </cell>
        </row>
        <row r="81">
          <cell r="E81">
            <v>488917.00444067724</v>
          </cell>
        </row>
        <row r="82">
          <cell r="E82">
            <v>344307.93737936072</v>
          </cell>
        </row>
        <row r="83">
          <cell r="E83">
            <v>136216.80054672065</v>
          </cell>
        </row>
        <row r="84">
          <cell r="E84">
            <v>189393.55872084404</v>
          </cell>
        </row>
        <row r="85">
          <cell r="E85">
            <v>223022.88141160356</v>
          </cell>
        </row>
        <row r="86">
          <cell r="E86">
            <v>193093.1328010791</v>
          </cell>
        </row>
        <row r="87">
          <cell r="E87">
            <v>170996.40935310096</v>
          </cell>
        </row>
        <row r="88">
          <cell r="E88">
            <v>581939.99142357195</v>
          </cell>
        </row>
        <row r="89">
          <cell r="E89">
            <v>321080.46447218285</v>
          </cell>
        </row>
        <row r="90">
          <cell r="E90">
            <v>217344.09519536103</v>
          </cell>
        </row>
        <row r="91">
          <cell r="E91">
            <v>271849.90091286186</v>
          </cell>
        </row>
        <row r="92">
          <cell r="E92">
            <v>302797.15231824998</v>
          </cell>
        </row>
        <row r="93">
          <cell r="E93">
            <v>146747.81237943628</v>
          </cell>
        </row>
        <row r="94">
          <cell r="E94">
            <v>317709.98392033001</v>
          </cell>
        </row>
        <row r="95">
          <cell r="E95">
            <v>180195.80751740304</v>
          </cell>
        </row>
        <row r="96">
          <cell r="E96">
            <v>303436.21562161244</v>
          </cell>
        </row>
        <row r="97">
          <cell r="E97">
            <v>302207.80248068913</v>
          </cell>
        </row>
        <row r="98">
          <cell r="E98">
            <v>122323.13030226513</v>
          </cell>
        </row>
        <row r="99">
          <cell r="E99">
            <v>453653.46174926282</v>
          </cell>
        </row>
        <row r="100">
          <cell r="E100">
            <v>854002.81278611266</v>
          </cell>
        </row>
        <row r="101">
          <cell r="E101">
            <v>571005.49637159088</v>
          </cell>
        </row>
        <row r="102">
          <cell r="E102">
            <v>396188.46463618701</v>
          </cell>
        </row>
        <row r="103">
          <cell r="E103">
            <v>267996.49748876336</v>
          </cell>
        </row>
        <row r="104">
          <cell r="E104">
            <v>607341.80157095985</v>
          </cell>
        </row>
        <row r="105">
          <cell r="E105">
            <v>228626.70377101263</v>
          </cell>
        </row>
        <row r="106">
          <cell r="E106">
            <v>368126.52400850982</v>
          </cell>
        </row>
        <row r="107">
          <cell r="E107">
            <v>376070.00493760366</v>
          </cell>
        </row>
        <row r="108">
          <cell r="E108">
            <v>187797.56588134187</v>
          </cell>
        </row>
        <row r="109">
          <cell r="E109">
            <v>212526.80354807418</v>
          </cell>
        </row>
        <row r="110">
          <cell r="E110">
            <v>215846.04219396313</v>
          </cell>
        </row>
        <row r="111">
          <cell r="E111">
            <v>165569.0425048683</v>
          </cell>
        </row>
        <row r="112">
          <cell r="E112">
            <v>311110.50983405916</v>
          </cell>
        </row>
        <row r="113">
          <cell r="E113">
            <v>200630.13921395235</v>
          </cell>
        </row>
        <row r="114">
          <cell r="E114">
            <v>249333.32018635416</v>
          </cell>
        </row>
        <row r="115">
          <cell r="E115">
            <v>216027.65868994207</v>
          </cell>
        </row>
        <row r="116">
          <cell r="E116">
            <v>387136.93686047435</v>
          </cell>
        </row>
        <row r="117">
          <cell r="E117">
            <v>245875.34554066823</v>
          </cell>
        </row>
        <row r="118">
          <cell r="E118">
            <v>359371.32182702771</v>
          </cell>
        </row>
        <row r="119">
          <cell r="E119">
            <v>346114.37680101121</v>
          </cell>
        </row>
        <row r="120">
          <cell r="E120">
            <v>259202.85069852544</v>
          </cell>
        </row>
        <row r="121">
          <cell r="E121">
            <v>302838.56732680672</v>
          </cell>
        </row>
        <row r="122">
          <cell r="E122">
            <v>415397.14883529022</v>
          </cell>
        </row>
        <row r="123">
          <cell r="E123">
            <v>406624.43487498106</v>
          </cell>
        </row>
        <row r="124">
          <cell r="E124">
            <v>333918.97447605047</v>
          </cell>
        </row>
        <row r="125">
          <cell r="E125">
            <v>285772.50655340258</v>
          </cell>
        </row>
        <row r="126">
          <cell r="E126">
            <v>293035.46396702022</v>
          </cell>
        </row>
        <row r="127">
          <cell r="E127">
            <v>219842.50848514098</v>
          </cell>
        </row>
        <row r="128">
          <cell r="E128">
            <v>304591.9812966311</v>
          </cell>
        </row>
        <row r="129">
          <cell r="E129">
            <v>242101.95129648122</v>
          </cell>
        </row>
        <row r="130">
          <cell r="E130">
            <v>291730.98792861146</v>
          </cell>
        </row>
        <row r="131">
          <cell r="E131">
            <v>299078.48480957845</v>
          </cell>
        </row>
        <row r="132">
          <cell r="E132">
            <v>261230.27132810725</v>
          </cell>
        </row>
        <row r="133">
          <cell r="E133">
            <v>172479.92345099492</v>
          </cell>
        </row>
        <row r="134">
          <cell r="E134">
            <v>393192.97025379085</v>
          </cell>
        </row>
        <row r="135">
          <cell r="E135">
            <v>331839.4817220234</v>
          </cell>
        </row>
        <row r="136">
          <cell r="E136">
            <v>351926.1992325196</v>
          </cell>
        </row>
        <row r="137">
          <cell r="E137">
            <v>285160.54028213047</v>
          </cell>
        </row>
        <row r="138">
          <cell r="E138">
            <v>180716.62763287069</v>
          </cell>
        </row>
        <row r="139">
          <cell r="E139">
            <v>327075.03830108477</v>
          </cell>
        </row>
        <row r="140">
          <cell r="E140">
            <v>194851.74681401547</v>
          </cell>
        </row>
        <row r="141">
          <cell r="E141">
            <v>191342.822510823</v>
          </cell>
        </row>
        <row r="142">
          <cell r="E142">
            <v>281363.4070132185</v>
          </cell>
        </row>
        <row r="143">
          <cell r="E143">
            <v>300803.06048100075</v>
          </cell>
        </row>
        <row r="144">
          <cell r="E144">
            <v>329955.96278558421</v>
          </cell>
        </row>
        <row r="145">
          <cell r="E145">
            <v>238251.73266361264</v>
          </cell>
        </row>
        <row r="146">
          <cell r="E146">
            <v>201107.71645381101</v>
          </cell>
        </row>
        <row r="147">
          <cell r="E147">
            <v>119115.18737138899</v>
          </cell>
        </row>
        <row r="148">
          <cell r="E148">
            <v>284459.45993781608</v>
          </cell>
        </row>
        <row r="149">
          <cell r="E149">
            <v>214934.91674651636</v>
          </cell>
        </row>
        <row r="150">
          <cell r="E150">
            <v>216515.55608015726</v>
          </cell>
        </row>
        <row r="151">
          <cell r="E151">
            <v>571930.31171141309</v>
          </cell>
        </row>
        <row r="152">
          <cell r="E152">
            <v>126487.85697614153</v>
          </cell>
        </row>
        <row r="153">
          <cell r="E153">
            <v>270258.02076770947</v>
          </cell>
        </row>
        <row r="154">
          <cell r="E154">
            <v>177979.73003590858</v>
          </cell>
        </row>
        <row r="155">
          <cell r="E155">
            <v>200817.06183125882</v>
          </cell>
        </row>
        <row r="156">
          <cell r="E156">
            <v>213882.85960101994</v>
          </cell>
        </row>
        <row r="157">
          <cell r="E157">
            <v>296063.50419910566</v>
          </cell>
        </row>
        <row r="158">
          <cell r="E158">
            <v>220321.48143668266</v>
          </cell>
        </row>
        <row r="159">
          <cell r="E159">
            <v>351019.30889208126</v>
          </cell>
        </row>
        <row r="160">
          <cell r="E160">
            <v>222650.95774980541</v>
          </cell>
        </row>
        <row r="161">
          <cell r="E161">
            <v>92492.76341700078</v>
          </cell>
        </row>
        <row r="162">
          <cell r="E162">
            <v>117904.18536333696</v>
          </cell>
        </row>
        <row r="163">
          <cell r="E163">
            <v>169875.92796816936</v>
          </cell>
        </row>
        <row r="164">
          <cell r="E164">
            <v>208694.04404023796</v>
          </cell>
        </row>
        <row r="165">
          <cell r="E165">
            <v>204171.70343967972</v>
          </cell>
        </row>
        <row r="166">
          <cell r="E166">
            <v>163019.47832654338</v>
          </cell>
        </row>
        <row r="167">
          <cell r="E167">
            <v>640477.61463138182</v>
          </cell>
        </row>
        <row r="168">
          <cell r="E168">
            <v>223130.46189494408</v>
          </cell>
        </row>
        <row r="169">
          <cell r="E169">
            <v>219906.44393754646</v>
          </cell>
        </row>
        <row r="170">
          <cell r="E170">
            <v>277793.52110049827</v>
          </cell>
        </row>
        <row r="171">
          <cell r="E171">
            <v>556862.92489513953</v>
          </cell>
        </row>
        <row r="172">
          <cell r="E172">
            <v>188482.82803966285</v>
          </cell>
        </row>
        <row r="173">
          <cell r="E173">
            <v>841780.4063152076</v>
          </cell>
        </row>
        <row r="174">
          <cell r="E174">
            <v>618185.42600145098</v>
          </cell>
        </row>
        <row r="175">
          <cell r="E175">
            <v>621403.91512325208</v>
          </cell>
        </row>
        <row r="176">
          <cell r="E176">
            <v>596852.20168762526</v>
          </cell>
        </row>
        <row r="177">
          <cell r="E177">
            <v>218645.21883176555</v>
          </cell>
        </row>
        <row r="178">
          <cell r="E178">
            <v>405781.35273295664</v>
          </cell>
        </row>
        <row r="179">
          <cell r="E179">
            <v>566653.20668060565</v>
          </cell>
        </row>
        <row r="180">
          <cell r="E180">
            <v>661026.32399747975</v>
          </cell>
        </row>
        <row r="181">
          <cell r="E181">
            <v>501615.29052896798</v>
          </cell>
        </row>
        <row r="182">
          <cell r="E182">
            <v>455580.14950188145</v>
          </cell>
        </row>
        <row r="183">
          <cell r="E183">
            <v>953152.91256472596</v>
          </cell>
        </row>
        <row r="184">
          <cell r="E184">
            <v>400905.15825363947</v>
          </cell>
        </row>
        <row r="185">
          <cell r="E185">
            <v>1313554.0127879898</v>
          </cell>
        </row>
        <row r="186">
          <cell r="E186">
            <v>865291.84062993212</v>
          </cell>
        </row>
        <row r="187">
          <cell r="E187">
            <v>1063457.1041598422</v>
          </cell>
        </row>
        <row r="188">
          <cell r="E188">
            <v>627329.18254213431</v>
          </cell>
        </row>
        <row r="189">
          <cell r="E189">
            <v>246167.47983997958</v>
          </cell>
        </row>
        <row r="190">
          <cell r="E190">
            <v>167428.82697649891</v>
          </cell>
        </row>
        <row r="191">
          <cell r="E191">
            <v>274611.92290970357</v>
          </cell>
        </row>
        <row r="192">
          <cell r="E192">
            <v>184430.32612890605</v>
          </cell>
        </row>
        <row r="193">
          <cell r="E193">
            <v>198784.77286202184</v>
          </cell>
        </row>
        <row r="194">
          <cell r="E194">
            <v>291862.07207841746</v>
          </cell>
        </row>
        <row r="195">
          <cell r="E195">
            <v>457858.10455077974</v>
          </cell>
        </row>
        <row r="196">
          <cell r="E196">
            <v>166878.23986282464</v>
          </cell>
        </row>
        <row r="197">
          <cell r="E197">
            <v>216945.41012856088</v>
          </cell>
        </row>
        <row r="198">
          <cell r="E198">
            <v>489937.1258255663</v>
          </cell>
        </row>
        <row r="199">
          <cell r="E199">
            <v>950705.91483144253</v>
          </cell>
        </row>
        <row r="200">
          <cell r="E200">
            <v>320230.32851497119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 Do &amp; Questions"/>
      <sheetName val="Contents"/>
      <sheetName val="Profit and Loss Template"/>
      <sheetName val="Profit and Loss Template BSA"/>
      <sheetName val="Historic P&amp;L"/>
      <sheetName val="CY Costs DW"/>
      <sheetName val="CAPEX BAU"/>
      <sheetName val="Savings"/>
      <sheetName val="Other Overheads"/>
      <sheetName val="Pay Costs &amp; Bonus Accrual"/>
      <sheetName val="Assumptions"/>
      <sheetName val="Savings Schedule"/>
      <sheetName val="Questions"/>
      <sheetName val="To Do"/>
      <sheetName val="Data"/>
      <sheetName val="Current Run Rate Forecast"/>
      <sheetName val="Overlay 1 - Pay Increase"/>
      <sheetName val="Overlay 2 - Bonus Accrual Upl"/>
      <sheetName val="Overlay 3 - PR1 Cost Savings Op"/>
      <sheetName val="Overlay 4 - BAU CAPEX"/>
      <sheetName val="Overlay 5 - NHS Licence Fee"/>
      <sheetName val="Overlay 6 - Benchmarking"/>
      <sheetName val="Overlay 7 - Cost Reduction NM"/>
      <sheetName val="Overlay 8 - Schools Fruit &amp; Veg"/>
      <sheetName val="Overlay 9 - Cost of Change"/>
      <sheetName val="Overlay 10 - Stock and Margin A"/>
      <sheetName val="Overlay 11 - Depreciation exist"/>
      <sheetName val="Overlay 12 - Asset Charge"/>
      <sheetName val="Overlay 13 - PIPP EPRR"/>
      <sheetName val="Overlay 14 - EDc Gold"/>
      <sheetName val="Overlay 15 - Transition Costs"/>
      <sheetName val="Overlay template (6)"/>
      <sheetName val="Final Forecast"/>
      <sheetName val="PR1 Comparison"/>
      <sheetName val="Contract Year 8 Comparison"/>
      <sheetName val="Stacked Bar Chart - Channel M"/>
      <sheetName val="SFVS"/>
      <sheetName val="Format Check Sheet"/>
      <sheetName val="Margin Insight Summary"/>
      <sheetName val="Lists &amp; CC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B3" t="str">
            <v>Consumables</v>
          </cell>
        </row>
        <row r="4">
          <cell r="B4" t="str">
            <v>Capital</v>
          </cell>
        </row>
        <row r="5">
          <cell r="B5" t="str">
            <v>Logistics</v>
          </cell>
        </row>
        <row r="6">
          <cell r="B6" t="str">
            <v>DH Support Services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3">
          <cell r="D3" t="str">
            <v>Service Fee Assumption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Navigation"/>
      <sheetName val="Version Control"/>
      <sheetName val="Inputs"/>
      <sheetName val="Sheet3"/>
      <sheetName val="APC OPROC data"/>
      <sheetName val="OPATT data"/>
      <sheetName val="Provider MFF Values"/>
      <sheetName val="Sheet6"/>
      <sheetName val="Community data"/>
      <sheetName val="Sheet1"/>
      <sheetName val="Births"/>
      <sheetName val="NHSE Assumptions"/>
      <sheetName val="NHSE Currency Design"/>
      <sheetName val="Maternity Pathway 15-16 Prices"/>
      <sheetName val="Price Adjustments"/>
      <sheetName val="Analysis"/>
      <sheetName val="Calculations"/>
      <sheetName val="Prices"/>
      <sheetName val="Maternity_Pathway Model"/>
      <sheetName val="Outputs"/>
      <sheetName val="Maternity Pathway Prices"/>
      <sheetName val="Linked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B7">
            <v>635392</v>
          </cell>
        </row>
        <row r="12">
          <cell r="B12">
            <v>1.9E-2</v>
          </cell>
        </row>
      </sheetData>
      <sheetData sheetId="13">
        <row r="5">
          <cell r="A5" t="str">
            <v>Antenatal</v>
          </cell>
        </row>
        <row r="6">
          <cell r="A6" t="str">
            <v>Delivery</v>
          </cell>
        </row>
        <row r="7">
          <cell r="A7" t="str">
            <v>Postnatal</v>
          </cell>
        </row>
        <row r="10">
          <cell r="A10" t="str">
            <v>Standard</v>
          </cell>
        </row>
        <row r="11">
          <cell r="A11" t="str">
            <v>Intermediate</v>
          </cell>
        </row>
        <row r="12">
          <cell r="A12" t="str">
            <v>Intensive</v>
          </cell>
        </row>
        <row r="15">
          <cell r="A15" t="str">
            <v>With complications and co-morbidities</v>
          </cell>
        </row>
        <row r="16">
          <cell r="A16" t="str">
            <v>Without complications and co-morbidities</v>
          </cell>
        </row>
        <row r="22">
          <cell r="A22" t="str">
            <v>NZ10Z</v>
          </cell>
          <cell r="B22" t="str">
            <v>Diagnostic or Therapeutic Procedures on Fetus</v>
          </cell>
          <cell r="C22" t="str">
            <v>Antenatal</v>
          </cell>
        </row>
        <row r="23">
          <cell r="A23" t="str">
            <v>NZ16Z</v>
          </cell>
          <cell r="B23" t="str">
            <v>Ante-Natal Routine Observation</v>
          </cell>
          <cell r="C23" t="str">
            <v>Antenatal</v>
          </cell>
        </row>
        <row r="24">
          <cell r="A24" t="str">
            <v>NZ17A</v>
          </cell>
          <cell r="B24" t="str">
            <v>Ante-Natal False Labour, including Premature Rupture of Membranes, with CC Score 2+</v>
          </cell>
          <cell r="C24" t="str">
            <v>Antenatal</v>
          </cell>
        </row>
        <row r="25">
          <cell r="A25" t="str">
            <v>NZ17B</v>
          </cell>
          <cell r="B25" t="str">
            <v>Ante-Natal False Labour, including Premature Rupture of Membranes, with CC Score 0-1</v>
          </cell>
          <cell r="C25" t="str">
            <v>Antenatal</v>
          </cell>
        </row>
        <row r="26">
          <cell r="A26" t="str">
            <v>NZ18A</v>
          </cell>
          <cell r="B26" t="str">
            <v>Ante-Natal Complex Disorders with CC Score 2+</v>
          </cell>
          <cell r="C26" t="str">
            <v>Antenatal</v>
          </cell>
        </row>
        <row r="27">
          <cell r="A27" t="str">
            <v>NZ18B</v>
          </cell>
          <cell r="B27" t="str">
            <v>Ante-Natal Complex Disorders with CC Score 0-1</v>
          </cell>
          <cell r="C27" t="str">
            <v>Antenatal</v>
          </cell>
        </row>
        <row r="28">
          <cell r="A28" t="str">
            <v>NZ19A</v>
          </cell>
          <cell r="B28" t="str">
            <v>Ante-Natal Major Disorders with CC Score 2+</v>
          </cell>
          <cell r="C28" t="str">
            <v>Antenatal</v>
          </cell>
        </row>
        <row r="29">
          <cell r="A29" t="str">
            <v>NZ19B</v>
          </cell>
          <cell r="B29" t="str">
            <v>Ante-Natal Major Disorders with CC Score 0-1</v>
          </cell>
          <cell r="C29" t="str">
            <v>Antenatal</v>
          </cell>
        </row>
        <row r="30">
          <cell r="A30" t="str">
            <v>NZ20A</v>
          </cell>
          <cell r="B30" t="str">
            <v>Ante-Natal Other Disorders with CC Score 2+</v>
          </cell>
          <cell r="C30" t="str">
            <v>Antenatal</v>
          </cell>
        </row>
        <row r="31">
          <cell r="A31" t="str">
            <v>NZ20B</v>
          </cell>
          <cell r="B31" t="str">
            <v>Ante-Natal Other Disorders with CC Score 0-1</v>
          </cell>
          <cell r="C31" t="str">
            <v>Antenatal</v>
          </cell>
        </row>
        <row r="32">
          <cell r="A32" t="str">
            <v>NZ21Z</v>
          </cell>
          <cell r="B32" t="str">
            <v>Ante-Natal Standard Ultrasound Scan</v>
          </cell>
          <cell r="C32" t="str">
            <v>Antenatal</v>
          </cell>
        </row>
        <row r="33">
          <cell r="A33" t="str">
            <v>NZ22Z</v>
          </cell>
          <cell r="B33" t="str">
            <v>Ante-Natal Specialised Ultrasound Scan</v>
          </cell>
          <cell r="C33" t="str">
            <v>Antenatal</v>
          </cell>
        </row>
        <row r="34">
          <cell r="A34" t="str">
            <v>NZ23Z</v>
          </cell>
          <cell r="B34" t="str">
            <v>Ante-Natal Diagnostic Procedures, including Amniocentesis and Sampling of Chorionic Villus</v>
          </cell>
          <cell r="C34" t="str">
            <v>Antenatal</v>
          </cell>
        </row>
        <row r="35">
          <cell r="A35" t="str">
            <v>NZ24A</v>
          </cell>
          <cell r="B35" t="str">
            <v>Ante-Natal Therapeutic Procedures, including Induction, with CC Score 2+</v>
          </cell>
          <cell r="C35" t="str">
            <v>Antenatal</v>
          </cell>
        </row>
        <row r="36">
          <cell r="A36" t="str">
            <v>NZ24B</v>
          </cell>
          <cell r="B36" t="str">
            <v>Ante-Natal Therapeutic Procedures, including Induction, with CC Score 0-1</v>
          </cell>
          <cell r="C36" t="str">
            <v>Antenatal</v>
          </cell>
        </row>
        <row r="37">
          <cell r="A37" t="str">
            <v>NZ25Z</v>
          </cell>
          <cell r="B37" t="str">
            <v>Labour without Specified Delivery</v>
          </cell>
          <cell r="C37" t="str">
            <v>Antenatal</v>
          </cell>
        </row>
        <row r="38">
          <cell r="A38" t="str">
            <v>NZ26A</v>
          </cell>
          <cell r="B38" t="str">
            <v>Post-Natal Disorders with CC Score 2+</v>
          </cell>
          <cell r="C38" t="str">
            <v>Postnatal</v>
          </cell>
        </row>
        <row r="39">
          <cell r="A39" t="str">
            <v>NZ26B</v>
          </cell>
          <cell r="B39" t="str">
            <v>Post-Natal Disorders with CC Score 0-1</v>
          </cell>
          <cell r="C39" t="str">
            <v>Postnatal</v>
          </cell>
        </row>
        <row r="40">
          <cell r="A40" t="str">
            <v>NZ27Z</v>
          </cell>
          <cell r="B40" t="str">
            <v>Post-Natal Therapeutic Procedures</v>
          </cell>
          <cell r="C40" t="str">
            <v>Postnatal</v>
          </cell>
        </row>
        <row r="41">
          <cell r="A41" t="str">
            <v>NZ30A</v>
          </cell>
          <cell r="B41" t="str">
            <v>Normal Delivery with CC Score 2+</v>
          </cell>
          <cell r="C41" t="str">
            <v>Delivery</v>
          </cell>
          <cell r="D41">
            <v>1</v>
          </cell>
        </row>
        <row r="42">
          <cell r="A42" t="str">
            <v>NZ30B</v>
          </cell>
          <cell r="B42" t="str">
            <v>Normal Delivery with CC Score 1</v>
          </cell>
          <cell r="C42" t="str">
            <v>Delivery</v>
          </cell>
          <cell r="D42">
            <v>1</v>
          </cell>
        </row>
        <row r="43">
          <cell r="A43" t="str">
            <v>NZ30C</v>
          </cell>
          <cell r="B43" t="str">
            <v>Normal Delivery with CC Score 0</v>
          </cell>
          <cell r="C43" t="str">
            <v>Delivery</v>
          </cell>
          <cell r="D43">
            <v>0</v>
          </cell>
        </row>
        <row r="44">
          <cell r="A44" t="str">
            <v>NZ31A</v>
          </cell>
          <cell r="B44" t="str">
            <v>Normal Delivery with Epidural or Induction, with CC Score 2+</v>
          </cell>
          <cell r="C44" t="str">
            <v>Delivery</v>
          </cell>
          <cell r="D44">
            <v>1</v>
          </cell>
        </row>
        <row r="45">
          <cell r="A45" t="str">
            <v>NZ31B</v>
          </cell>
          <cell r="B45" t="str">
            <v>Normal Delivery with Epidural or Induction, with CC Score 1</v>
          </cell>
          <cell r="C45" t="str">
            <v>Delivery</v>
          </cell>
          <cell r="D45">
            <v>1</v>
          </cell>
        </row>
        <row r="46">
          <cell r="A46" t="str">
            <v>NZ31C</v>
          </cell>
          <cell r="B46" t="str">
            <v>Normal Delivery with Epidural or Induction, with CC Score 0</v>
          </cell>
          <cell r="C46" t="str">
            <v>Delivery</v>
          </cell>
          <cell r="D46">
            <v>0</v>
          </cell>
        </row>
        <row r="47">
          <cell r="A47" t="str">
            <v>NZ32A</v>
          </cell>
          <cell r="B47" t="str">
            <v>Normal Delivery with Epidural and Induction, or with Post-Partum Surgical Intervention, with CC Score 2+</v>
          </cell>
          <cell r="C47" t="str">
            <v>Delivery</v>
          </cell>
          <cell r="D47">
            <v>1</v>
          </cell>
        </row>
        <row r="48">
          <cell r="A48" t="str">
            <v>NZ32B</v>
          </cell>
          <cell r="B48" t="str">
            <v>Normal Delivery with Epidural and Induction, or with Post-Partum Surgical Intervention, with CC Score 1</v>
          </cell>
          <cell r="C48" t="str">
            <v>Delivery</v>
          </cell>
          <cell r="D48">
            <v>1</v>
          </cell>
        </row>
        <row r="49">
          <cell r="A49" t="str">
            <v>NZ32C</v>
          </cell>
          <cell r="B49" t="str">
            <v>Normal Delivery with Epidural and Induction, or with Post-Partum Surgical Intervention, with CC Score 0</v>
          </cell>
          <cell r="C49" t="str">
            <v>Delivery</v>
          </cell>
          <cell r="D49">
            <v>0</v>
          </cell>
        </row>
        <row r="50">
          <cell r="A50" t="str">
            <v>NZ33A</v>
          </cell>
          <cell r="B50" t="str">
            <v>Normal Delivery with Epidural or Induction, and with Post-Partum Surgical Intervention, with CC Score 2+</v>
          </cell>
          <cell r="C50" t="str">
            <v>Delivery</v>
          </cell>
          <cell r="D50">
            <v>1</v>
          </cell>
        </row>
        <row r="51">
          <cell r="A51" t="str">
            <v>NZ33B</v>
          </cell>
          <cell r="B51" t="str">
            <v>Normal Delivery with Epidural or Induction, and with Post-Partum Surgical Intervention, with CC Score 1</v>
          </cell>
          <cell r="C51" t="str">
            <v>Delivery</v>
          </cell>
          <cell r="D51">
            <v>1</v>
          </cell>
        </row>
        <row r="52">
          <cell r="A52" t="str">
            <v>NZ33C</v>
          </cell>
          <cell r="B52" t="str">
            <v>Normal Delivery with Epidural or Induction, and with Post-Partum Surgical Intervention, with CC Score 0</v>
          </cell>
          <cell r="C52" t="str">
            <v>Delivery</v>
          </cell>
          <cell r="D52">
            <v>0</v>
          </cell>
        </row>
        <row r="53">
          <cell r="A53" t="str">
            <v>NZ34A</v>
          </cell>
          <cell r="B53" t="str">
            <v>Normal Delivery with Epidural, Induction and Post-Partum Surgical Intervention, with CC Score 2+</v>
          </cell>
          <cell r="C53" t="str">
            <v>Delivery</v>
          </cell>
          <cell r="D53">
            <v>1</v>
          </cell>
        </row>
        <row r="54">
          <cell r="A54" t="str">
            <v>NZ34B</v>
          </cell>
          <cell r="B54" t="str">
            <v>Normal Delivery with Epidural, Induction and Post-Partum Surgical Intervention, with CC Score 1</v>
          </cell>
          <cell r="C54" t="str">
            <v>Delivery</v>
          </cell>
          <cell r="D54">
            <v>1</v>
          </cell>
        </row>
        <row r="55">
          <cell r="A55" t="str">
            <v>NZ34C</v>
          </cell>
          <cell r="B55" t="str">
            <v>Normal Delivery with Epidural, Induction and Post-Partum Surgical Intervention, with CC Score 0</v>
          </cell>
          <cell r="C55" t="str">
            <v>Delivery</v>
          </cell>
          <cell r="D55">
            <v>0</v>
          </cell>
        </row>
        <row r="56">
          <cell r="A56" t="str">
            <v>NZ40A</v>
          </cell>
          <cell r="B56" t="str">
            <v>Assisted Delivery with CC Score 2+</v>
          </cell>
          <cell r="C56" t="str">
            <v>Delivery</v>
          </cell>
          <cell r="D56">
            <v>1</v>
          </cell>
        </row>
        <row r="57">
          <cell r="A57" t="str">
            <v>NZ40B</v>
          </cell>
          <cell r="B57" t="str">
            <v>Assisted Delivery with CC Score 1</v>
          </cell>
          <cell r="C57" t="str">
            <v>Delivery</v>
          </cell>
          <cell r="D57">
            <v>1</v>
          </cell>
        </row>
        <row r="58">
          <cell r="A58" t="str">
            <v>NZ40C</v>
          </cell>
          <cell r="B58" t="str">
            <v>Assisted Delivery with CC Score 0</v>
          </cell>
          <cell r="C58" t="str">
            <v>Delivery</v>
          </cell>
          <cell r="D58">
            <v>0</v>
          </cell>
        </row>
        <row r="59">
          <cell r="A59" t="str">
            <v>NZ41A</v>
          </cell>
          <cell r="B59" t="str">
            <v>Assisted Delivery with Epidural or Induction, with CC Score 2+</v>
          </cell>
          <cell r="C59" t="str">
            <v>Delivery</v>
          </cell>
          <cell r="D59">
            <v>1</v>
          </cell>
        </row>
        <row r="60">
          <cell r="A60" t="str">
            <v>NZ41B</v>
          </cell>
          <cell r="B60" t="str">
            <v>Assisted Delivery with Epidural or Induction, with CC Score 1</v>
          </cell>
          <cell r="C60" t="str">
            <v>Delivery</v>
          </cell>
          <cell r="D60">
            <v>1</v>
          </cell>
        </row>
        <row r="61">
          <cell r="A61" t="str">
            <v>NZ41C</v>
          </cell>
          <cell r="B61" t="str">
            <v>Assisted Delivery with Epidural or Induction, with CC Score 0</v>
          </cell>
          <cell r="C61" t="str">
            <v>Delivery</v>
          </cell>
          <cell r="D61">
            <v>0</v>
          </cell>
        </row>
        <row r="62">
          <cell r="A62" t="str">
            <v>NZ42A</v>
          </cell>
          <cell r="B62" t="str">
            <v>Assisted Delivery with Epidural and Induction, or with Post-Partum Surgical Intervention, with CC Score 2+</v>
          </cell>
          <cell r="C62" t="str">
            <v>Delivery</v>
          </cell>
          <cell r="D62">
            <v>1</v>
          </cell>
        </row>
        <row r="63">
          <cell r="A63" t="str">
            <v>NZ42B</v>
          </cell>
          <cell r="B63" t="str">
            <v>Assisted Delivery with Epidural and Induction, or with Post-Partum Surgical Intervention, with CC Score 1</v>
          </cell>
          <cell r="C63" t="str">
            <v>Delivery</v>
          </cell>
          <cell r="D63">
            <v>1</v>
          </cell>
        </row>
        <row r="64">
          <cell r="A64" t="str">
            <v>NZ42C</v>
          </cell>
          <cell r="B64" t="str">
            <v>Assisted Delivery with Epidural and Induction, or with Post-Partum Surgical Intervention, with CC Score 0</v>
          </cell>
          <cell r="C64" t="str">
            <v>Delivery</v>
          </cell>
          <cell r="D64">
            <v>0</v>
          </cell>
        </row>
        <row r="65">
          <cell r="A65" t="str">
            <v>NZ43A</v>
          </cell>
          <cell r="B65" t="str">
            <v>Assisted Delivery with Epidural or Induction, and with Post-Partum Surgical Intervention, with CC Score 2+</v>
          </cell>
          <cell r="C65" t="str">
            <v>Delivery</v>
          </cell>
          <cell r="D65">
            <v>1</v>
          </cell>
        </row>
        <row r="66">
          <cell r="A66" t="str">
            <v>NZ43B</v>
          </cell>
          <cell r="B66" t="str">
            <v>Assisted Delivery with Epidural or Induction, and with Post-Partum Surgical Intervention, with CC Score 1</v>
          </cell>
          <cell r="C66" t="str">
            <v>Delivery</v>
          </cell>
          <cell r="D66">
            <v>1</v>
          </cell>
        </row>
        <row r="67">
          <cell r="A67" t="str">
            <v>NZ43C</v>
          </cell>
          <cell r="B67" t="str">
            <v>Assisted Delivery with Epidural or Induction, and with Post-Partum Surgical Intervention, with CC Score 0</v>
          </cell>
          <cell r="C67" t="str">
            <v>Delivery</v>
          </cell>
          <cell r="D67">
            <v>0</v>
          </cell>
        </row>
        <row r="68">
          <cell r="A68" t="str">
            <v>NZ44A</v>
          </cell>
          <cell r="B68" t="str">
            <v>Assisted Delivery with Epidural, Induction and Post-Partum Surgical Intervention, with CC Score 2+</v>
          </cell>
          <cell r="C68" t="str">
            <v>Delivery</v>
          </cell>
          <cell r="D68">
            <v>1</v>
          </cell>
        </row>
        <row r="69">
          <cell r="A69" t="str">
            <v>NZ44B</v>
          </cell>
          <cell r="B69" t="str">
            <v>Assisted Delivery with Epidural, Induction and Post-Partum Surgical Intervention, with CC Score 1</v>
          </cell>
          <cell r="C69" t="str">
            <v>Delivery</v>
          </cell>
          <cell r="D69">
            <v>1</v>
          </cell>
        </row>
        <row r="70">
          <cell r="A70" t="str">
            <v>NZ44C</v>
          </cell>
          <cell r="B70" t="str">
            <v>Assisted Delivery with Epidural, Induction and Post-Partum Surgical Intervention, with CC Score 0</v>
          </cell>
          <cell r="C70" t="str">
            <v>Delivery</v>
          </cell>
          <cell r="D70">
            <v>0</v>
          </cell>
        </row>
        <row r="71">
          <cell r="A71" t="str">
            <v>NZ50A</v>
          </cell>
          <cell r="B71" t="str">
            <v>Planned Caesarean Section with CC Score 4+</v>
          </cell>
          <cell r="C71" t="str">
            <v>Delivery</v>
          </cell>
          <cell r="D71">
            <v>1</v>
          </cell>
        </row>
        <row r="72">
          <cell r="A72" t="str">
            <v>NZ50B</v>
          </cell>
          <cell r="B72" t="str">
            <v>Planned Caesarean Section with CC Score 2-3</v>
          </cell>
          <cell r="C72" t="str">
            <v>Delivery</v>
          </cell>
          <cell r="D72">
            <v>1</v>
          </cell>
        </row>
        <row r="73">
          <cell r="A73" t="str">
            <v>NZ50C</v>
          </cell>
          <cell r="B73" t="str">
            <v>Planned Caesarean Section with CC Score 0-1</v>
          </cell>
          <cell r="C73" t="str">
            <v>Delivery</v>
          </cell>
          <cell r="D73">
            <v>0</v>
          </cell>
        </row>
        <row r="74">
          <cell r="A74" t="str">
            <v>NZ51A</v>
          </cell>
          <cell r="B74" t="str">
            <v>Emergency Caesarean Section with CC Score 4+</v>
          </cell>
          <cell r="C74" t="str">
            <v>Delivery</v>
          </cell>
          <cell r="D74">
            <v>1</v>
          </cell>
        </row>
        <row r="75">
          <cell r="A75" t="str">
            <v>NZ51B</v>
          </cell>
          <cell r="B75" t="str">
            <v>Emergency Caesarean Section with CC Score 2-3</v>
          </cell>
          <cell r="C75" t="str">
            <v>Delivery</v>
          </cell>
          <cell r="D75">
            <v>1</v>
          </cell>
        </row>
        <row r="76">
          <cell r="A76" t="str">
            <v>NZ51C</v>
          </cell>
          <cell r="B76" t="str">
            <v>Emergency Caesarean Section with CC Score 0-1</v>
          </cell>
          <cell r="C76" t="str">
            <v>Delivery</v>
          </cell>
          <cell r="D76">
            <v>0</v>
          </cell>
        </row>
      </sheetData>
      <sheetData sheetId="14"/>
      <sheetData sheetId="15"/>
      <sheetData sheetId="16"/>
      <sheetData sheetId="17">
        <row r="146">
          <cell r="B146">
            <v>-0.19807957300757273</v>
          </cell>
        </row>
      </sheetData>
      <sheetData sheetId="18"/>
      <sheetData sheetId="19"/>
      <sheetData sheetId="20"/>
      <sheetData sheetId="21"/>
      <sheetData sheetId="22">
        <row r="6">
          <cell r="A6" t="str">
            <v>n/a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Control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ODS List - NHS Trusts"/>
      <sheetName val="ODS List - NHS Care Trusts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2014-15 MFF Payment values"/>
    </sheetNames>
    <sheetDataSet>
      <sheetData sheetId="0" refreshError="1"/>
      <sheetData sheetId="1" refreshError="1"/>
      <sheetData sheetId="2" refreshError="1">
        <row r="2">
          <cell r="D2">
            <v>0.92632450882387185</v>
          </cell>
        </row>
      </sheetData>
      <sheetData sheetId="3" refreshError="1">
        <row r="3">
          <cell r="E3">
            <v>0.54914759484508857</v>
          </cell>
          <cell r="F3">
            <v>0.13904710383678176</v>
          </cell>
          <cell r="G3">
            <v>2.6635675286214532E-2</v>
          </cell>
          <cell r="H3">
            <v>4.4820020140147153E-3</v>
          </cell>
          <cell r="I3">
            <v>0.28068762401790043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mission"/>
      <sheetName val="Cover"/>
      <sheetName val="Guidance"/>
      <sheetName val="InYear"/>
      <sheetName val="Risks"/>
      <sheetName val="QIPP"/>
      <sheetName val="QIPP Profile"/>
      <sheetName val="Commentary - PH"/>
      <sheetName val="Commentary - AF"/>
      <sheetName val="Commentary - H&amp;J"/>
      <sheetName val="Commentary - PC &amp; SD"/>
      <sheetName val="1.0%Supplementary"/>
      <sheetName val="1.0%"/>
      <sheetName val="Capital"/>
      <sheetName val="Corporate Running Costs"/>
      <sheetName val="Central programme"/>
      <sheetName val="Plans"/>
      <sheetName val="QIPP_Data"/>
      <sheetName val="1.0%_Data_DCO"/>
      <sheetName val="SQL_RISKS"/>
      <sheetName val="DataSheet_DCO"/>
      <sheetName val="CapitalData"/>
      <sheetName val="FYI"/>
      <sheetName val="Q80_DC_NON_ISFE_M04_(07Aug15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Direct Access_SQL"/>
      <sheetName val="Input_Direct Access"/>
      <sheetName val="APC Output for BPT"/>
      <sheetName val="Price Adjustments"/>
      <sheetName val="16-17 Other National Prices"/>
      <sheetName val="Calculation"/>
      <sheetName val="Manual Adjustments"/>
      <sheetName val="YoY Quantu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6">
          <cell r="F6">
            <v>0</v>
          </cell>
        </row>
        <row r="10">
          <cell r="K10">
            <v>0</v>
          </cell>
          <cell r="L10">
            <v>0</v>
          </cell>
        </row>
      </sheetData>
      <sheetData sheetId="8" refreshError="1"/>
      <sheetData sheetId="9">
        <row r="19">
          <cell r="B19" t="str">
            <v>Flexible Sigmoidoscopy</v>
          </cell>
        </row>
      </sheetData>
      <sheetData sheetId="10">
        <row r="10">
          <cell r="V10">
            <v>313.05565644525041</v>
          </cell>
        </row>
      </sheetData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verSheet"/>
      <sheetName val="Version Control"/>
      <sheetName val="Linked Sheet"/>
      <sheetName val="Unbundled Output for BPT"/>
      <sheetName val="Radio_&amp;_Chemo_SQL"/>
      <sheetName val="DI_SQL"/>
      <sheetName val="DI_activity_mapping_SQL"/>
      <sheetName val="AKI_SQL"/>
      <sheetName val="Renal CKD_SQL"/>
      <sheetName val="Input_Rad"/>
      <sheetName val="Input_DI"/>
      <sheetName val="Input_DI_activity_mapping"/>
      <sheetName val="Input_AKI"/>
      <sheetName val="Input_Renal_CKD"/>
      <sheetName val="2014-15 Tariff"/>
      <sheetName val="2015-16 Tariff"/>
      <sheetName val="Price Adjustments"/>
      <sheetName val="Manual adjustment requests"/>
      <sheetName val="Rad_Calc"/>
      <sheetName val="Chem_Calc"/>
      <sheetName val="DI Cost of reporting"/>
      <sheetName val="DI_Calc"/>
      <sheetName val="AKI_Calc"/>
      <sheetName val="Renal_CKD_Calc"/>
      <sheetName val="Manual adjustments"/>
      <sheetName val="YoY Quantum"/>
    </sheetNames>
    <sheetDataSet>
      <sheetData sheetId="0"/>
      <sheetData sheetId="1"/>
      <sheetData sheetId="2"/>
      <sheetData sheetId="3">
        <row r="16">
          <cell r="B16" t="str">
            <v>RD01A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13" t="str">
            <v>HRG code</v>
          </cell>
        </row>
      </sheetData>
      <sheetData sheetId="16">
        <row r="13">
          <cell r="A13" t="str">
            <v>HRG code</v>
          </cell>
        </row>
      </sheetData>
      <sheetData sheetId="17">
        <row r="6">
          <cell r="F6">
            <v>0</v>
          </cell>
        </row>
        <row r="7">
          <cell r="J7">
            <v>1.4147875239041152E-3</v>
          </cell>
          <cell r="K7">
            <v>0</v>
          </cell>
          <cell r="L7">
            <v>0</v>
          </cell>
        </row>
        <row r="8">
          <cell r="K8">
            <v>0</v>
          </cell>
          <cell r="L8">
            <v>0</v>
          </cell>
        </row>
        <row r="18">
          <cell r="B18" t="str">
            <v>AA</v>
          </cell>
          <cell r="C18">
            <v>4.0331192887210765E-3</v>
          </cell>
          <cell r="D18">
            <v>1.0177215451362853E-2</v>
          </cell>
          <cell r="E18">
            <v>6.7278549558917877E-3</v>
          </cell>
          <cell r="F18">
            <v>0</v>
          </cell>
          <cell r="G18">
            <v>1.6973541236666279E-2</v>
          </cell>
          <cell r="R18" t="str">
            <v>LD01A</v>
          </cell>
          <cell r="S18">
            <v>0</v>
          </cell>
        </row>
        <row r="19">
          <cell r="B19" t="str">
            <v>AB</v>
          </cell>
          <cell r="C19">
            <v>2.5168995621460688E-3</v>
          </cell>
          <cell r="D19">
            <v>6.6765943715936249E-3</v>
          </cell>
          <cell r="E19">
            <v>4.5476313478767239E-3</v>
          </cell>
          <cell r="F19">
            <v>0</v>
          </cell>
          <cell r="G19">
            <v>1.1254588409331578E-2</v>
          </cell>
          <cell r="R19" t="str">
            <v>LD02A</v>
          </cell>
          <cell r="S19">
            <v>0</v>
          </cell>
        </row>
        <row r="20">
          <cell r="B20" t="str">
            <v>BZ</v>
          </cell>
          <cell r="C20">
            <v>2.2965609688603283E-3</v>
          </cell>
          <cell r="D20">
            <v>1.0261263587219016E-2</v>
          </cell>
          <cell r="E20">
            <v>5.9390021438572305E-3</v>
          </cell>
          <cell r="F20">
            <v>0</v>
          </cell>
          <cell r="G20">
            <v>1.6261207397519462E-2</v>
          </cell>
          <cell r="R20" t="str">
            <v>LD03A</v>
          </cell>
          <cell r="S20">
            <v>0</v>
          </cell>
        </row>
        <row r="21">
          <cell r="B21" t="str">
            <v>CA</v>
          </cell>
          <cell r="C21">
            <v>0</v>
          </cell>
          <cell r="D21">
            <v>0</v>
          </cell>
          <cell r="E21">
            <v>3.9888168108728195E-3</v>
          </cell>
          <cell r="F21">
            <v>0</v>
          </cell>
          <cell r="G21">
            <v>3.9888168108728195E-3</v>
          </cell>
          <cell r="R21" t="str">
            <v>LD04A</v>
          </cell>
          <cell r="S21">
            <v>0</v>
          </cell>
        </row>
        <row r="22">
          <cell r="B22" t="str">
            <v>CB</v>
          </cell>
          <cell r="C22">
            <v>0</v>
          </cell>
          <cell r="D22">
            <v>0</v>
          </cell>
          <cell r="E22">
            <v>2.9388949153585919E-3</v>
          </cell>
          <cell r="F22">
            <v>0</v>
          </cell>
          <cell r="G22">
            <v>2.9388949153585919E-3</v>
          </cell>
          <cell r="R22" t="str">
            <v>LD05A</v>
          </cell>
          <cell r="S22">
            <v>0</v>
          </cell>
        </row>
        <row r="23">
          <cell r="B23" t="str">
            <v>CD</v>
          </cell>
          <cell r="C23">
            <v>0</v>
          </cell>
          <cell r="D23">
            <v>0</v>
          </cell>
          <cell r="E23">
            <v>1.4862975279001933E-3</v>
          </cell>
          <cell r="F23">
            <v>0</v>
          </cell>
          <cell r="G23">
            <v>1.4862975279001933E-3</v>
          </cell>
          <cell r="R23" t="str">
            <v>LD06A</v>
          </cell>
          <cell r="S23">
            <v>0</v>
          </cell>
        </row>
        <row r="24">
          <cell r="B24" t="str">
            <v>DZ</v>
          </cell>
          <cell r="C24">
            <v>1.1281882920322062E-5</v>
          </cell>
          <cell r="D24">
            <v>1.9793446362510458E-3</v>
          </cell>
          <cell r="E24">
            <v>1.4958972279781602E-3</v>
          </cell>
          <cell r="F24">
            <v>0</v>
          </cell>
          <cell r="G24">
            <v>3.4782027603836863E-3</v>
          </cell>
          <cell r="R24" t="str">
            <v>LD07A</v>
          </cell>
          <cell r="S24">
            <v>0</v>
          </cell>
        </row>
        <row r="25">
          <cell r="B25" t="str">
            <v>EA</v>
          </cell>
          <cell r="C25">
            <v>8.7019419478395754E-4</v>
          </cell>
          <cell r="D25">
            <v>3.7895588805165747E-3</v>
          </cell>
          <cell r="E25">
            <v>2.6448334171500498E-3</v>
          </cell>
          <cell r="F25">
            <v>0</v>
          </cell>
          <cell r="G25">
            <v>6.4444150496301145E-3</v>
          </cell>
          <cell r="R25" t="str">
            <v>LD08A</v>
          </cell>
          <cell r="S25">
            <v>0</v>
          </cell>
        </row>
        <row r="26">
          <cell r="B26" t="str">
            <v>EB</v>
          </cell>
          <cell r="C26">
            <v>7.2782220278599929E-4</v>
          </cell>
          <cell r="D26">
            <v>2.8193295764649129E-3</v>
          </cell>
          <cell r="E26">
            <v>2.3576177217694561E-3</v>
          </cell>
          <cell r="F26">
            <v>0</v>
          </cell>
          <cell r="G26">
            <v>5.1835941996074553E-3</v>
          </cell>
          <cell r="R26" t="str">
            <v>LD09A</v>
          </cell>
          <cell r="S26">
            <v>0</v>
          </cell>
        </row>
        <row r="27">
          <cell r="B27" t="str">
            <v>EC</v>
          </cell>
          <cell r="C27">
            <v>0</v>
          </cell>
          <cell r="D27">
            <v>0</v>
          </cell>
          <cell r="E27">
            <v>3.0203568709268325E-3</v>
          </cell>
          <cell r="F27">
            <v>0</v>
          </cell>
          <cell r="G27">
            <v>3.0203568709268325E-3</v>
          </cell>
          <cell r="R27" t="str">
            <v>LD10A</v>
          </cell>
          <cell r="S27">
            <v>0</v>
          </cell>
        </row>
        <row r="28">
          <cell r="B28" t="str">
            <v>ED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R28" t="str">
            <v>LD11A</v>
          </cell>
          <cell r="S28">
            <v>0</v>
          </cell>
        </row>
        <row r="29">
          <cell r="B29" t="str">
            <v>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R29" t="str">
            <v>LD12A</v>
          </cell>
          <cell r="S29">
            <v>0</v>
          </cell>
        </row>
        <row r="30">
          <cell r="B30" t="str">
            <v>FZ</v>
          </cell>
          <cell r="C30">
            <v>2.0934300240254E-3</v>
          </cell>
          <cell r="D30">
            <v>9.1560377809849491E-3</v>
          </cell>
          <cell r="E30">
            <v>5.8679274614794608E-3</v>
          </cell>
          <cell r="F30">
            <v>0</v>
          </cell>
          <cell r="G30">
            <v>1.5077692207997817E-2</v>
          </cell>
          <cell r="R30" t="str">
            <v>LD13A</v>
          </cell>
          <cell r="S30">
            <v>0</v>
          </cell>
        </row>
        <row r="31">
          <cell r="B31" t="str">
            <v>GA</v>
          </cell>
          <cell r="C31">
            <v>3.2548782592356496E-3</v>
          </cell>
          <cell r="D31">
            <v>1.1829802699427461E-2</v>
          </cell>
          <cell r="E31">
            <v>6.335325881276388E-3</v>
          </cell>
          <cell r="F31">
            <v>0</v>
          </cell>
          <cell r="G31">
            <v>1.8240074235915893E-2</v>
          </cell>
          <cell r="R31" t="str">
            <v>LE01A</v>
          </cell>
          <cell r="S31">
            <v>0</v>
          </cell>
        </row>
        <row r="32">
          <cell r="B32" t="str">
            <v>GB</v>
          </cell>
          <cell r="C32">
            <v>1.4670447677391785E-3</v>
          </cell>
          <cell r="D32">
            <v>5.3411568127927911E-3</v>
          </cell>
          <cell r="E32">
            <v>2.5501438334052384E-3</v>
          </cell>
          <cell r="F32">
            <v>0</v>
          </cell>
          <cell r="G32">
            <v>7.9049213643074268E-3</v>
          </cell>
          <cell r="R32" t="str">
            <v>LE02A</v>
          </cell>
          <cell r="S32">
            <v>0</v>
          </cell>
        </row>
        <row r="33">
          <cell r="B33" t="str">
            <v>GC</v>
          </cell>
          <cell r="C33">
            <v>1.7811411022434775E-3</v>
          </cell>
          <cell r="D33">
            <v>9.4532152722328622E-3</v>
          </cell>
          <cell r="E33">
            <v>5.4339693579901205E-3</v>
          </cell>
          <cell r="F33">
            <v>0</v>
          </cell>
          <cell r="G33">
            <v>1.4938553112346709E-2</v>
          </cell>
          <cell r="R33" t="str">
            <v>RD01A</v>
          </cell>
          <cell r="S33">
            <v>0</v>
          </cell>
        </row>
        <row r="34">
          <cell r="B34" t="str">
            <v>HA</v>
          </cell>
          <cell r="C34">
            <v>3.9247569065956611E-3</v>
          </cell>
          <cell r="D34">
            <v>1.1981487115819478E-2</v>
          </cell>
          <cell r="E34">
            <v>9.1332179445957618E-3</v>
          </cell>
          <cell r="F34">
            <v>0</v>
          </cell>
          <cell r="G34">
            <v>2.1224134593544441E-2</v>
          </cell>
          <cell r="R34" t="str">
            <v>RD01B</v>
          </cell>
          <cell r="S34">
            <v>0</v>
          </cell>
        </row>
        <row r="35">
          <cell r="B35" t="str">
            <v>HB</v>
          </cell>
          <cell r="C35">
            <v>3.6557798734122571E-3</v>
          </cell>
          <cell r="D35">
            <v>1.4053199411787176E-2</v>
          </cell>
          <cell r="E35">
            <v>1.0752273017163194E-2</v>
          </cell>
          <cell r="F35">
            <v>0</v>
          </cell>
          <cell r="G35">
            <v>2.495657626579062E-2</v>
          </cell>
          <cell r="R35" t="str">
            <v>RD01C</v>
          </cell>
          <cell r="S35">
            <v>0</v>
          </cell>
        </row>
        <row r="36">
          <cell r="B36" t="str">
            <v>HC</v>
          </cell>
          <cell r="C36">
            <v>5.2421680236163226E-3</v>
          </cell>
          <cell r="D36">
            <v>1.4706483431278672E-2</v>
          </cell>
          <cell r="E36">
            <v>9.809250080924814E-3</v>
          </cell>
          <cell r="F36">
            <v>0</v>
          </cell>
          <cell r="G36">
            <v>2.4659993085991871E-2</v>
          </cell>
          <cell r="R36" t="str">
            <v>RD02A</v>
          </cell>
          <cell r="S36">
            <v>0</v>
          </cell>
        </row>
        <row r="37">
          <cell r="B37" t="str">
            <v>HD</v>
          </cell>
          <cell r="C37">
            <v>1.2461541146224775E-4</v>
          </cell>
          <cell r="D37">
            <v>6.6808193690850448E-3</v>
          </cell>
          <cell r="E37">
            <v>3.7861753475691984E-3</v>
          </cell>
          <cell r="F37">
            <v>0</v>
          </cell>
          <cell r="G37">
            <v>1.0492289470251048E-2</v>
          </cell>
          <cell r="R37" t="str">
            <v>RD02B</v>
          </cell>
          <cell r="S37">
            <v>0</v>
          </cell>
        </row>
        <row r="38">
          <cell r="B38" t="str">
            <v>HE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R38" t="str">
            <v>RD02C</v>
          </cell>
          <cell r="S38">
            <v>0</v>
          </cell>
        </row>
        <row r="39">
          <cell r="B39" t="str">
            <v>HN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R39" t="str">
            <v>RD03Z</v>
          </cell>
          <cell r="S39">
            <v>0</v>
          </cell>
        </row>
        <row r="40">
          <cell r="B40" t="str">
            <v>HR</v>
          </cell>
          <cell r="C40">
            <v>2.0507319365403731E-3</v>
          </cell>
          <cell r="D40">
            <v>1.4856762913476818E-2</v>
          </cell>
          <cell r="E40">
            <v>1.0990599428804648E-2</v>
          </cell>
          <cell r="F40">
            <v>0</v>
          </cell>
          <cell r="G40">
            <v>2.6010647072272297E-2</v>
          </cell>
          <cell r="R40" t="str">
            <v>RD04Z</v>
          </cell>
          <cell r="S40">
            <v>0</v>
          </cell>
        </row>
        <row r="41">
          <cell r="B41" t="str">
            <v>HT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R41" t="str">
            <v>RD05Z</v>
          </cell>
          <cell r="S41">
            <v>0</v>
          </cell>
        </row>
        <row r="42">
          <cell r="B42" t="str">
            <v>JA</v>
          </cell>
          <cell r="C42">
            <v>1.2794280689145676E-3</v>
          </cell>
          <cell r="D42">
            <v>1.0111722621042762E-2</v>
          </cell>
          <cell r="E42">
            <v>8.157976505712039E-3</v>
          </cell>
          <cell r="F42">
            <v>0</v>
          </cell>
          <cell r="G42">
            <v>1.8352190322329598E-2</v>
          </cell>
          <cell r="R42" t="str">
            <v>RD06Z</v>
          </cell>
          <cell r="S42">
            <v>0</v>
          </cell>
        </row>
        <row r="43">
          <cell r="B43" t="str">
            <v>JB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R43" t="str">
            <v>RD07Z</v>
          </cell>
          <cell r="S43">
            <v>0</v>
          </cell>
        </row>
        <row r="44">
          <cell r="B44" t="str">
            <v>JC</v>
          </cell>
          <cell r="C44">
            <v>1.7803936364513273E-3</v>
          </cell>
          <cell r="D44">
            <v>8.9561727149987114E-3</v>
          </cell>
          <cell r="E44">
            <v>5.1994767536092112E-3</v>
          </cell>
          <cell r="F44">
            <v>0</v>
          </cell>
          <cell r="G44">
            <v>1.4202216880440766E-2</v>
          </cell>
          <cell r="R44" t="str">
            <v>RD08Z</v>
          </cell>
          <cell r="S44">
            <v>0</v>
          </cell>
        </row>
        <row r="45">
          <cell r="B45" t="str">
            <v>JD</v>
          </cell>
          <cell r="C45">
            <v>1.0486026327254372E-3</v>
          </cell>
          <cell r="D45">
            <v>4.934546700731568E-3</v>
          </cell>
          <cell r="E45">
            <v>3.7068700532765231E-3</v>
          </cell>
          <cell r="F45">
            <v>0</v>
          </cell>
          <cell r="G45">
            <v>8.659708477399608E-3</v>
          </cell>
          <cell r="R45" t="str">
            <v>RD09Z</v>
          </cell>
          <cell r="S45">
            <v>0</v>
          </cell>
        </row>
        <row r="46">
          <cell r="B46" t="str">
            <v>KA</v>
          </cell>
          <cell r="C46">
            <v>9.4410677570055945E-4</v>
          </cell>
          <cell r="D46">
            <v>7.5987092544294033E-3</v>
          </cell>
          <cell r="E46">
            <v>5.0190111264865056E-3</v>
          </cell>
          <cell r="F46">
            <v>0</v>
          </cell>
          <cell r="G46">
            <v>1.2655858387210728E-2</v>
          </cell>
          <cell r="R46" t="str">
            <v>RD10Z</v>
          </cell>
          <cell r="S46">
            <v>0</v>
          </cell>
        </row>
        <row r="47">
          <cell r="B47" t="str">
            <v>KB</v>
          </cell>
          <cell r="C47">
            <v>6.6025179707085435E-4</v>
          </cell>
          <cell r="D47">
            <v>2.7523453530222675E-3</v>
          </cell>
          <cell r="E47">
            <v>1.9348281332902673E-3</v>
          </cell>
          <cell r="F47">
            <v>0</v>
          </cell>
          <cell r="G47">
            <v>4.6924988015339952E-3</v>
          </cell>
          <cell r="R47" t="str">
            <v>RD20A</v>
          </cell>
          <cell r="S47">
            <v>0</v>
          </cell>
        </row>
        <row r="48">
          <cell r="B48" t="str">
            <v>KC</v>
          </cell>
          <cell r="C48">
            <v>1.2352320038200304E-4</v>
          </cell>
          <cell r="D48">
            <v>2.4360848281963499E-3</v>
          </cell>
          <cell r="E48">
            <v>1.6216915181406222E-3</v>
          </cell>
          <cell r="F48">
            <v>0</v>
          </cell>
          <cell r="G48">
            <v>4.0617269244402898E-3</v>
          </cell>
          <cell r="R48" t="str">
            <v>RD20B</v>
          </cell>
          <cell r="S48">
            <v>0</v>
          </cell>
        </row>
        <row r="49">
          <cell r="B49" t="str">
            <v>LA</v>
          </cell>
          <cell r="C49">
            <v>5.1491581673213105E-4</v>
          </cell>
          <cell r="D49">
            <v>2.3954248606512518E-3</v>
          </cell>
          <cell r="E49">
            <v>1.6594946884715966E-3</v>
          </cell>
          <cell r="F49">
            <v>0</v>
          </cell>
          <cell r="G49">
            <v>4.0588947439557099E-3</v>
          </cell>
          <cell r="R49" t="str">
            <v>RD20C</v>
          </cell>
          <cell r="S49">
            <v>0</v>
          </cell>
        </row>
        <row r="50">
          <cell r="B50" t="str">
            <v>LB</v>
          </cell>
          <cell r="C50">
            <v>1.1234991714843545E-3</v>
          </cell>
          <cell r="D50">
            <v>5.6908587612691797E-3</v>
          </cell>
          <cell r="E50">
            <v>3.6011065549432786E-3</v>
          </cell>
          <cell r="F50">
            <v>0</v>
          </cell>
          <cell r="G50">
            <v>9.3124587050008589E-3</v>
          </cell>
          <cell r="R50" t="str">
            <v>RD21A</v>
          </cell>
          <cell r="S50">
            <v>0</v>
          </cell>
        </row>
        <row r="51">
          <cell r="B51" t="str">
            <v>LD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R51" t="str">
            <v>RD21B</v>
          </cell>
          <cell r="S51">
            <v>0</v>
          </cell>
        </row>
        <row r="52">
          <cell r="B52" t="str">
            <v>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R52" t="str">
            <v>RD21C</v>
          </cell>
          <cell r="S52">
            <v>0</v>
          </cell>
        </row>
        <row r="53">
          <cell r="B53" t="str">
            <v>MA</v>
          </cell>
          <cell r="C53">
            <v>4.0632237452609132E-3</v>
          </cell>
          <cell r="D53">
            <v>2.1116748963414533E-2</v>
          </cell>
          <cell r="E53">
            <v>5.0055359943181887E-3</v>
          </cell>
          <cell r="F53">
            <v>0</v>
          </cell>
          <cell r="G53">
            <v>2.6227985604752035E-2</v>
          </cell>
          <cell r="R53" t="str">
            <v>RD22Z</v>
          </cell>
          <cell r="S53">
            <v>0</v>
          </cell>
        </row>
        <row r="54">
          <cell r="B54" t="str">
            <v>MB</v>
          </cell>
          <cell r="C54">
            <v>1.5009122892200022E-3</v>
          </cell>
          <cell r="D54">
            <v>1.6660903497712098E-2</v>
          </cell>
          <cell r="E54">
            <v>5.4448214472118117E-3</v>
          </cell>
          <cell r="F54">
            <v>0</v>
          </cell>
          <cell r="G54">
            <v>2.2196440589618227E-2</v>
          </cell>
          <cell r="R54" t="str">
            <v>RD23Z</v>
          </cell>
          <cell r="S54">
            <v>0</v>
          </cell>
        </row>
        <row r="55">
          <cell r="B55" t="str">
            <v>MC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R55" t="str">
            <v>RD24Z</v>
          </cell>
          <cell r="S55">
            <v>0</v>
          </cell>
        </row>
        <row r="56">
          <cell r="B56" t="str">
            <v>NZ</v>
          </cell>
          <cell r="C56">
            <v>2.8267565859709798E-2</v>
          </cell>
          <cell r="D56">
            <v>0.11086894010165449</v>
          </cell>
          <cell r="E56">
            <v>6.8643727654928544E-2</v>
          </cell>
          <cell r="F56">
            <v>0</v>
          </cell>
          <cell r="G56">
            <v>0.18712312508631168</v>
          </cell>
          <cell r="R56" t="str">
            <v>RD25Z</v>
          </cell>
          <cell r="S56">
            <v>0</v>
          </cell>
        </row>
        <row r="57">
          <cell r="B57" t="str">
            <v>PB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R57" t="str">
            <v>RD26Z</v>
          </cell>
          <cell r="S57">
            <v>0</v>
          </cell>
        </row>
        <row r="58">
          <cell r="B58" t="str">
            <v>PC</v>
          </cell>
          <cell r="C58">
            <v>0</v>
          </cell>
          <cell r="D58">
            <v>0</v>
          </cell>
          <cell r="E58">
            <v>1.2176476367537825E-2</v>
          </cell>
          <cell r="F58">
            <v>0</v>
          </cell>
          <cell r="G58">
            <v>1.2176476367537825E-2</v>
          </cell>
          <cell r="R58" t="str">
            <v>RD27Z</v>
          </cell>
          <cell r="S58">
            <v>0</v>
          </cell>
        </row>
        <row r="59">
          <cell r="B59" t="str">
            <v>PD</v>
          </cell>
          <cell r="C59">
            <v>0</v>
          </cell>
          <cell r="D59">
            <v>0</v>
          </cell>
          <cell r="E59">
            <v>1.3748331286216553E-2</v>
          </cell>
          <cell r="F59">
            <v>0</v>
          </cell>
          <cell r="G59">
            <v>1.3748331286216553E-2</v>
          </cell>
          <cell r="R59" t="str">
            <v>RD28Z</v>
          </cell>
          <cell r="S59">
            <v>0</v>
          </cell>
        </row>
        <row r="60">
          <cell r="B60" t="str">
            <v>PE</v>
          </cell>
          <cell r="C60">
            <v>0</v>
          </cell>
          <cell r="D60">
            <v>0</v>
          </cell>
          <cell r="E60">
            <v>9.3021138764597389E-3</v>
          </cell>
          <cell r="F60">
            <v>0</v>
          </cell>
          <cell r="G60">
            <v>9.3021138764597389E-3</v>
          </cell>
          <cell r="R60" t="str">
            <v>RD30Z</v>
          </cell>
          <cell r="S60">
            <v>0</v>
          </cell>
        </row>
        <row r="61">
          <cell r="B61" t="str">
            <v>PF</v>
          </cell>
          <cell r="C61">
            <v>0</v>
          </cell>
          <cell r="D61">
            <v>0</v>
          </cell>
          <cell r="E61">
            <v>1.1149676876643699E-2</v>
          </cell>
          <cell r="F61">
            <v>0</v>
          </cell>
          <cell r="G61">
            <v>1.1149676876643699E-2</v>
          </cell>
          <cell r="R61" t="str">
            <v>RD31Z</v>
          </cell>
          <cell r="S61">
            <v>0</v>
          </cell>
        </row>
        <row r="62">
          <cell r="B62" t="str">
            <v>PG</v>
          </cell>
          <cell r="C62">
            <v>0</v>
          </cell>
          <cell r="D62">
            <v>0</v>
          </cell>
          <cell r="E62">
            <v>9.3807712750608729E-3</v>
          </cell>
          <cell r="F62">
            <v>0</v>
          </cell>
          <cell r="G62">
            <v>9.3807712750608729E-3</v>
          </cell>
          <cell r="R62" t="str">
            <v>RD32Z</v>
          </cell>
          <cell r="S62">
            <v>0</v>
          </cell>
        </row>
        <row r="63">
          <cell r="B63" t="str">
            <v>PH</v>
          </cell>
          <cell r="C63">
            <v>0</v>
          </cell>
          <cell r="D63">
            <v>0</v>
          </cell>
          <cell r="E63">
            <v>8.9760377595111684E-3</v>
          </cell>
          <cell r="F63">
            <v>0</v>
          </cell>
          <cell r="G63">
            <v>8.9760377595111684E-3</v>
          </cell>
          <cell r="R63" t="str">
            <v>RD40Z</v>
          </cell>
          <cell r="S63">
            <v>0</v>
          </cell>
        </row>
        <row r="64">
          <cell r="B64" t="str">
            <v>PJ</v>
          </cell>
          <cell r="C64">
            <v>0</v>
          </cell>
          <cell r="D64">
            <v>0</v>
          </cell>
          <cell r="E64">
            <v>1.2317293137718899E-2</v>
          </cell>
          <cell r="F64">
            <v>0</v>
          </cell>
          <cell r="G64">
            <v>1.2317293137718899E-2</v>
          </cell>
          <cell r="R64" t="str">
            <v>RD41Z</v>
          </cell>
          <cell r="S64">
            <v>0</v>
          </cell>
        </row>
        <row r="65">
          <cell r="B65" t="str">
            <v>PK</v>
          </cell>
          <cell r="C65">
            <v>0</v>
          </cell>
          <cell r="D65">
            <v>0</v>
          </cell>
          <cell r="E65">
            <v>7.7823432031329798E-3</v>
          </cell>
          <cell r="F65">
            <v>0</v>
          </cell>
          <cell r="G65">
            <v>7.7823432031329798E-3</v>
          </cell>
          <cell r="R65" t="str">
            <v>RD42Z</v>
          </cell>
          <cell r="S65">
            <v>0</v>
          </cell>
        </row>
        <row r="66">
          <cell r="B66" t="str">
            <v>PL</v>
          </cell>
          <cell r="C66">
            <v>0</v>
          </cell>
          <cell r="D66">
            <v>0</v>
          </cell>
          <cell r="E66">
            <v>8.2684302160445089E-3</v>
          </cell>
          <cell r="F66">
            <v>0</v>
          </cell>
          <cell r="G66">
            <v>8.2684302160445089E-3</v>
          </cell>
          <cell r="R66" t="str">
            <v>RD43Z</v>
          </cell>
          <cell r="S66">
            <v>0</v>
          </cell>
        </row>
        <row r="67">
          <cell r="B67" t="str">
            <v>PM</v>
          </cell>
          <cell r="C67">
            <v>0</v>
          </cell>
          <cell r="D67">
            <v>0</v>
          </cell>
          <cell r="E67">
            <v>2.6626758850190058E-3</v>
          </cell>
          <cell r="F67">
            <v>0</v>
          </cell>
          <cell r="G67">
            <v>2.6626758850190058E-3</v>
          </cell>
          <cell r="R67" t="str">
            <v>RD47Z</v>
          </cell>
          <cell r="S67">
            <v>0</v>
          </cell>
        </row>
        <row r="68">
          <cell r="B68" t="str">
            <v>PN</v>
          </cell>
          <cell r="C68">
            <v>0</v>
          </cell>
          <cell r="D68">
            <v>0</v>
          </cell>
          <cell r="E68">
            <v>8.2937700731602337E-3</v>
          </cell>
          <cell r="F68">
            <v>0</v>
          </cell>
          <cell r="G68">
            <v>8.2937700731602337E-3</v>
          </cell>
          <cell r="R68" t="str">
            <v>RD48Z</v>
          </cell>
          <cell r="S68">
            <v>0</v>
          </cell>
        </row>
        <row r="69">
          <cell r="B69" t="str">
            <v>PP</v>
          </cell>
          <cell r="C69">
            <v>0</v>
          </cell>
          <cell r="D69">
            <v>0</v>
          </cell>
          <cell r="E69">
            <v>1.2736225190059791E-2</v>
          </cell>
          <cell r="F69">
            <v>0</v>
          </cell>
          <cell r="G69">
            <v>1.2736225190059791E-2</v>
          </cell>
          <cell r="R69" t="str">
            <v>RD50Z</v>
          </cell>
          <cell r="S69">
            <v>0</v>
          </cell>
        </row>
        <row r="70">
          <cell r="B70" t="str">
            <v>PQ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R70" t="str">
            <v>RD51A</v>
          </cell>
          <cell r="S70">
            <v>0</v>
          </cell>
        </row>
        <row r="71">
          <cell r="B71" t="str">
            <v>PR</v>
          </cell>
          <cell r="C71">
            <v>0</v>
          </cell>
          <cell r="D71">
            <v>0</v>
          </cell>
          <cell r="E71">
            <v>1.138124233122495E-2</v>
          </cell>
          <cell r="F71">
            <v>0</v>
          </cell>
          <cell r="G71">
            <v>1.138124233122495E-2</v>
          </cell>
          <cell r="R71" t="str">
            <v>RD51B</v>
          </cell>
          <cell r="S71">
            <v>0</v>
          </cell>
        </row>
        <row r="72">
          <cell r="B72" t="str">
            <v>PT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R72" t="str">
            <v>RD51C</v>
          </cell>
          <cell r="S72">
            <v>0</v>
          </cell>
        </row>
        <row r="73">
          <cell r="B73" t="str">
            <v>PV</v>
          </cell>
          <cell r="C73">
            <v>0</v>
          </cell>
          <cell r="D73">
            <v>0</v>
          </cell>
          <cell r="E73">
            <v>1.1251604360614342E-2</v>
          </cell>
          <cell r="F73">
            <v>0</v>
          </cell>
          <cell r="G73">
            <v>1.1251604360614342E-2</v>
          </cell>
          <cell r="R73" t="str">
            <v>RN04A</v>
          </cell>
          <cell r="S73">
            <v>0</v>
          </cell>
        </row>
        <row r="74">
          <cell r="B74" t="str">
            <v>PW</v>
          </cell>
          <cell r="C74">
            <v>0</v>
          </cell>
          <cell r="D74">
            <v>0</v>
          </cell>
          <cell r="E74">
            <v>1.3728355232840883E-2</v>
          </cell>
          <cell r="F74">
            <v>0</v>
          </cell>
          <cell r="G74">
            <v>1.3728355232840883E-2</v>
          </cell>
          <cell r="R74" t="str">
            <v>RN04B</v>
          </cell>
          <cell r="S74">
            <v>0</v>
          </cell>
        </row>
        <row r="75">
          <cell r="B75" t="str">
            <v>PX</v>
          </cell>
          <cell r="C75">
            <v>0</v>
          </cell>
          <cell r="D75">
            <v>0</v>
          </cell>
          <cell r="E75">
            <v>1.0909359922189443E-2</v>
          </cell>
          <cell r="F75">
            <v>0</v>
          </cell>
          <cell r="G75">
            <v>1.0909359922189443E-2</v>
          </cell>
          <cell r="R75" t="str">
            <v>RN04C</v>
          </cell>
          <cell r="S75">
            <v>0</v>
          </cell>
        </row>
        <row r="76">
          <cell r="B76" t="str">
            <v>RA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R76" t="str">
            <v>RN05A</v>
          </cell>
          <cell r="S76">
            <v>0</v>
          </cell>
        </row>
        <row r="77">
          <cell r="B77" t="str">
            <v>RD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R77" t="str">
            <v>RN05B</v>
          </cell>
          <cell r="S77">
            <v>0</v>
          </cell>
        </row>
        <row r="78">
          <cell r="B78" t="str">
            <v>RN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R78" t="str">
            <v>RN06A</v>
          </cell>
          <cell r="S78">
            <v>0</v>
          </cell>
        </row>
        <row r="79">
          <cell r="B79" t="str">
            <v>SA</v>
          </cell>
          <cell r="C79">
            <v>-5.5466412123872377E-4</v>
          </cell>
          <cell r="D79">
            <v>4.7664017120279123E-3</v>
          </cell>
          <cell r="E79">
            <v>2.6934870102637287E-3</v>
          </cell>
          <cell r="F79">
            <v>0</v>
          </cell>
          <cell r="G79">
            <v>7.4727269633887428E-3</v>
          </cell>
          <cell r="R79" t="str">
            <v>RN06B</v>
          </cell>
          <cell r="S79">
            <v>0</v>
          </cell>
        </row>
        <row r="80">
          <cell r="B80" t="str">
            <v>SB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R80" t="str">
            <v>RN08A</v>
          </cell>
          <cell r="S80">
            <v>0</v>
          </cell>
        </row>
        <row r="81">
          <cell r="B81" t="str">
            <v>SC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R81" t="str">
            <v>RN08B</v>
          </cell>
          <cell r="S81">
            <v>0</v>
          </cell>
        </row>
        <row r="82">
          <cell r="B82" t="str">
            <v>SD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R82" t="str">
            <v>RN08C</v>
          </cell>
          <cell r="S82">
            <v>0</v>
          </cell>
        </row>
        <row r="83">
          <cell r="B83" t="str">
            <v>UZ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R83" t="str">
            <v>RN10Z</v>
          </cell>
          <cell r="S83">
            <v>0</v>
          </cell>
        </row>
        <row r="84">
          <cell r="B84" t="str">
            <v>VA</v>
          </cell>
          <cell r="C84">
            <v>3.1799566526078404E-3</v>
          </cell>
          <cell r="D84">
            <v>1.1581606613703554E-2</v>
          </cell>
          <cell r="E84">
            <v>8.6440446651590008E-3</v>
          </cell>
          <cell r="F84">
            <v>0</v>
          </cell>
          <cell r="G84">
            <v>2.03257632037257E-2</v>
          </cell>
          <cell r="R84" t="str">
            <v>RN11Z</v>
          </cell>
          <cell r="S84">
            <v>0</v>
          </cell>
        </row>
        <row r="85">
          <cell r="B85" t="str">
            <v>VB</v>
          </cell>
          <cell r="C85">
            <v>7.33525858395212E-3</v>
          </cell>
          <cell r="D85">
            <v>2.1468190008266497E-2</v>
          </cell>
          <cell r="E85">
            <v>1.2863398590731601E-2</v>
          </cell>
          <cell r="F85">
            <v>0</v>
          </cell>
          <cell r="G85">
            <v>3.4607742484096038E-2</v>
          </cell>
          <cell r="R85" t="str">
            <v>RN12A</v>
          </cell>
          <cell r="S85">
            <v>0</v>
          </cell>
        </row>
        <row r="86">
          <cell r="B86" t="str">
            <v>VC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R86" t="str">
            <v>RN12B</v>
          </cell>
          <cell r="S86">
            <v>0</v>
          </cell>
        </row>
        <row r="87">
          <cell r="B87" t="str">
            <v>WA</v>
          </cell>
          <cell r="C87">
            <v>1.0210188461163838E-3</v>
          </cell>
          <cell r="D87">
            <v>5.2826577942732822E-3</v>
          </cell>
          <cell r="E87">
            <v>3.6985689979607272E-3</v>
          </cell>
          <cell r="F87">
            <v>0</v>
          </cell>
          <cell r="G87">
            <v>9.0007650665786532E-3</v>
          </cell>
          <cell r="R87" t="str">
            <v>RN13Z</v>
          </cell>
          <cell r="S87">
            <v>0</v>
          </cell>
        </row>
        <row r="88">
          <cell r="B88" t="str">
            <v>WD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R88" t="str">
            <v>RN14Z</v>
          </cell>
          <cell r="S88">
            <v>0</v>
          </cell>
        </row>
        <row r="89">
          <cell r="B89" t="str">
            <v>WF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R89" t="str">
            <v>RN15A</v>
          </cell>
          <cell r="S89">
            <v>0</v>
          </cell>
        </row>
        <row r="90">
          <cell r="B90" t="str">
            <v>WH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R90" t="str">
            <v>RN15B</v>
          </cell>
          <cell r="S90">
            <v>0</v>
          </cell>
        </row>
        <row r="91">
          <cell r="B91" t="str">
            <v>WJ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R91" t="str">
            <v>RN16A</v>
          </cell>
          <cell r="S91">
            <v>0</v>
          </cell>
        </row>
        <row r="92">
          <cell r="B92" t="str">
            <v>XA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R92" t="str">
            <v>RN16B</v>
          </cell>
          <cell r="S92">
            <v>0</v>
          </cell>
        </row>
        <row r="93">
          <cell r="B93" t="str">
            <v>XB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R93" t="str">
            <v>RN16C</v>
          </cell>
          <cell r="S93">
            <v>0</v>
          </cell>
        </row>
        <row r="94">
          <cell r="B94" t="str">
            <v>XC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R94" t="str">
            <v>RN17A</v>
          </cell>
          <cell r="S94">
            <v>0</v>
          </cell>
        </row>
        <row r="95">
          <cell r="B95" t="str">
            <v>XD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R95" t="str">
            <v>RN17B</v>
          </cell>
          <cell r="S95">
            <v>0</v>
          </cell>
        </row>
        <row r="96">
          <cell r="B96" t="str">
            <v>YA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R96" t="str">
            <v>RN18A</v>
          </cell>
          <cell r="S96">
            <v>0</v>
          </cell>
        </row>
        <row r="97">
          <cell r="B97" t="str">
            <v>YD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R97" t="str">
            <v>RN18B</v>
          </cell>
          <cell r="S97">
            <v>0</v>
          </cell>
        </row>
        <row r="98">
          <cell r="B98" t="str">
            <v>YF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R98" t="str">
            <v>RN19Z</v>
          </cell>
          <cell r="S98">
            <v>0</v>
          </cell>
        </row>
        <row r="99">
          <cell r="B99" t="str">
            <v>YG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R99" t="str">
            <v>RN20Z</v>
          </cell>
          <cell r="S99">
            <v>0</v>
          </cell>
        </row>
        <row r="100">
          <cell r="B100" t="str">
            <v>YH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R100" t="str">
            <v>RN21Z</v>
          </cell>
          <cell r="S100">
            <v>0</v>
          </cell>
        </row>
        <row r="101">
          <cell r="B101" t="str">
            <v>YJ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R101" t="str">
            <v>RN22Z</v>
          </cell>
          <cell r="S101">
            <v>0</v>
          </cell>
        </row>
        <row r="102">
          <cell r="B102" t="str">
            <v>YL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R102" t="str">
            <v>RN23A</v>
          </cell>
          <cell r="S102">
            <v>0</v>
          </cell>
        </row>
        <row r="103">
          <cell r="B103" t="str">
            <v>YQ</v>
          </cell>
          <cell r="C103">
            <v>0</v>
          </cell>
          <cell r="D103">
            <v>0</v>
          </cell>
          <cell r="E103">
            <v>7.5577609429473558E-3</v>
          </cell>
          <cell r="F103">
            <v>0</v>
          </cell>
          <cell r="G103">
            <v>7.5577609429473558E-3</v>
          </cell>
          <cell r="R103" t="str">
            <v>RN23B</v>
          </cell>
          <cell r="S103">
            <v>0</v>
          </cell>
        </row>
        <row r="104">
          <cell r="B104" t="str">
            <v>YR</v>
          </cell>
          <cell r="C104">
            <v>0</v>
          </cell>
          <cell r="D104">
            <v>0</v>
          </cell>
          <cell r="E104">
            <v>7.0346421081726174E-3</v>
          </cell>
          <cell r="F104">
            <v>0</v>
          </cell>
          <cell r="G104">
            <v>7.0346421081726174E-3</v>
          </cell>
          <cell r="R104" t="str">
            <v>RN23C</v>
          </cell>
          <cell r="S104">
            <v>0</v>
          </cell>
        </row>
        <row r="105">
          <cell r="B105" t="str">
            <v>YZ</v>
          </cell>
          <cell r="C105">
            <v>0</v>
          </cell>
          <cell r="D105">
            <v>0</v>
          </cell>
          <cell r="E105">
            <v>5.8862806505404208E-3</v>
          </cell>
          <cell r="F105">
            <v>0</v>
          </cell>
          <cell r="G105">
            <v>5.8862806505404208E-3</v>
          </cell>
          <cell r="R105" t="str">
            <v>RN24Z</v>
          </cell>
          <cell r="S105">
            <v>0</v>
          </cell>
        </row>
        <row r="106">
          <cell r="B106" t="str">
            <v>Maternity*</v>
          </cell>
          <cell r="C106">
            <v>0</v>
          </cell>
          <cell r="D106">
            <v>0.11086894010165449</v>
          </cell>
          <cell r="E106">
            <v>6.8643727654928544E-2</v>
          </cell>
          <cell r="F106">
            <v>0</v>
          </cell>
          <cell r="G106">
            <v>0.18712312508631168</v>
          </cell>
          <cell r="R106" t="str">
            <v>RN25A</v>
          </cell>
          <cell r="S106">
            <v>0</v>
          </cell>
        </row>
        <row r="107">
          <cell r="R107" t="str">
            <v>RN25B</v>
          </cell>
          <cell r="S107">
            <v>0</v>
          </cell>
        </row>
        <row r="108">
          <cell r="R108" t="str">
            <v>RN25C</v>
          </cell>
          <cell r="S108">
            <v>0</v>
          </cell>
        </row>
        <row r="109">
          <cell r="R109" t="str">
            <v>RN26Z</v>
          </cell>
          <cell r="S109">
            <v>0</v>
          </cell>
        </row>
        <row r="110">
          <cell r="R110" t="str">
            <v>RN27A</v>
          </cell>
          <cell r="S110">
            <v>0</v>
          </cell>
        </row>
        <row r="111">
          <cell r="R111" t="str">
            <v>RN27B</v>
          </cell>
          <cell r="S111">
            <v>0</v>
          </cell>
        </row>
        <row r="112">
          <cell r="R112" t="str">
            <v>RN27C</v>
          </cell>
          <cell r="S112">
            <v>0</v>
          </cell>
        </row>
        <row r="113">
          <cell r="R113" t="str">
            <v>RN28Z</v>
          </cell>
          <cell r="S113">
            <v>0</v>
          </cell>
        </row>
        <row r="114">
          <cell r="R114" t="str">
            <v>RN29A</v>
          </cell>
          <cell r="S114">
            <v>0</v>
          </cell>
        </row>
        <row r="115">
          <cell r="R115" t="str">
            <v>RN29B</v>
          </cell>
          <cell r="S115">
            <v>0</v>
          </cell>
        </row>
        <row r="116">
          <cell r="R116" t="str">
            <v>RN29C</v>
          </cell>
          <cell r="S116">
            <v>0</v>
          </cell>
        </row>
        <row r="117">
          <cell r="R117" t="str">
            <v>RN30A</v>
          </cell>
          <cell r="S117">
            <v>0</v>
          </cell>
        </row>
        <row r="118">
          <cell r="R118" t="str">
            <v>RN30B</v>
          </cell>
          <cell r="S118">
            <v>0</v>
          </cell>
        </row>
        <row r="119">
          <cell r="R119" t="str">
            <v>RN30C</v>
          </cell>
          <cell r="S119">
            <v>0</v>
          </cell>
        </row>
        <row r="120">
          <cell r="R120" t="str">
            <v>RN31Z</v>
          </cell>
          <cell r="S120">
            <v>0</v>
          </cell>
        </row>
        <row r="121">
          <cell r="R121" t="str">
            <v>RN32A</v>
          </cell>
          <cell r="S121">
            <v>0</v>
          </cell>
        </row>
        <row r="122">
          <cell r="R122" t="str">
            <v>RN32B</v>
          </cell>
          <cell r="S122">
            <v>0</v>
          </cell>
        </row>
        <row r="123">
          <cell r="R123" t="str">
            <v>RN33Z</v>
          </cell>
          <cell r="S123">
            <v>0</v>
          </cell>
        </row>
        <row r="124">
          <cell r="R124" t="str">
            <v>RN34A</v>
          </cell>
          <cell r="S124">
            <v>0</v>
          </cell>
        </row>
        <row r="125">
          <cell r="R125" t="str">
            <v>RN34B</v>
          </cell>
          <cell r="S125">
            <v>0</v>
          </cell>
        </row>
        <row r="126">
          <cell r="R126" t="str">
            <v>RN34C</v>
          </cell>
          <cell r="S126">
            <v>0</v>
          </cell>
        </row>
        <row r="127">
          <cell r="R127" t="str">
            <v>RN50Z</v>
          </cell>
          <cell r="S127">
            <v>0</v>
          </cell>
        </row>
        <row r="128">
          <cell r="R128" t="str">
            <v>RN51Z</v>
          </cell>
          <cell r="S128">
            <v>0</v>
          </cell>
        </row>
        <row r="129">
          <cell r="R129" t="str">
            <v>RN52Z</v>
          </cell>
          <cell r="S129">
            <v>0</v>
          </cell>
        </row>
        <row r="130">
          <cell r="R130" t="str">
            <v>SB11Z</v>
          </cell>
          <cell r="S130">
            <v>0</v>
          </cell>
        </row>
        <row r="131">
          <cell r="R131" t="str">
            <v>SB12Z</v>
          </cell>
          <cell r="S131">
            <v>0</v>
          </cell>
        </row>
        <row r="132">
          <cell r="R132" t="str">
            <v>SB13Z</v>
          </cell>
          <cell r="S132">
            <v>0</v>
          </cell>
        </row>
        <row r="133">
          <cell r="R133" t="str">
            <v>SB14Z</v>
          </cell>
          <cell r="S133">
            <v>0</v>
          </cell>
        </row>
        <row r="134">
          <cell r="R134" t="str">
            <v>SB15Z</v>
          </cell>
          <cell r="S134">
            <v>0</v>
          </cell>
        </row>
        <row r="135">
          <cell r="R135" t="str">
            <v>SB17Z</v>
          </cell>
          <cell r="S135">
            <v>0</v>
          </cell>
        </row>
        <row r="136">
          <cell r="R136" t="str">
            <v>SB97Z</v>
          </cell>
          <cell r="S136">
            <v>0</v>
          </cell>
        </row>
        <row r="137">
          <cell r="R137" t="str">
            <v>SC21Z</v>
          </cell>
          <cell r="S137">
            <v>0</v>
          </cell>
        </row>
        <row r="138">
          <cell r="R138" t="str">
            <v>SC22Z</v>
          </cell>
          <cell r="S138">
            <v>0</v>
          </cell>
        </row>
        <row r="139">
          <cell r="R139" t="str">
            <v>SC23Z</v>
          </cell>
          <cell r="S139">
            <v>0</v>
          </cell>
        </row>
        <row r="140">
          <cell r="R140" t="str">
            <v>SC24Z</v>
          </cell>
          <cell r="S140">
            <v>0</v>
          </cell>
        </row>
        <row r="141">
          <cell r="R141" t="str">
            <v>SC25Z</v>
          </cell>
          <cell r="S141">
            <v>0</v>
          </cell>
        </row>
        <row r="142">
          <cell r="R142" t="str">
            <v>SC29Z</v>
          </cell>
          <cell r="S142">
            <v>0</v>
          </cell>
        </row>
        <row r="143">
          <cell r="R143" t="str">
            <v>SC31Z</v>
          </cell>
          <cell r="S143">
            <v>0</v>
          </cell>
        </row>
        <row r="144">
          <cell r="R144" t="str">
            <v>SC40Z</v>
          </cell>
          <cell r="S144">
            <v>0</v>
          </cell>
        </row>
        <row r="145">
          <cell r="R145" t="str">
            <v>SC41Z</v>
          </cell>
          <cell r="S145">
            <v>0</v>
          </cell>
        </row>
        <row r="146">
          <cell r="R146" t="str">
            <v>SC42Z</v>
          </cell>
          <cell r="S146">
            <v>0</v>
          </cell>
        </row>
        <row r="147">
          <cell r="R147" t="str">
            <v>SC43Z</v>
          </cell>
          <cell r="S147">
            <v>0</v>
          </cell>
        </row>
        <row r="148">
          <cell r="R148" t="str">
            <v>SC44Z</v>
          </cell>
          <cell r="S148">
            <v>0</v>
          </cell>
        </row>
        <row r="149">
          <cell r="R149" t="str">
            <v>SC45Z</v>
          </cell>
          <cell r="S149">
            <v>0</v>
          </cell>
        </row>
        <row r="150">
          <cell r="R150" t="str">
            <v>SC46Z</v>
          </cell>
          <cell r="S150">
            <v>0</v>
          </cell>
        </row>
        <row r="151">
          <cell r="R151" t="str">
            <v>SC47Z</v>
          </cell>
          <cell r="S151">
            <v>0</v>
          </cell>
        </row>
        <row r="152">
          <cell r="R152" t="str">
            <v>SC48Z</v>
          </cell>
          <cell r="S152">
            <v>0</v>
          </cell>
        </row>
        <row r="153">
          <cell r="R153" t="str">
            <v>SC49Z</v>
          </cell>
          <cell r="S153">
            <v>0</v>
          </cell>
        </row>
        <row r="154">
          <cell r="R154" t="str">
            <v>SC50Z</v>
          </cell>
          <cell r="S154">
            <v>0</v>
          </cell>
        </row>
        <row r="155">
          <cell r="R155" t="str">
            <v>SC51Z</v>
          </cell>
          <cell r="S155">
            <v>0</v>
          </cell>
        </row>
        <row r="156">
          <cell r="R156" t="str">
            <v>SC52Z</v>
          </cell>
          <cell r="S156">
            <v>0</v>
          </cell>
        </row>
        <row r="157">
          <cell r="R157" t="str">
            <v>SC56Z</v>
          </cell>
          <cell r="S157">
            <v>0</v>
          </cell>
        </row>
      </sheetData>
      <sheetData sheetId="18"/>
      <sheetData sheetId="19">
        <row r="20">
          <cell r="B20" t="str">
            <v>Currency Code</v>
          </cell>
          <cell r="C20" t="str">
            <v>Currency Name</v>
          </cell>
          <cell r="D20" t="str">
            <v>Total Activity</v>
          </cell>
          <cell r="E20" t="str">
            <v>Total Cost (£)</v>
          </cell>
          <cell r="F20" t="str">
            <v>Unit cost (£)</v>
          </cell>
          <cell r="H20" t="str">
            <v>Zero price applies</v>
          </cell>
          <cell r="I20" t="str">
            <v>Unit cost used in calculations (£)</v>
          </cell>
          <cell r="K20" t="str">
            <v>Revised Quantum (£)</v>
          </cell>
          <cell r="L20" t="str">
            <v>Neutral Quantum (£)</v>
          </cell>
          <cell r="M20" t="str">
            <v>Final (neutral) Prices (£)</v>
          </cell>
          <cell r="O20" t="str">
            <v>Reference costs reconciliation factor (QR1)</v>
          </cell>
          <cell r="Q20" t="str">
            <v>Modelled Tariff with QR1 (£)</v>
          </cell>
          <cell r="S20" t="str">
            <v>Cost base adjustment (CB)</v>
          </cell>
          <cell r="U20" t="str">
            <v>Prices after implementing QR1 &amp; CB factors (£)</v>
          </cell>
          <cell r="W20" t="str">
            <v>Inflation and Efficiency (total adjustment) 2015/16 &amp; 2016/17</v>
          </cell>
          <cell r="X20" t="str">
            <v>CNST
2015/16 &amp; 2016/17</v>
          </cell>
          <cell r="Y20" t="str">
            <v>Total Adjustment</v>
          </cell>
          <cell r="AA20" t="str">
            <v>Prices after implementing QR1, IA and &amp; CB factors (£)</v>
          </cell>
        </row>
        <row r="21">
          <cell r="B21" t="str">
            <v>SC21Z</v>
          </cell>
          <cell r="C21" t="str">
            <v>Deliver a Fraction of Treatment on a Superficial or Orthovoltage Machine</v>
          </cell>
          <cell r="D21">
            <v>26476</v>
          </cell>
          <cell r="E21">
            <v>2565016.6463035862</v>
          </cell>
          <cell r="F21">
            <v>96.880822114503175</v>
          </cell>
          <cell r="H21" t="str">
            <v>No</v>
          </cell>
          <cell r="I21">
            <v>96.880822114503175</v>
          </cell>
          <cell r="K21">
            <v>2565016.6463035862</v>
          </cell>
          <cell r="L21">
            <v>2603089.0070061074</v>
          </cell>
          <cell r="M21">
            <v>98.318817306470294</v>
          </cell>
          <cell r="O21">
            <v>1.4147875239041152E-3</v>
          </cell>
          <cell r="Q21">
            <v>98.457917542560494</v>
          </cell>
          <cell r="S21">
            <v>0</v>
          </cell>
          <cell r="U21">
            <v>98.457917542560494</v>
          </cell>
          <cell r="W21">
            <v>-6.2113337122327028E-3</v>
          </cell>
          <cell r="X21">
            <v>0</v>
          </cell>
          <cell r="Y21">
            <v>-6.2113337122327028E-3</v>
          </cell>
          <cell r="AA21">
            <v>97.84636256009216</v>
          </cell>
        </row>
        <row r="22">
          <cell r="B22" t="str">
            <v>SC22Z</v>
          </cell>
          <cell r="C22" t="str">
            <v>Deliver a Fraction of Treatment on a Megavoltage Machine</v>
          </cell>
          <cell r="D22">
            <v>236783</v>
          </cell>
          <cell r="E22">
            <v>23856533.184531774</v>
          </cell>
          <cell r="F22">
            <v>100.75272795991171</v>
          </cell>
          <cell r="H22" t="str">
            <v>No</v>
          </cell>
          <cell r="I22">
            <v>100.75272795991171</v>
          </cell>
          <cell r="K22">
            <v>23856533.184531774</v>
          </cell>
          <cell r="L22">
            <v>24210634.019636322</v>
          </cell>
          <cell r="M22">
            <v>102.24819357655035</v>
          </cell>
          <cell r="O22">
            <v>1.4147875239041152E-3</v>
          </cell>
          <cell r="Q22">
            <v>102.39285304516419</v>
          </cell>
          <cell r="S22">
            <v>0</v>
          </cell>
          <cell r="U22">
            <v>102.39285304516419</v>
          </cell>
          <cell r="W22">
            <v>-6.2113337122327028E-3</v>
          </cell>
          <cell r="X22">
            <v>0</v>
          </cell>
          <cell r="Y22">
            <v>-6.2113337122327028E-3</v>
          </cell>
          <cell r="AA22">
            <v>101.75685686515307</v>
          </cell>
        </row>
        <row r="23">
          <cell r="B23" t="str">
            <v>SC23Z</v>
          </cell>
          <cell r="C23" t="str">
            <v>Deliver a Fraction of Complex Treatment on a Megavoltage Machine</v>
          </cell>
          <cell r="D23">
            <v>1084016</v>
          </cell>
          <cell r="E23">
            <v>130296076.72993094</v>
          </cell>
          <cell r="F23">
            <v>120.19755864298214</v>
          </cell>
          <cell r="H23" t="str">
            <v>No</v>
          </cell>
          <cell r="I23">
            <v>120.19755864298214</v>
          </cell>
          <cell r="K23">
            <v>130296076.72993094</v>
          </cell>
          <cell r="L23">
            <v>132230052.18328096</v>
          </cell>
          <cell r="M23">
            <v>121.98164250645836</v>
          </cell>
          <cell r="O23">
            <v>1.4147875239041152E-3</v>
          </cell>
          <cell r="Q23">
            <v>122.15422061242182</v>
          </cell>
          <cell r="S23">
            <v>0</v>
          </cell>
          <cell r="U23">
            <v>122.15422061242182</v>
          </cell>
          <cell r="W23">
            <v>-6.2113337122327028E-3</v>
          </cell>
          <cell r="X23">
            <v>0</v>
          </cell>
          <cell r="Y23">
            <v>-6.2113337122327028E-3</v>
          </cell>
          <cell r="AA23">
            <v>121.39547998384037</v>
          </cell>
        </row>
        <row r="24">
          <cell r="B24" t="str">
            <v>SC24Z</v>
          </cell>
          <cell r="C24" t="str">
            <v>Deliver a Fraction of Radiotherapy on a Megavoltage Machine using General Anaesthetic</v>
          </cell>
          <cell r="D24">
            <v>1720</v>
          </cell>
          <cell r="E24">
            <v>681590.68143054633</v>
          </cell>
          <cell r="F24">
            <v>396.27365199450367</v>
          </cell>
          <cell r="H24" t="str">
            <v>No</v>
          </cell>
          <cell r="I24">
            <v>396.27365199450367</v>
          </cell>
          <cell r="K24">
            <v>681590.68143054633</v>
          </cell>
          <cell r="L24">
            <v>691707.4837180858</v>
          </cell>
          <cell r="M24">
            <v>402.15551378958475</v>
          </cell>
          <cell r="O24">
            <v>1.4147875239041152E-3</v>
          </cell>
          <cell r="Q24">
            <v>402.72447839316351</v>
          </cell>
          <cell r="S24">
            <v>0</v>
          </cell>
          <cell r="U24">
            <v>402.72447839316351</v>
          </cell>
          <cell r="W24">
            <v>-6.2113337122327028E-3</v>
          </cell>
          <cell r="X24">
            <v>0</v>
          </cell>
          <cell r="Y24">
            <v>-6.2113337122327028E-3</v>
          </cell>
          <cell r="AA24">
            <v>400.22302226377872</v>
          </cell>
        </row>
        <row r="25">
          <cell r="B25" t="str">
            <v>SC25Z</v>
          </cell>
          <cell r="C25" t="str">
            <v>Deliver a Fraction of Total Body Irradiation</v>
          </cell>
          <cell r="D25">
            <v>1314</v>
          </cell>
          <cell r="E25">
            <v>464716.98767331382</v>
          </cell>
          <cell r="F25">
            <v>353.66589625061937</v>
          </cell>
          <cell r="H25" t="str">
            <v>No</v>
          </cell>
          <cell r="I25">
            <v>353.66589625061937</v>
          </cell>
          <cell r="K25">
            <v>464716.98767331382</v>
          </cell>
          <cell r="L25">
            <v>471614.74906008085</v>
          </cell>
          <cell r="M25">
            <v>358.915334140092</v>
          </cell>
          <cell r="O25">
            <v>1.4147875239041152E-3</v>
          </cell>
          <cell r="Q25">
            <v>359.42312307697125</v>
          </cell>
          <cell r="S25">
            <v>0</v>
          </cell>
          <cell r="U25">
            <v>359.42312307697125</v>
          </cell>
          <cell r="W25">
            <v>-6.2113337122327028E-3</v>
          </cell>
          <cell r="X25">
            <v>0</v>
          </cell>
          <cell r="Y25">
            <v>-6.2113337122327028E-3</v>
          </cell>
          <cell r="AA25">
            <v>357.19062611564732</v>
          </cell>
        </row>
        <row r="26">
          <cell r="B26" t="str">
            <v>SC29Z</v>
          </cell>
          <cell r="C26" t="str">
            <v>Other Radiotherapy Treatment</v>
          </cell>
          <cell r="D26">
            <v>67969</v>
          </cell>
          <cell r="E26">
            <v>3459842.1850062711</v>
          </cell>
          <cell r="F26">
            <v>50.90323802036621</v>
          </cell>
          <cell r="H26" t="str">
            <v>Yes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1.4147875239041152E-3</v>
          </cell>
          <cell r="Q26">
            <v>0</v>
          </cell>
          <cell r="S26">
            <v>0</v>
          </cell>
          <cell r="U26">
            <v>0</v>
          </cell>
          <cell r="W26">
            <v>-6.2113337122327028E-3</v>
          </cell>
          <cell r="X26">
            <v>0</v>
          </cell>
          <cell r="Y26">
            <v>-6.2113337122327028E-3</v>
          </cell>
          <cell r="AA26">
            <v>0</v>
          </cell>
        </row>
        <row r="27">
          <cell r="B27" t="str">
            <v>SC31Z</v>
          </cell>
          <cell r="C27" t="str">
            <v>Deliver a Fraction of Adaptive Radiotherapy on a Megavoltage Machine</v>
          </cell>
          <cell r="D27">
            <v>507998</v>
          </cell>
          <cell r="E27">
            <v>75233058.821488634</v>
          </cell>
          <cell r="F27">
            <v>148.09715554291284</v>
          </cell>
          <cell r="H27" t="str">
            <v>No</v>
          </cell>
          <cell r="I27">
            <v>148.09715554291284</v>
          </cell>
          <cell r="K27">
            <v>75233058.821488634</v>
          </cell>
          <cell r="L27">
            <v>76349737.793663502</v>
          </cell>
          <cell r="M27">
            <v>150.29535115032638</v>
          </cell>
          <cell r="O27">
            <v>1.4147875239041152E-3</v>
          </cell>
          <cell r="Q27">
            <v>150.50798713803465</v>
          </cell>
          <cell r="S27">
            <v>0</v>
          </cell>
          <cell r="U27">
            <v>150.50798713803465</v>
          </cell>
          <cell r="W27">
            <v>-6.2113337122327028E-3</v>
          </cell>
          <cell r="X27">
            <v>0</v>
          </cell>
          <cell r="Y27">
            <v>-6.2113337122327028E-3</v>
          </cell>
          <cell r="AA27">
            <v>149.57313180356388</v>
          </cell>
        </row>
        <row r="28">
          <cell r="B28" t="str">
            <v>SC40Z</v>
          </cell>
          <cell r="C28" t="str">
            <v>Preparation for Intensity Modulated Radiation Therapy</v>
          </cell>
          <cell r="D28">
            <v>21905</v>
          </cell>
          <cell r="E28">
            <v>20760925.644711584</v>
          </cell>
          <cell r="F28">
            <v>947.77108626850418</v>
          </cell>
          <cell r="H28" t="str">
            <v>No</v>
          </cell>
          <cell r="I28">
            <v>947.77108626850418</v>
          </cell>
          <cell r="K28">
            <v>20760925.644711584</v>
          </cell>
          <cell r="L28">
            <v>20918788.285642903</v>
          </cell>
          <cell r="M28">
            <v>954.9777806730383</v>
          </cell>
          <cell r="O28">
            <v>1.4147875239041152E-3</v>
          </cell>
          <cell r="Q28">
            <v>956.32887132274016</v>
          </cell>
          <cell r="S28">
            <v>0</v>
          </cell>
          <cell r="U28">
            <v>956.32887132274016</v>
          </cell>
          <cell r="W28">
            <v>-6.2113337122327028E-3</v>
          </cell>
          <cell r="X28">
            <v>0</v>
          </cell>
          <cell r="Y28">
            <v>-6.2113337122327028E-3</v>
          </cell>
          <cell r="AA28">
            <v>950.38879356431175</v>
          </cell>
        </row>
        <row r="29">
          <cell r="B29" t="str">
            <v>SC41Z</v>
          </cell>
          <cell r="C29" t="str">
            <v>Preparation for Intensity Modulated Radiation Therapy, with Technical Support</v>
          </cell>
          <cell r="D29">
            <v>8846</v>
          </cell>
          <cell r="E29">
            <v>12537161.508175746</v>
          </cell>
          <cell r="F29">
            <v>1417.2689925588679</v>
          </cell>
          <cell r="H29" t="str">
            <v>No</v>
          </cell>
          <cell r="I29">
            <v>1417.2689925588679</v>
          </cell>
          <cell r="K29">
            <v>12537161.508175746</v>
          </cell>
          <cell r="L29">
            <v>12632492.008334214</v>
          </cell>
          <cell r="M29">
            <v>1428.0456713016295</v>
          </cell>
          <cell r="O29">
            <v>1.4147875239041152E-3</v>
          </cell>
          <cell r="Q29">
            <v>1430.0660525009523</v>
          </cell>
          <cell r="S29">
            <v>0</v>
          </cell>
          <cell r="U29">
            <v>1430.0660525009523</v>
          </cell>
          <cell r="W29">
            <v>-6.2113337122327028E-3</v>
          </cell>
          <cell r="X29">
            <v>0</v>
          </cell>
          <cell r="Y29">
            <v>-6.2113337122327028E-3</v>
          </cell>
          <cell r="AA29">
            <v>1421.1834350183335</v>
          </cell>
        </row>
        <row r="30">
          <cell r="B30" t="str">
            <v>SC42Z</v>
          </cell>
          <cell r="C30" t="str">
            <v>Preparation for Total Body Irradiation</v>
          </cell>
          <cell r="D30">
            <v>220</v>
          </cell>
          <cell r="E30">
            <v>267423.10392750311</v>
          </cell>
          <cell r="F30">
            <v>1215.5595633068324</v>
          </cell>
          <cell r="H30" t="str">
            <v>No</v>
          </cell>
          <cell r="I30">
            <v>1215.5595633068324</v>
          </cell>
          <cell r="K30">
            <v>267423.10392750311</v>
          </cell>
          <cell r="L30">
            <v>269456.54492885846</v>
          </cell>
          <cell r="M30">
            <v>1224.8024769493566</v>
          </cell>
          <cell r="O30">
            <v>1.4147875239041152E-3</v>
          </cell>
          <cell r="Q30">
            <v>1226.5353122129914</v>
          </cell>
          <cell r="S30">
            <v>0</v>
          </cell>
          <cell r="U30">
            <v>1226.5353122129914</v>
          </cell>
          <cell r="W30">
            <v>-6.2113337122327028E-3</v>
          </cell>
          <cell r="X30">
            <v>0</v>
          </cell>
          <cell r="Y30">
            <v>-6.2113337122327028E-3</v>
          </cell>
          <cell r="AA30">
            <v>1218.9168920789989</v>
          </cell>
        </row>
        <row r="31">
          <cell r="B31" t="str">
            <v>SC43Z</v>
          </cell>
          <cell r="C31" t="str">
            <v>Preparation for Total Body Irradiation, with Technical Support</v>
          </cell>
          <cell r="D31">
            <v>93</v>
          </cell>
          <cell r="E31">
            <v>79422.832333816114</v>
          </cell>
          <cell r="F31">
            <v>854.0089498259797</v>
          </cell>
          <cell r="H31" t="str">
            <v>No</v>
          </cell>
          <cell r="I31">
            <v>854.0089498259797</v>
          </cell>
          <cell r="K31">
            <v>79422.832333816114</v>
          </cell>
          <cell r="L31">
            <v>80026.750399755314</v>
          </cell>
          <cell r="M31">
            <v>860.5026924704872</v>
          </cell>
          <cell r="O31">
            <v>1.4147875239041152E-3</v>
          </cell>
          <cell r="Q31">
            <v>861.72012094408035</v>
          </cell>
          <cell r="S31">
            <v>0</v>
          </cell>
          <cell r="U31">
            <v>861.72012094408035</v>
          </cell>
          <cell r="W31">
            <v>-6.2113337122327028E-3</v>
          </cell>
          <cell r="X31">
            <v>0</v>
          </cell>
          <cell r="Y31">
            <v>-6.2113337122327028E-3</v>
          </cell>
          <cell r="AA31">
            <v>856.36768970635114</v>
          </cell>
        </row>
        <row r="32">
          <cell r="B32" t="str">
            <v>SC44Z</v>
          </cell>
          <cell r="C32" t="str">
            <v>Preparation for Hemi Body Irradiation</v>
          </cell>
          <cell r="D32">
            <v>17</v>
          </cell>
          <cell r="E32">
            <v>9795.154562122485</v>
          </cell>
          <cell r="F32">
            <v>576.18556247779327</v>
          </cell>
          <cell r="H32" t="str">
            <v>No</v>
          </cell>
          <cell r="I32">
            <v>576.18556247779327</v>
          </cell>
          <cell r="K32">
            <v>9795.154562122485</v>
          </cell>
          <cell r="L32">
            <v>9869.6352954948434</v>
          </cell>
          <cell r="M32">
            <v>580.56678208793198</v>
          </cell>
          <cell r="O32">
            <v>1.4147875239041152E-3</v>
          </cell>
          <cell r="Q32">
            <v>581.38816072802319</v>
          </cell>
          <cell r="S32">
            <v>0</v>
          </cell>
          <cell r="U32">
            <v>581.38816072802319</v>
          </cell>
          <cell r="W32">
            <v>-6.2113337122327028E-3</v>
          </cell>
          <cell r="X32">
            <v>0</v>
          </cell>
          <cell r="Y32">
            <v>-6.2113337122327028E-3</v>
          </cell>
          <cell r="AA32">
            <v>577.77696484540024</v>
          </cell>
        </row>
        <row r="33">
          <cell r="B33" t="str">
            <v>SC45Z</v>
          </cell>
          <cell r="C33" t="str">
            <v>Preparation for Simple Radiotherapy with Imaging and Dosimetry</v>
          </cell>
          <cell r="D33">
            <v>10476</v>
          </cell>
          <cell r="E33">
            <v>3912677.370376647</v>
          </cell>
          <cell r="F33">
            <v>373.48963062014576</v>
          </cell>
          <cell r="H33" t="str">
            <v>No</v>
          </cell>
          <cell r="I33">
            <v>373.48963062014576</v>
          </cell>
          <cell r="K33">
            <v>3912677.370376647</v>
          </cell>
          <cell r="L33">
            <v>3942428.7212253609</v>
          </cell>
          <cell r="M33">
            <v>376.32958392758314</v>
          </cell>
          <cell r="O33">
            <v>1.4147875239041152E-3</v>
          </cell>
          <cell r="Q33">
            <v>376.86201032779991</v>
          </cell>
          <cell r="S33">
            <v>0</v>
          </cell>
          <cell r="U33">
            <v>376.86201032779991</v>
          </cell>
          <cell r="W33">
            <v>-6.2113337122327028E-3</v>
          </cell>
          <cell r="X33">
            <v>0</v>
          </cell>
          <cell r="Y33">
            <v>-6.2113337122327028E-3</v>
          </cell>
          <cell r="AA33">
            <v>374.52119461819103</v>
          </cell>
        </row>
        <row r="34">
          <cell r="B34" t="str">
            <v>SC46Z</v>
          </cell>
          <cell r="C34" t="str">
            <v>Preparation for Simple Radiotherapy with Imaging and Dosimetry, with Technical Support</v>
          </cell>
          <cell r="D34">
            <v>2076</v>
          </cell>
          <cell r="E34">
            <v>912888.06511999795</v>
          </cell>
          <cell r="F34">
            <v>439.7341354142572</v>
          </cell>
          <cell r="H34" t="str">
            <v>No</v>
          </cell>
          <cell r="I34">
            <v>439.7341354142572</v>
          </cell>
          <cell r="K34">
            <v>912888.06511999795</v>
          </cell>
          <cell r="L34">
            <v>919829.51480777888</v>
          </cell>
          <cell r="M34">
            <v>443.07780096713816</v>
          </cell>
          <cell r="O34">
            <v>1.4147875239041152E-3</v>
          </cell>
          <cell r="Q34">
            <v>443.70466191206532</v>
          </cell>
          <cell r="S34">
            <v>0</v>
          </cell>
          <cell r="U34">
            <v>443.70466191206532</v>
          </cell>
          <cell r="W34">
            <v>-6.2113337122327028E-3</v>
          </cell>
          <cell r="X34">
            <v>0</v>
          </cell>
          <cell r="Y34">
            <v>-6.2113337122327028E-3</v>
          </cell>
          <cell r="AA34">
            <v>440.9486641872561</v>
          </cell>
        </row>
        <row r="35">
          <cell r="B35" t="str">
            <v>SC47Z</v>
          </cell>
          <cell r="C35" t="str">
            <v>Preparation for Simple Radiotherapy with Imaging and Simple Calculation</v>
          </cell>
          <cell r="D35">
            <v>33949</v>
          </cell>
          <cell r="E35">
            <v>9769197.8906906713</v>
          </cell>
          <cell r="F35">
            <v>287.76099121301576</v>
          </cell>
          <cell r="H35" t="str">
            <v>No</v>
          </cell>
          <cell r="I35">
            <v>287.76099121301576</v>
          </cell>
          <cell r="K35">
            <v>9769197.8906906713</v>
          </cell>
          <cell r="L35">
            <v>9843481.2538314648</v>
          </cell>
          <cell r="M35">
            <v>289.94907814166737</v>
          </cell>
          <cell r="O35">
            <v>1.4147875239041152E-3</v>
          </cell>
          <cell r="Q35">
            <v>290.35929447998973</v>
          </cell>
          <cell r="S35">
            <v>0</v>
          </cell>
          <cell r="U35">
            <v>290.35929447998973</v>
          </cell>
          <cell r="W35">
            <v>-6.2113337122327028E-3</v>
          </cell>
          <cell r="X35">
            <v>0</v>
          </cell>
          <cell r="Y35">
            <v>-6.2113337122327028E-3</v>
          </cell>
          <cell r="AA35">
            <v>288.55577600552607</v>
          </cell>
        </row>
        <row r="36">
          <cell r="B36" t="str">
            <v>SC48Z</v>
          </cell>
          <cell r="C36" t="str">
            <v>Preparation for Simple Radiotherapy with Imaging and Simple Calculation, with Technical Support</v>
          </cell>
          <cell r="D36">
            <v>6834</v>
          </cell>
          <cell r="E36">
            <v>3193835.8317898568</v>
          </cell>
          <cell r="F36">
            <v>467.34501489462349</v>
          </cell>
          <cell r="H36" t="str">
            <v>No</v>
          </cell>
          <cell r="I36">
            <v>467.34501489462349</v>
          </cell>
          <cell r="K36">
            <v>3193835.8317898568</v>
          </cell>
          <cell r="L36">
            <v>3218121.2306076046</v>
          </cell>
          <cell r="M36">
            <v>470.89862900316132</v>
          </cell>
          <cell r="O36">
            <v>1.4147875239041152E-3</v>
          </cell>
          <cell r="Q36">
            <v>471.56485050849852</v>
          </cell>
          <cell r="S36">
            <v>0</v>
          </cell>
          <cell r="U36">
            <v>471.56485050849852</v>
          </cell>
          <cell r="W36">
            <v>-6.2113337122327028E-3</v>
          </cell>
          <cell r="X36">
            <v>0</v>
          </cell>
          <cell r="Y36">
            <v>-6.2113337122327028E-3</v>
          </cell>
          <cell r="AA36">
            <v>468.6358038550311</v>
          </cell>
        </row>
        <row r="37">
          <cell r="B37" t="str">
            <v>SC49Z</v>
          </cell>
          <cell r="C37" t="str">
            <v>Preparation for Superficial Radiotherapy with Simple Calculation</v>
          </cell>
          <cell r="D37">
            <v>4466</v>
          </cell>
          <cell r="E37">
            <v>1326999.5825546377</v>
          </cell>
          <cell r="F37">
            <v>297.13380711030851</v>
          </cell>
          <cell r="H37" t="str">
            <v>No</v>
          </cell>
          <cell r="I37">
            <v>297.13380711030851</v>
          </cell>
          <cell r="K37">
            <v>1326999.5825546379</v>
          </cell>
          <cell r="L37">
            <v>1337089.8676508709</v>
          </cell>
          <cell r="M37">
            <v>299.39316337905751</v>
          </cell>
          <cell r="O37">
            <v>1.4147875239041152E-3</v>
          </cell>
          <cell r="Q37">
            <v>299.81674109134838</v>
          </cell>
          <cell r="S37">
            <v>0</v>
          </cell>
          <cell r="U37">
            <v>299.81674109134838</v>
          </cell>
          <cell r="W37">
            <v>-6.2113337122327028E-3</v>
          </cell>
          <cell r="X37">
            <v>0</v>
          </cell>
          <cell r="Y37">
            <v>-6.2113337122327028E-3</v>
          </cell>
          <cell r="AA37">
            <v>297.95447925991596</v>
          </cell>
        </row>
        <row r="38">
          <cell r="B38" t="str">
            <v>SC50Z</v>
          </cell>
          <cell r="C38" t="str">
            <v>Preparation for Superficial Radiotherapy with Simple Calculation, with Technical Support</v>
          </cell>
          <cell r="D38">
            <v>2355</v>
          </cell>
          <cell r="E38">
            <v>1147862.3207935037</v>
          </cell>
          <cell r="F38">
            <v>487.41499821380199</v>
          </cell>
          <cell r="H38" t="str">
            <v>No</v>
          </cell>
          <cell r="I38">
            <v>487.41499821380199</v>
          </cell>
          <cell r="K38">
            <v>1147862.3207935037</v>
          </cell>
          <cell r="L38">
            <v>1156590.4758135171</v>
          </cell>
          <cell r="M38">
            <v>491.12122115223656</v>
          </cell>
          <cell r="O38">
            <v>1.4147875239041152E-3</v>
          </cell>
          <cell r="Q38">
            <v>491.81605332864729</v>
          </cell>
          <cell r="S38">
            <v>0</v>
          </cell>
          <cell r="U38">
            <v>491.81605332864729</v>
          </cell>
          <cell r="W38">
            <v>-6.2113337122327028E-3</v>
          </cell>
          <cell r="X38">
            <v>0</v>
          </cell>
          <cell r="Y38">
            <v>-6.2113337122327028E-3</v>
          </cell>
          <cell r="AA38">
            <v>488.76121969638984</v>
          </cell>
        </row>
        <row r="39">
          <cell r="B39" t="str">
            <v>SC51Z</v>
          </cell>
          <cell r="C39" t="str">
            <v>Preparation for Complex Conformal Radiotherapy</v>
          </cell>
          <cell r="D39">
            <v>51326</v>
          </cell>
          <cell r="E39">
            <v>34599504.618398838</v>
          </cell>
          <cell r="F39">
            <v>674.11262553869062</v>
          </cell>
          <cell r="H39" t="str">
            <v>No</v>
          </cell>
          <cell r="I39">
            <v>674.11262553869062</v>
          </cell>
          <cell r="K39">
            <v>34599504.618398838</v>
          </cell>
          <cell r="L39">
            <v>34862593.522402845</v>
          </cell>
          <cell r="M39">
            <v>679.2384663212182</v>
          </cell>
          <cell r="O39">
            <v>1.4147875239041152E-3</v>
          </cell>
          <cell r="Q39">
            <v>680.19944442912526</v>
          </cell>
          <cell r="S39">
            <v>0</v>
          </cell>
          <cell r="U39">
            <v>680.19944442912526</v>
          </cell>
          <cell r="W39">
            <v>-6.2113337122327028E-3</v>
          </cell>
          <cell r="X39">
            <v>0</v>
          </cell>
          <cell r="Y39">
            <v>-6.2113337122327028E-3</v>
          </cell>
          <cell r="AA39">
            <v>675.97449868890067</v>
          </cell>
        </row>
        <row r="40">
          <cell r="B40" t="str">
            <v>SC52Z</v>
          </cell>
          <cell r="C40" t="str">
            <v>Preparation for Complex Conformal Radiotherapy, with Technical Support</v>
          </cell>
          <cell r="D40">
            <v>8565</v>
          </cell>
          <cell r="E40">
            <v>7059009.3529705191</v>
          </cell>
          <cell r="F40">
            <v>824.169218093464</v>
          </cell>
          <cell r="H40" t="str">
            <v>No</v>
          </cell>
          <cell r="I40">
            <v>824.169218093464</v>
          </cell>
          <cell r="K40">
            <v>7059009.3529705191</v>
          </cell>
          <cell r="L40">
            <v>7112684.8912335578</v>
          </cell>
          <cell r="M40">
            <v>830.4360643588509</v>
          </cell>
          <cell r="O40">
            <v>1.4147875239041152E-3</v>
          </cell>
          <cell r="Q40">
            <v>831.61095494210588</v>
          </cell>
          <cell r="S40">
            <v>0</v>
          </cell>
          <cell r="U40">
            <v>831.61095494210588</v>
          </cell>
          <cell r="W40">
            <v>-6.2113337122327028E-3</v>
          </cell>
          <cell r="X40">
            <v>0</v>
          </cell>
          <cell r="Y40">
            <v>-6.2113337122327028E-3</v>
          </cell>
          <cell r="AA40">
            <v>826.44554178221199</v>
          </cell>
        </row>
        <row r="41">
          <cell r="B41" t="str">
            <v>SC56Z</v>
          </cell>
          <cell r="C41" t="str">
            <v>Other External Beam Radiotherapy Preparation</v>
          </cell>
          <cell r="D41">
            <v>1326</v>
          </cell>
          <cell r="E41">
            <v>726749.42576877971</v>
          </cell>
          <cell r="F41">
            <v>548.0764900217041</v>
          </cell>
          <cell r="H41" t="str">
            <v>Yes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O41">
            <v>1.4147875239041152E-3</v>
          </cell>
          <cell r="Q41">
            <v>0</v>
          </cell>
          <cell r="S41">
            <v>0</v>
          </cell>
          <cell r="U41">
            <v>0</v>
          </cell>
          <cell r="W41">
            <v>-6.2113337122327028E-3</v>
          </cell>
          <cell r="X41">
            <v>0</v>
          </cell>
          <cell r="Y41">
            <v>-6.2113337122327028E-3</v>
          </cell>
          <cell r="AA41">
            <v>0</v>
          </cell>
        </row>
      </sheetData>
      <sheetData sheetId="20">
        <row r="15">
          <cell r="B15" t="str">
            <v>SB11Z</v>
          </cell>
          <cell r="C15" t="str">
            <v>Deliver Exclusively Oral Chemotherapy</v>
          </cell>
          <cell r="D15">
            <v>131563</v>
          </cell>
          <cell r="E15">
            <v>20993628.556679673</v>
          </cell>
          <cell r="G15">
            <v>0.8</v>
          </cell>
          <cell r="H15">
            <v>105250.40000000001</v>
          </cell>
          <cell r="I15">
            <v>158.03113996977683</v>
          </cell>
          <cell r="J15">
            <v>126.42491197582147</v>
          </cell>
          <cell r="L15">
            <v>1.4147875239041152E-3</v>
          </cell>
          <cell r="N15">
            <v>126.60377636399554</v>
          </cell>
          <cell r="P15">
            <v>0</v>
          </cell>
          <cell r="R15">
            <v>126.60377636399554</v>
          </cell>
          <cell r="T15">
            <v>-6.2113337122327028E-3</v>
          </cell>
          <cell r="U15">
            <v>0</v>
          </cell>
          <cell r="V15">
            <v>-6.2113337122327028E-3</v>
          </cell>
          <cell r="X15">
            <v>125.81739805976989</v>
          </cell>
        </row>
        <row r="16">
          <cell r="B16" t="str">
            <v>SB12Z</v>
          </cell>
          <cell r="C16" t="str">
            <v>Deliver Simple Parenteral Chemotherapy at First Attendance</v>
          </cell>
          <cell r="D16">
            <v>298766</v>
          </cell>
          <cell r="E16">
            <v>66031949.797177084</v>
          </cell>
          <cell r="G16">
            <v>1</v>
          </cell>
          <cell r="H16">
            <v>298766</v>
          </cell>
          <cell r="I16">
            <v>158.03113996977683</v>
          </cell>
          <cell r="J16">
            <v>158.03113996977683</v>
          </cell>
          <cell r="L16">
            <v>1.4147875239041152E-3</v>
          </cell>
          <cell r="N16">
            <v>158.25472045499441</v>
          </cell>
          <cell r="P16">
            <v>0</v>
          </cell>
          <cell r="R16">
            <v>158.25472045499441</v>
          </cell>
          <cell r="T16">
            <v>-6.2113337122327028E-3</v>
          </cell>
          <cell r="U16">
            <v>0</v>
          </cell>
          <cell r="V16">
            <v>-6.2113337122327028E-3</v>
          </cell>
          <cell r="X16">
            <v>157.27174757471235</v>
          </cell>
        </row>
        <row r="17">
          <cell r="B17" t="str">
            <v>SB13Z</v>
          </cell>
          <cell r="C17" t="str">
            <v>Deliver more Complex Parenteral Chemotherapy at First Attendance</v>
          </cell>
          <cell r="D17">
            <v>164799</v>
          </cell>
          <cell r="E17">
            <v>47112825.753100902</v>
          </cell>
          <cell r="G17">
            <v>2</v>
          </cell>
          <cell r="H17">
            <v>329598</v>
          </cell>
          <cell r="I17">
            <v>158.03113996977683</v>
          </cell>
          <cell r="J17">
            <v>316.06227993955366</v>
          </cell>
          <cell r="L17">
            <v>1.4147875239041152E-3</v>
          </cell>
          <cell r="N17">
            <v>316.50944090998883</v>
          </cell>
          <cell r="P17">
            <v>0</v>
          </cell>
          <cell r="R17">
            <v>316.50944090998883</v>
          </cell>
          <cell r="T17">
            <v>-6.2113337122327028E-3</v>
          </cell>
          <cell r="U17">
            <v>0</v>
          </cell>
          <cell r="V17">
            <v>-6.2113337122327028E-3</v>
          </cell>
          <cell r="X17">
            <v>314.5434951494247</v>
          </cell>
        </row>
        <row r="18">
          <cell r="B18" t="str">
            <v>SB14Z</v>
          </cell>
          <cell r="C18" t="str">
            <v>Deliver Complex Chemotherapy, including Prolonged Infusional Treatment, at First Attendance</v>
          </cell>
          <cell r="D18">
            <v>204188</v>
          </cell>
          <cell r="E18">
            <v>72844635.602763236</v>
          </cell>
          <cell r="G18">
            <v>3</v>
          </cell>
          <cell r="H18">
            <v>612564</v>
          </cell>
          <cell r="I18">
            <v>158.03113996977683</v>
          </cell>
          <cell r="J18">
            <v>474.09341990933046</v>
          </cell>
          <cell r="L18">
            <v>1.4147875239041152E-3</v>
          </cell>
          <cell r="N18">
            <v>474.76416136498324</v>
          </cell>
          <cell r="P18">
            <v>0</v>
          </cell>
          <cell r="R18">
            <v>474.76416136498324</v>
          </cell>
          <cell r="T18">
            <v>-6.2113337122327028E-3</v>
          </cell>
          <cell r="U18">
            <v>0</v>
          </cell>
          <cell r="V18">
            <v>-6.2113337122327028E-3</v>
          </cell>
          <cell r="X18">
            <v>471.81524272413702</v>
          </cell>
        </row>
        <row r="19">
          <cell r="B19" t="str">
            <v>SB15Z</v>
          </cell>
          <cell r="C19" t="str">
            <v>Deliver Subsequent Elements of a Chemotherapy Cycle</v>
          </cell>
          <cell r="D19">
            <v>214505</v>
          </cell>
          <cell r="E19">
            <v>64330704.03739965</v>
          </cell>
          <cell r="G19">
            <v>2</v>
          </cell>
          <cell r="H19">
            <v>429010</v>
          </cell>
          <cell r="I19">
            <v>158.03113996977683</v>
          </cell>
          <cell r="J19">
            <v>316.06227993955366</v>
          </cell>
          <cell r="L19">
            <v>1.4147875239041152E-3</v>
          </cell>
          <cell r="N19">
            <v>316.50944090998883</v>
          </cell>
          <cell r="P19">
            <v>0</v>
          </cell>
          <cell r="R19">
            <v>316.50944090998883</v>
          </cell>
          <cell r="T19">
            <v>-6.2113337122327028E-3</v>
          </cell>
          <cell r="U19">
            <v>0</v>
          </cell>
          <cell r="V19">
            <v>-6.2113337122327028E-3</v>
          </cell>
          <cell r="X19">
            <v>314.5434951494247</v>
          </cell>
        </row>
        <row r="20">
          <cell r="B20" t="str">
            <v>SB17Z</v>
          </cell>
          <cell r="C20" t="str">
            <v>Deliver Chemotherapy for Regimens not on the National List</v>
          </cell>
          <cell r="D20">
            <v>54094</v>
          </cell>
          <cell r="E20">
            <v>9221302.766003618</v>
          </cell>
          <cell r="G20">
            <v>0</v>
          </cell>
          <cell r="H20">
            <v>0</v>
          </cell>
          <cell r="I20">
            <v>158.03113996977683</v>
          </cell>
          <cell r="J20">
            <v>0</v>
          </cell>
          <cell r="L20">
            <v>1.4147875239041152E-3</v>
          </cell>
          <cell r="N20">
            <v>0</v>
          </cell>
          <cell r="P20">
            <v>0</v>
          </cell>
          <cell r="R20">
            <v>0</v>
          </cell>
          <cell r="T20">
            <v>-6.2113337122327028E-3</v>
          </cell>
          <cell r="U20">
            <v>0</v>
          </cell>
          <cell r="V20">
            <v>-6.2113337122327028E-3</v>
          </cell>
          <cell r="X20">
            <v>0</v>
          </cell>
        </row>
      </sheetData>
      <sheetData sheetId="21"/>
      <sheetData sheetId="22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G14" t="str">
            <v>Unit Cost (£)</v>
          </cell>
          <cell r="I14" t="str">
            <v>Reference costs reconciliation factor (QR1)</v>
          </cell>
          <cell r="K14" t="str">
            <v>Modelled Tariff with QR1 (£)</v>
          </cell>
          <cell r="M14" t="str">
            <v>Cost base adjustment (CB)</v>
          </cell>
          <cell r="O14" t="str">
            <v>Prices after implementing QR1 &amp; CB factors (£)</v>
          </cell>
          <cell r="Q14" t="str">
            <v>Inflation and Efficiency (total adjustment) 2015/16 &amp; 2016/17</v>
          </cell>
          <cell r="R14" t="str">
            <v>CNST
2015/16 &amp; 2016/17</v>
          </cell>
          <cell r="S14" t="str">
            <v>Total Adjustment</v>
          </cell>
          <cell r="U14" t="str">
            <v>Prices after implementing QR1, IA and &amp; CB factors (£)</v>
          </cell>
        </row>
        <row r="15">
          <cell r="B15" t="str">
            <v>RD01A</v>
          </cell>
          <cell r="C15" t="str">
            <v>Magnetic Resonance Imaging Scan of one area, without contrast, 19 years and over</v>
          </cell>
          <cell r="D15">
            <v>1406023</v>
          </cell>
          <cell r="E15">
            <v>178443987.98473343</v>
          </cell>
          <cell r="G15">
            <v>126.91398930510627</v>
          </cell>
          <cell r="I15">
            <v>1.4147875239041152E-3</v>
          </cell>
          <cell r="K15">
            <v>127.09354563378403</v>
          </cell>
          <cell r="M15">
            <v>0</v>
          </cell>
          <cell r="O15">
            <v>127.09354563378403</v>
          </cell>
          <cell r="Q15">
            <v>-6.2113337122327028E-3</v>
          </cell>
          <cell r="R15">
            <v>0</v>
          </cell>
          <cell r="S15">
            <v>-6.2113337122327028E-3</v>
          </cell>
          <cell r="U15">
            <v>126.30412520918172</v>
          </cell>
        </row>
        <row r="16">
          <cell r="B16" t="str">
            <v>RD01B</v>
          </cell>
          <cell r="C16" t="str">
            <v>Magnetic Resonance Imaging Scan of one area, without contrast, between 6 and 18 years</v>
          </cell>
          <cell r="D16">
            <v>63298</v>
          </cell>
          <cell r="E16">
            <v>7731336.8080898607</v>
          </cell>
          <cell r="G16">
            <v>122.14188138787735</v>
          </cell>
          <cell r="I16">
            <v>1.4147875239041152E-3</v>
          </cell>
          <cell r="K16">
            <v>122.3146861978111</v>
          </cell>
          <cell r="M16">
            <v>0</v>
          </cell>
          <cell r="O16">
            <v>122.3146861978111</v>
          </cell>
          <cell r="Q16">
            <v>-6.2113337122327028E-3</v>
          </cell>
          <cell r="R16">
            <v>0</v>
          </cell>
          <cell r="S16">
            <v>-6.2113337122327028E-3</v>
          </cell>
          <cell r="U16">
            <v>121.55494886392947</v>
          </cell>
        </row>
        <row r="17">
          <cell r="B17" t="str">
            <v>RD01C</v>
          </cell>
          <cell r="C17" t="str">
            <v>Magnetic Resonance Imaging Scan of one area, without contrast, 5 years and under</v>
          </cell>
          <cell r="D17">
            <v>11391</v>
          </cell>
          <cell r="E17">
            <v>1375523.4487532803</v>
          </cell>
          <cell r="G17">
            <v>120.75528476457558</v>
          </cell>
          <cell r="I17">
            <v>1.4147875239041152E-3</v>
          </cell>
          <cell r="K17">
            <v>120.92612783490598</v>
          </cell>
          <cell r="M17">
            <v>0</v>
          </cell>
          <cell r="O17">
            <v>120.92612783490598</v>
          </cell>
          <cell r="Q17">
            <v>-6.2113337122327028E-3</v>
          </cell>
          <cell r="R17">
            <v>0</v>
          </cell>
          <cell r="S17">
            <v>-6.2113337122327028E-3</v>
          </cell>
          <cell r="U17">
            <v>120.17501530039527</v>
          </cell>
        </row>
        <row r="18">
          <cell r="B18" t="str">
            <v>RD02A</v>
          </cell>
          <cell r="C18" t="str">
            <v>Magnetic Resonance Imaging Scan of one area, with post contrast only, 19 years and over</v>
          </cell>
          <cell r="D18">
            <v>158628</v>
          </cell>
          <cell r="E18">
            <v>23903075.093838759</v>
          </cell>
          <cell r="G18">
            <v>150.68635482915224</v>
          </cell>
          <cell r="I18">
            <v>1.4147875239041152E-3</v>
          </cell>
          <cell r="K18">
            <v>150.8995440039871</v>
          </cell>
          <cell r="M18">
            <v>0</v>
          </cell>
          <cell r="O18">
            <v>150.8995440039871</v>
          </cell>
          <cell r="Q18">
            <v>-6.2113337122327028E-3</v>
          </cell>
          <cell r="R18">
            <v>0</v>
          </cell>
          <cell r="S18">
            <v>-6.2113337122327028E-3</v>
          </cell>
          <cell r="U18">
            <v>149.9622565791546</v>
          </cell>
        </row>
        <row r="19">
          <cell r="B19" t="str">
            <v>RD02B</v>
          </cell>
          <cell r="C19" t="str">
            <v>Magnetic Resonance Imaging Scan of one area, with post contrast only, between 6 and 18 years</v>
          </cell>
          <cell r="D19">
            <v>7553</v>
          </cell>
          <cell r="E19">
            <v>971518.41379709227</v>
          </cell>
          <cell r="G19">
            <v>128.6268256053346</v>
          </cell>
          <cell r="I19">
            <v>1.4147875239041152E-3</v>
          </cell>
          <cell r="K19">
            <v>128.80880523344041</v>
          </cell>
          <cell r="M19">
            <v>0</v>
          </cell>
          <cell r="O19">
            <v>128.80880523344041</v>
          </cell>
          <cell r="Q19">
            <v>-6.2113337122327028E-3</v>
          </cell>
          <cell r="R19">
            <v>0</v>
          </cell>
          <cell r="S19">
            <v>-6.2113337122327028E-3</v>
          </cell>
          <cell r="U19">
            <v>128.00873075906154</v>
          </cell>
        </row>
        <row r="20">
          <cell r="B20" t="str">
            <v>RD02C</v>
          </cell>
          <cell r="C20" t="str">
            <v>Magnetic Resonance Imaging Scan of one area, with post contrast only, 5 years and over</v>
          </cell>
          <cell r="D20">
            <v>1965</v>
          </cell>
          <cell r="E20">
            <v>355131.27097803069</v>
          </cell>
          <cell r="G20">
            <v>180.72838217711487</v>
          </cell>
          <cell r="I20">
            <v>1.4147875239041152E-3</v>
          </cell>
          <cell r="K20">
            <v>180.98407443743443</v>
          </cell>
          <cell r="M20">
            <v>0</v>
          </cell>
          <cell r="O20">
            <v>180.98407443743443</v>
          </cell>
          <cell r="Q20">
            <v>-6.2113337122327028E-3</v>
          </cell>
          <cell r="R20">
            <v>0</v>
          </cell>
          <cell r="S20">
            <v>-6.2113337122327028E-3</v>
          </cell>
          <cell r="U20">
            <v>179.85992195450396</v>
          </cell>
        </row>
        <row r="21">
          <cell r="B21" t="str">
            <v>RD03Z</v>
          </cell>
          <cell r="C21" t="str">
            <v>Magnetic Resonance Imaging Scan of one area, with pre and post contrast</v>
          </cell>
          <cell r="D21">
            <v>42408</v>
          </cell>
          <cell r="E21">
            <v>6975253.4095817348</v>
          </cell>
          <cell r="G21">
            <v>164.47965972414957</v>
          </cell>
          <cell r="I21">
            <v>1.4147875239041152E-3</v>
          </cell>
          <cell r="K21">
            <v>164.71236349466329</v>
          </cell>
          <cell r="M21">
            <v>0</v>
          </cell>
          <cell r="O21">
            <v>164.71236349466329</v>
          </cell>
          <cell r="Q21">
            <v>-6.2113337122327028E-3</v>
          </cell>
          <cell r="R21">
            <v>0</v>
          </cell>
          <cell r="S21">
            <v>-6.2113337122327028E-3</v>
          </cell>
          <cell r="U21">
            <v>163.68928003846736</v>
          </cell>
        </row>
        <row r="22">
          <cell r="B22" t="str">
            <v>RD04Z</v>
          </cell>
          <cell r="C22" t="str">
            <v>Magnetic Resonance Imaging Scan of two or three areas, without contrast</v>
          </cell>
          <cell r="D22">
            <v>130863</v>
          </cell>
          <cell r="E22">
            <v>18938290.147374779</v>
          </cell>
          <cell r="G22">
            <v>144.71844713459708</v>
          </cell>
          <cell r="I22">
            <v>1.4147875239041152E-3</v>
          </cell>
          <cell r="K22">
            <v>144.92319298808189</v>
          </cell>
          <cell r="M22">
            <v>0</v>
          </cell>
          <cell r="O22">
            <v>144.92319298808189</v>
          </cell>
          <cell r="Q22">
            <v>-6.2113337122327028E-3</v>
          </cell>
          <cell r="R22">
            <v>0</v>
          </cell>
          <cell r="S22">
            <v>-6.2113337122327028E-3</v>
          </cell>
          <cell r="U22">
            <v>144.02302667379061</v>
          </cell>
        </row>
        <row r="23">
          <cell r="B23" t="str">
            <v>RD05Z</v>
          </cell>
          <cell r="C23" t="str">
            <v>Magnetic Resonance Imaging Scan of two or three areas, with contrast</v>
          </cell>
          <cell r="D23">
            <v>34259</v>
          </cell>
          <cell r="E23">
            <v>5913997.0959471446</v>
          </cell>
          <cell r="G23">
            <v>172.62608645748983</v>
          </cell>
          <cell r="I23">
            <v>1.4147875239041152E-3</v>
          </cell>
          <cell r="K23">
            <v>172.87031569091027</v>
          </cell>
          <cell r="M23">
            <v>0</v>
          </cell>
          <cell r="O23">
            <v>172.87031569091027</v>
          </cell>
          <cell r="Q23">
            <v>-6.2113337122327028E-3</v>
          </cell>
          <cell r="R23">
            <v>0</v>
          </cell>
          <cell r="S23">
            <v>-6.2113337122327028E-3</v>
          </cell>
          <cell r="U23">
            <v>171.796560471215</v>
          </cell>
        </row>
        <row r="24">
          <cell r="B24" t="str">
            <v>RD06Z</v>
          </cell>
          <cell r="C24" t="str">
            <v>Magnetic Resonance Imaging Scan of more than three areas</v>
          </cell>
          <cell r="D24">
            <v>22380</v>
          </cell>
          <cell r="E24">
            <v>3849492.2680877</v>
          </cell>
          <cell r="G24">
            <v>172.00591010222072</v>
          </cell>
          <cell r="I24">
            <v>1.4147875239041152E-3</v>
          </cell>
          <cell r="K24">
            <v>172.24926191787111</v>
          </cell>
          <cell r="M24">
            <v>0</v>
          </cell>
          <cell r="O24">
            <v>172.24926191787111</v>
          </cell>
          <cell r="Q24">
            <v>-6.2113337122327028E-3</v>
          </cell>
          <cell r="R24">
            <v>0</v>
          </cell>
          <cell r="S24">
            <v>-6.2113337122327028E-3</v>
          </cell>
          <cell r="U24">
            <v>171.17936427041343</v>
          </cell>
        </row>
        <row r="25">
          <cell r="B25" t="str">
            <v>RD07Z</v>
          </cell>
          <cell r="C25" t="str">
            <v>Magnetic Resonance Imaging Scan requiring extensive patient repositioning</v>
          </cell>
          <cell r="D25">
            <v>10367</v>
          </cell>
          <cell r="E25">
            <v>2597516.7288660011</v>
          </cell>
          <cell r="G25">
            <v>250.55625821028275</v>
          </cell>
          <cell r="I25">
            <v>1.4147875239041152E-3</v>
          </cell>
          <cell r="K25">
            <v>250.91074207843477</v>
          </cell>
          <cell r="M25">
            <v>0</v>
          </cell>
          <cell r="O25">
            <v>250.91074207843477</v>
          </cell>
          <cell r="Q25">
            <v>-6.2113337122327028E-3</v>
          </cell>
          <cell r="R25">
            <v>0</v>
          </cell>
          <cell r="S25">
            <v>-6.2113337122327028E-3</v>
          </cell>
          <cell r="U25">
            <v>249.35225172740166</v>
          </cell>
        </row>
        <row r="26">
          <cell r="B26" t="str">
            <v>RD08Z</v>
          </cell>
          <cell r="C26" t="str">
            <v>Cardiac Magnetic Resonance Imaging Scan without contrast</v>
          </cell>
          <cell r="D26">
            <v>29977</v>
          </cell>
          <cell r="E26">
            <v>7409759.9793297471</v>
          </cell>
          <cell r="G26">
            <v>247.18150513159244</v>
          </cell>
          <cell r="I26">
            <v>1.4147875239041152E-3</v>
          </cell>
          <cell r="K26">
            <v>247.53121444119247</v>
          </cell>
          <cell r="M26">
            <v>0</v>
          </cell>
          <cell r="O26">
            <v>247.53121444119247</v>
          </cell>
          <cell r="Q26">
            <v>-6.2113337122327028E-3</v>
          </cell>
          <cell r="R26">
            <v>0</v>
          </cell>
          <cell r="S26">
            <v>-6.2113337122327028E-3</v>
          </cell>
          <cell r="U26">
            <v>245.99371546410399</v>
          </cell>
        </row>
        <row r="27">
          <cell r="B27" t="str">
            <v>RD09Z</v>
          </cell>
          <cell r="C27" t="str">
            <v>Cardiac Magnetic Resonance Imaging Scan with post contrast only</v>
          </cell>
          <cell r="D27">
            <v>5022</v>
          </cell>
          <cell r="E27">
            <v>943213.27828441455</v>
          </cell>
          <cell r="G27">
            <v>187.81626409486552</v>
          </cell>
          <cell r="I27">
            <v>1.4147875239041152E-3</v>
          </cell>
          <cell r="K27">
            <v>188.08198420209322</v>
          </cell>
          <cell r="M27">
            <v>0</v>
          </cell>
          <cell r="O27">
            <v>188.08198420209322</v>
          </cell>
          <cell r="Q27">
            <v>-6.2113337122327028E-3</v>
          </cell>
          <cell r="R27">
            <v>0</v>
          </cell>
          <cell r="S27">
            <v>-6.2113337122327028E-3</v>
          </cell>
          <cell r="U27">
            <v>186.91374423295514</v>
          </cell>
        </row>
        <row r="28">
          <cell r="B28" t="str">
            <v>RD10Z</v>
          </cell>
          <cell r="C28" t="str">
            <v>Cardiac Magnetic Resonance Imaging Scan with pre and post contrast</v>
          </cell>
          <cell r="D28">
            <v>15180</v>
          </cell>
          <cell r="E28">
            <v>3299915.0185066368</v>
          </cell>
          <cell r="G28">
            <v>217.38570609398136</v>
          </cell>
          <cell r="I28">
            <v>1.4147875239041152E-3</v>
          </cell>
          <cell r="K28">
            <v>217.69326067883821</v>
          </cell>
          <cell r="M28">
            <v>0</v>
          </cell>
          <cell r="O28">
            <v>217.69326067883821</v>
          </cell>
          <cell r="Q28">
            <v>-6.2113337122327028E-3</v>
          </cell>
          <cell r="R28">
            <v>0</v>
          </cell>
          <cell r="S28">
            <v>-6.2113337122327028E-3</v>
          </cell>
          <cell r="U28">
            <v>216.3410951898579</v>
          </cell>
        </row>
        <row r="29">
          <cell r="B29" t="str">
            <v>RD20A</v>
          </cell>
          <cell r="C29" t="str">
            <v>Computerised Tomography Scan of one area, without contrast, 19 years and over</v>
          </cell>
          <cell r="D29">
            <v>770359</v>
          </cell>
          <cell r="E29">
            <v>65568223.326173514</v>
          </cell>
          <cell r="G29">
            <v>85.113853834606346</v>
          </cell>
          <cell r="I29">
            <v>1.4147875239041152E-3</v>
          </cell>
          <cell r="K29">
            <v>85.234271853122948</v>
          </cell>
          <cell r="M29">
            <v>0</v>
          </cell>
          <cell r="O29">
            <v>85.234271853122948</v>
          </cell>
          <cell r="Q29">
            <v>-6.2113337122327028E-3</v>
          </cell>
          <cell r="R29">
            <v>0</v>
          </cell>
          <cell r="S29">
            <v>-6.2113337122327028E-3</v>
          </cell>
          <cell r="U29">
            <v>84.70485334692404</v>
          </cell>
        </row>
        <row r="30">
          <cell r="B30" t="str">
            <v>RD20B</v>
          </cell>
          <cell r="C30" t="str">
            <v>Computerised Tomography Scan of one area, without contrast, between 6 and 18 years</v>
          </cell>
          <cell r="D30">
            <v>24149</v>
          </cell>
          <cell r="E30">
            <v>2065660.1667474541</v>
          </cell>
          <cell r="G30">
            <v>85.538124425336619</v>
          </cell>
          <cell r="I30">
            <v>1.4147875239041152E-3</v>
          </cell>
          <cell r="K30">
            <v>85.659142696591744</v>
          </cell>
          <cell r="M30">
            <v>0</v>
          </cell>
          <cell r="O30">
            <v>85.659142696591744</v>
          </cell>
          <cell r="Q30">
            <v>-6.2113337122327028E-3</v>
          </cell>
          <cell r="R30">
            <v>0</v>
          </cell>
          <cell r="S30">
            <v>-6.2113337122327028E-3</v>
          </cell>
          <cell r="U30">
            <v>85.127085175799451</v>
          </cell>
        </row>
        <row r="31">
          <cell r="B31" t="str">
            <v>RD20C</v>
          </cell>
          <cell r="C31" t="str">
            <v>Computerised Tomography Scan of one area, without contrast, 5 years and under</v>
          </cell>
          <cell r="D31">
            <v>4185</v>
          </cell>
          <cell r="E31">
            <v>435840.11844121449</v>
          </cell>
          <cell r="G31">
            <v>104.14339747699272</v>
          </cell>
          <cell r="I31">
            <v>1.4147875239041152E-3</v>
          </cell>
          <cell r="K31">
            <v>104.29073825644015</v>
          </cell>
          <cell r="M31">
            <v>0</v>
          </cell>
          <cell r="O31">
            <v>104.29073825644015</v>
          </cell>
          <cell r="Q31">
            <v>-6.2113337122327028E-3</v>
          </cell>
          <cell r="R31">
            <v>0</v>
          </cell>
          <cell r="S31">
            <v>-6.2113337122327028E-3</v>
          </cell>
          <cell r="U31">
            <v>103.64295367803429</v>
          </cell>
        </row>
        <row r="32">
          <cell r="B32" t="str">
            <v>RD21A</v>
          </cell>
          <cell r="C32" t="str">
            <v>Computerised Tomography Scan of one area, with post contrast only, 19 years and over</v>
          </cell>
          <cell r="D32">
            <v>233308</v>
          </cell>
          <cell r="E32">
            <v>22150408.262167983</v>
          </cell>
          <cell r="G32">
            <v>94.940628963293079</v>
          </cell>
          <cell r="I32">
            <v>1.4147875239041152E-3</v>
          </cell>
          <cell r="K32">
            <v>95.074949780661953</v>
          </cell>
          <cell r="M32">
            <v>0</v>
          </cell>
          <cell r="O32">
            <v>95.074949780661953</v>
          </cell>
          <cell r="Q32">
            <v>-6.2113337122327028E-3</v>
          </cell>
          <cell r="R32">
            <v>0</v>
          </cell>
          <cell r="S32">
            <v>-6.2113337122327028E-3</v>
          </cell>
          <cell r="U32">
            <v>94.484407539900502</v>
          </cell>
        </row>
        <row r="33">
          <cell r="B33" t="str">
            <v>RD21B</v>
          </cell>
          <cell r="C33" t="str">
            <v>Computerised Tomography Scan of one area, with post contrast only, between 6 and 18 years</v>
          </cell>
          <cell r="D33">
            <v>2541</v>
          </cell>
          <cell r="E33">
            <v>239249.31516640593</v>
          </cell>
          <cell r="G33">
            <v>94.155574642426572</v>
          </cell>
          <cell r="I33">
            <v>1.4147875239041152E-3</v>
          </cell>
          <cell r="K33">
            <v>94.288784774736698</v>
          </cell>
          <cell r="M33">
            <v>0</v>
          </cell>
          <cell r="O33">
            <v>94.288784774736698</v>
          </cell>
          <cell r="Q33">
            <v>-6.2113337122327028E-3</v>
          </cell>
          <cell r="R33">
            <v>0</v>
          </cell>
          <cell r="S33">
            <v>-6.2113337122327028E-3</v>
          </cell>
          <cell r="U33">
            <v>93.703125667179918</v>
          </cell>
        </row>
        <row r="34">
          <cell r="B34" t="str">
            <v>RD21C</v>
          </cell>
          <cell r="C34" t="str">
            <v>Computerised Tomography Scan of one area, with post contrast only, 5 years and under</v>
          </cell>
          <cell r="D34">
            <v>708</v>
          </cell>
          <cell r="E34">
            <v>91670.050850744607</v>
          </cell>
          <cell r="G34">
            <v>129.47747295302909</v>
          </cell>
          <cell r="I34">
            <v>1.4147875239041152E-3</v>
          </cell>
          <cell r="K34">
            <v>129.66065606638966</v>
          </cell>
          <cell r="M34">
            <v>0</v>
          </cell>
          <cell r="O34">
            <v>129.66065606638966</v>
          </cell>
          <cell r="Q34">
            <v>-6.2113337122327028E-3</v>
          </cell>
          <cell r="R34">
            <v>0</v>
          </cell>
          <cell r="S34">
            <v>-6.2113337122327028E-3</v>
          </cell>
          <cell r="U34">
            <v>128.8552904622143</v>
          </cell>
        </row>
        <row r="35">
          <cell r="B35" t="str">
            <v>RD22Z</v>
          </cell>
          <cell r="C35" t="str">
            <v>Computerised Tomography Scan of one area, with pre and post contrast</v>
          </cell>
          <cell r="D35">
            <v>48499</v>
          </cell>
          <cell r="E35">
            <v>5037985.718885907</v>
          </cell>
          <cell r="G35">
            <v>103.87813602107069</v>
          </cell>
          <cell r="I35">
            <v>1.4147875239041152E-3</v>
          </cell>
          <cell r="K35">
            <v>104.02510151191971</v>
          </cell>
          <cell r="M35">
            <v>0</v>
          </cell>
          <cell r="O35">
            <v>104.02510151191971</v>
          </cell>
          <cell r="Q35">
            <v>-6.2113337122327028E-3</v>
          </cell>
          <cell r="R35">
            <v>0</v>
          </cell>
          <cell r="S35">
            <v>-6.2113337122327028E-3</v>
          </cell>
          <cell r="U35">
            <v>103.3789668919803</v>
          </cell>
        </row>
        <row r="36">
          <cell r="B36" t="str">
            <v>RD23Z</v>
          </cell>
          <cell r="C36" t="str">
            <v>Computerised Tomography Scan of two areas, without contrast</v>
          </cell>
          <cell r="D36">
            <v>115930</v>
          </cell>
          <cell r="E36">
            <v>11608684.981634784</v>
          </cell>
          <cell r="G36">
            <v>100.13529700366415</v>
          </cell>
          <cell r="I36">
            <v>1.4147875239041152E-3</v>
          </cell>
          <cell r="K36">
            <v>100.27696717256737</v>
          </cell>
          <cell r="M36">
            <v>0</v>
          </cell>
          <cell r="O36">
            <v>100.27696717256737</v>
          </cell>
          <cell r="Q36">
            <v>-6.2113337122327028E-3</v>
          </cell>
          <cell r="R36">
            <v>0</v>
          </cell>
          <cell r="S36">
            <v>-6.2113337122327028E-3</v>
          </cell>
          <cell r="U36">
            <v>99.654113465807953</v>
          </cell>
        </row>
        <row r="37">
          <cell r="B37" t="str">
            <v>RD24Z</v>
          </cell>
          <cell r="C37" t="str">
            <v>Computerised Tomography Scan of two areas, with contrast</v>
          </cell>
          <cell r="D37">
            <v>239339</v>
          </cell>
          <cell r="E37">
            <v>27275910.777369116</v>
          </cell>
          <cell r="G37">
            <v>113.96350271944445</v>
          </cell>
          <cell r="I37">
            <v>1.4147875239041152E-3</v>
          </cell>
          <cell r="K37">
            <v>114.12473686127232</v>
          </cell>
          <cell r="M37">
            <v>0</v>
          </cell>
          <cell r="O37">
            <v>114.12473686127232</v>
          </cell>
          <cell r="Q37">
            <v>-6.2113337122327028E-3</v>
          </cell>
          <cell r="R37">
            <v>0</v>
          </cell>
          <cell r="S37">
            <v>-6.2113337122327028E-3</v>
          </cell>
          <cell r="U37">
            <v>113.41587003580622</v>
          </cell>
        </row>
        <row r="38">
          <cell r="B38" t="str">
            <v>RD25Z</v>
          </cell>
          <cell r="C38" t="str">
            <v>Computerised Tomography Scan of three areas, without contrast</v>
          </cell>
          <cell r="D38">
            <v>35137</v>
          </cell>
          <cell r="E38">
            <v>3499057.8247533431</v>
          </cell>
          <cell r="G38">
            <v>99.58328328409776</v>
          </cell>
          <cell r="I38">
            <v>1.4147875239041152E-3</v>
          </cell>
          <cell r="K38">
            <v>99.724172470877505</v>
          </cell>
          <cell r="M38">
            <v>0</v>
          </cell>
          <cell r="O38">
            <v>99.724172470877505</v>
          </cell>
          <cell r="Q38">
            <v>-6.2113337122327028E-3</v>
          </cell>
          <cell r="R38">
            <v>0</v>
          </cell>
          <cell r="S38">
            <v>-6.2113337122327028E-3</v>
          </cell>
          <cell r="U38">
            <v>99.104752356484639</v>
          </cell>
        </row>
        <row r="39">
          <cell r="B39" t="str">
            <v>RD26Z</v>
          </cell>
          <cell r="C39" t="str">
            <v>Computerised Tomography Scan of three areas, with contrast</v>
          </cell>
          <cell r="D39">
            <v>297672</v>
          </cell>
          <cell r="E39">
            <v>34267378.910189785</v>
          </cell>
          <cell r="G39">
            <v>115.1179113594486</v>
          </cell>
          <cell r="I39">
            <v>1.4147875239041152E-3</v>
          </cell>
          <cell r="K39">
            <v>115.28077874421784</v>
          </cell>
          <cell r="M39">
            <v>0</v>
          </cell>
          <cell r="O39">
            <v>115.28077874421784</v>
          </cell>
          <cell r="Q39">
            <v>-6.2113337122327028E-3</v>
          </cell>
          <cell r="R39">
            <v>0</v>
          </cell>
          <cell r="S39">
            <v>-6.2113337122327028E-3</v>
          </cell>
          <cell r="U39">
            <v>114.56473135683144</v>
          </cell>
        </row>
        <row r="40">
          <cell r="B40" t="str">
            <v>RD27Z</v>
          </cell>
          <cell r="C40" t="str">
            <v>Computerised Tomography Scan of more than three areas</v>
          </cell>
          <cell r="D40">
            <v>46105</v>
          </cell>
          <cell r="E40">
            <v>5741086.5217778021</v>
          </cell>
          <cell r="G40">
            <v>124.52199374856961</v>
          </cell>
          <cell r="I40">
            <v>1.4147875239041152E-3</v>
          </cell>
          <cell r="K40">
            <v>124.69816591177675</v>
          </cell>
          <cell r="M40">
            <v>0</v>
          </cell>
          <cell r="O40">
            <v>124.69816591177675</v>
          </cell>
          <cell r="Q40">
            <v>-6.2113337122327028E-3</v>
          </cell>
          <cell r="R40">
            <v>0</v>
          </cell>
          <cell r="S40">
            <v>-6.2113337122327028E-3</v>
          </cell>
          <cell r="U40">
            <v>123.92362398999535</v>
          </cell>
        </row>
        <row r="41">
          <cell r="B41" t="str">
            <v>RD28Z</v>
          </cell>
          <cell r="C41" t="str">
            <v>Complex Computerised Tomography Scan</v>
          </cell>
          <cell r="D41">
            <v>53921</v>
          </cell>
          <cell r="E41">
            <v>6089220.6099048527</v>
          </cell>
          <cell r="G41">
            <v>112.92855492117826</v>
          </cell>
          <cell r="I41">
            <v>1.4147875239041152E-3</v>
          </cell>
          <cell r="K41">
            <v>113.08832483177326</v>
          </cell>
          <cell r="M41">
            <v>0</v>
          </cell>
          <cell r="O41">
            <v>113.08832483177326</v>
          </cell>
          <cell r="Q41">
            <v>-6.2113337122327028E-3</v>
          </cell>
          <cell r="R41">
            <v>0</v>
          </cell>
          <cell r="S41">
            <v>-6.2113337122327028E-3</v>
          </cell>
          <cell r="U41">
            <v>112.38589550728575</v>
          </cell>
        </row>
        <row r="42">
          <cell r="B42" t="str">
            <v>RD30Z</v>
          </cell>
          <cell r="C42" t="str">
            <v>Contrast Fluoroscopy Procedures with duration of less than 20 minutes</v>
          </cell>
          <cell r="D42">
            <v>167515</v>
          </cell>
          <cell r="E42">
            <v>15753591.68095522</v>
          </cell>
          <cell r="G42">
            <v>94.042871867923594</v>
          </cell>
          <cell r="I42">
            <v>1.4147875239041152E-3</v>
          </cell>
          <cell r="K42">
            <v>94.175922549754446</v>
          </cell>
          <cell r="M42">
            <v>0</v>
          </cell>
          <cell r="O42">
            <v>94.175922549754446</v>
          </cell>
          <cell r="Q42">
            <v>-6.2113337122327028E-3</v>
          </cell>
          <cell r="R42">
            <v>0</v>
          </cell>
          <cell r="S42">
            <v>-6.2113337122327028E-3</v>
          </cell>
          <cell r="U42">
            <v>93.590964467140537</v>
          </cell>
        </row>
        <row r="43">
          <cell r="B43" t="str">
            <v>RD31Z</v>
          </cell>
          <cell r="C43" t="str">
            <v>Contrast Fluoroscopy Procedures with duration of 20 to 40 minutes</v>
          </cell>
          <cell r="D43">
            <v>66878</v>
          </cell>
          <cell r="E43">
            <v>8175142.2561496291</v>
          </cell>
          <cell r="G43">
            <v>122.23963420182466</v>
          </cell>
          <cell r="I43">
            <v>1.4147875239041152E-3</v>
          </cell>
          <cell r="K43">
            <v>122.41257731122001</v>
          </cell>
          <cell r="M43">
            <v>0</v>
          </cell>
          <cell r="O43">
            <v>122.41257731122001</v>
          </cell>
          <cell r="Q43">
            <v>-6.2113337122327028E-3</v>
          </cell>
          <cell r="R43">
            <v>0</v>
          </cell>
          <cell r="S43">
            <v>-6.2113337122327028E-3</v>
          </cell>
          <cell r="U43">
            <v>121.65223194296553</v>
          </cell>
        </row>
        <row r="44">
          <cell r="B44" t="str">
            <v>RD32Z</v>
          </cell>
          <cell r="C44" t="str">
            <v>Contrast Fluoroscopy Procedures with duration of more than 40 minutes</v>
          </cell>
          <cell r="D44">
            <v>23731</v>
          </cell>
          <cell r="E44">
            <v>5297677.9451834364</v>
          </cell>
          <cell r="G44">
            <v>223.2387149797074</v>
          </cell>
          <cell r="I44">
            <v>1.4147875239041152E-3</v>
          </cell>
          <cell r="K44">
            <v>223.55455032851307</v>
          </cell>
          <cell r="M44">
            <v>0</v>
          </cell>
          <cell r="O44">
            <v>223.55455032851307</v>
          </cell>
          <cell r="Q44">
            <v>-6.2113337122327028E-3</v>
          </cell>
          <cell r="R44">
            <v>0</v>
          </cell>
          <cell r="S44">
            <v>-6.2113337122327028E-3</v>
          </cell>
          <cell r="U44">
            <v>222.16597841353456</v>
          </cell>
        </row>
        <row r="45">
          <cell r="B45" t="str">
            <v>RD40Z</v>
          </cell>
          <cell r="C45" t="str">
            <v>Ultrasound Scan with duration of less than 20 minutes, without contrast</v>
          </cell>
          <cell r="D45">
            <v>3458881</v>
          </cell>
          <cell r="E45">
            <v>171592263.62553591</v>
          </cell>
          <cell r="G45">
            <v>49.609183902405405</v>
          </cell>
          <cell r="I45">
            <v>1.4147875239041152E-3</v>
          </cell>
          <cell r="K45">
            <v>49.679370356861597</v>
          </cell>
          <cell r="M45">
            <v>0</v>
          </cell>
          <cell r="O45">
            <v>49.679370356861597</v>
          </cell>
          <cell r="Q45">
            <v>-6.2113337122327028E-3</v>
          </cell>
          <cell r="R45">
            <v>0</v>
          </cell>
          <cell r="S45">
            <v>-6.2113337122327028E-3</v>
          </cell>
          <cell r="U45">
            <v>49.370795208961532</v>
          </cell>
        </row>
        <row r="46">
          <cell r="B46" t="str">
            <v>RD41Z</v>
          </cell>
          <cell r="C46" t="str">
            <v>Ultrasound Scan with duration of less than 20 minutes, with contrast</v>
          </cell>
          <cell r="D46">
            <v>70892</v>
          </cell>
          <cell r="E46">
            <v>3670496.5115962694</v>
          </cell>
          <cell r="G46">
            <v>51.775891660501458</v>
          </cell>
          <cell r="I46">
            <v>1.4147875239041152E-3</v>
          </cell>
          <cell r="K46">
            <v>51.849143546061747</v>
          </cell>
          <cell r="M46">
            <v>0</v>
          </cell>
          <cell r="O46">
            <v>51.849143546061747</v>
          </cell>
          <cell r="Q46">
            <v>-6.2113337122327028E-3</v>
          </cell>
          <cell r="R46">
            <v>0</v>
          </cell>
          <cell r="S46">
            <v>-6.2113337122327028E-3</v>
          </cell>
          <cell r="U46">
            <v>51.527091212803704</v>
          </cell>
        </row>
        <row r="47">
          <cell r="B47" t="str">
            <v>RD42Z</v>
          </cell>
          <cell r="C47" t="str">
            <v>Ultrasound Scan with duration of 20 minutes and over, without contrast</v>
          </cell>
          <cell r="D47">
            <v>869241</v>
          </cell>
          <cell r="E47">
            <v>48065816.033605173</v>
          </cell>
          <cell r="G47">
            <v>55.296305666213598</v>
          </cell>
          <cell r="I47">
            <v>1.4147875239041152E-3</v>
          </cell>
          <cell r="K47">
            <v>55.374538189588144</v>
          </cell>
          <cell r="M47">
            <v>0</v>
          </cell>
          <cell r="O47">
            <v>55.374538189588144</v>
          </cell>
          <cell r="Q47">
            <v>-6.2113337122327028E-3</v>
          </cell>
          <cell r="R47">
            <v>0</v>
          </cell>
          <cell r="S47">
            <v>-6.2113337122327028E-3</v>
          </cell>
          <cell r="U47">
            <v>55.030588453731838</v>
          </cell>
        </row>
        <row r="48">
          <cell r="B48" t="str">
            <v>RD43Z</v>
          </cell>
          <cell r="C48" t="str">
            <v>Ultrasound Scan with duration of 20 minutes and over, with contrast</v>
          </cell>
          <cell r="D48">
            <v>15657</v>
          </cell>
          <cell r="E48">
            <v>991202.10700152023</v>
          </cell>
          <cell r="G48">
            <v>63.307281535512566</v>
          </cell>
          <cell r="I48">
            <v>1.4147875239041152E-3</v>
          </cell>
          <cell r="K48">
            <v>63.396847887601297</v>
          </cell>
          <cell r="M48">
            <v>0</v>
          </cell>
          <cell r="O48">
            <v>63.396847887601297</v>
          </cell>
          <cell r="Q48">
            <v>-6.2113337122327028E-3</v>
          </cell>
          <cell r="R48">
            <v>0</v>
          </cell>
          <cell r="S48">
            <v>-6.2113337122327028E-3</v>
          </cell>
          <cell r="U48">
            <v>63.00306890906775</v>
          </cell>
        </row>
        <row r="49">
          <cell r="B49" t="str">
            <v>RD47Z</v>
          </cell>
          <cell r="C49" t="str">
            <v>Vascular Ultrasound Scan</v>
          </cell>
          <cell r="D49">
            <v>170769</v>
          </cell>
          <cell r="E49">
            <v>10146323.724383192</v>
          </cell>
          <cell r="G49">
            <v>59.415489488040521</v>
          </cell>
          <cell r="I49">
            <v>1.4147875239041152E-3</v>
          </cell>
          <cell r="K49">
            <v>59.49954978129486</v>
          </cell>
          <cell r="M49">
            <v>0</v>
          </cell>
          <cell r="O49">
            <v>59.49954978129486</v>
          </cell>
          <cell r="Q49">
            <v>-6.2113337122327028E-3</v>
          </cell>
          <cell r="R49">
            <v>0</v>
          </cell>
          <cell r="S49">
            <v>-6.2113337122327028E-3</v>
          </cell>
          <cell r="U49">
            <v>59.129978221875632</v>
          </cell>
        </row>
        <row r="50">
          <cell r="B50" t="str">
            <v>RD48Z</v>
          </cell>
          <cell r="C50" t="str">
            <v>Ultrasound Elastography</v>
          </cell>
          <cell r="D50">
            <v>1520</v>
          </cell>
          <cell r="E50">
            <v>64126.416027987776</v>
          </cell>
          <cell r="G50">
            <v>42.188431597360378</v>
          </cell>
          <cell r="I50">
            <v>1.4147875239041152E-3</v>
          </cell>
          <cell r="K50">
            <v>42.248119264037406</v>
          </cell>
          <cell r="M50">
            <v>0</v>
          </cell>
          <cell r="O50">
            <v>42.248119264037406</v>
          </cell>
          <cell r="Q50">
            <v>-6.2113337122327028E-3</v>
          </cell>
          <cell r="R50">
            <v>0</v>
          </cell>
          <cell r="S50">
            <v>-6.2113337122327028E-3</v>
          </cell>
          <cell r="U50">
            <v>41.985702096574265</v>
          </cell>
        </row>
        <row r="51">
          <cell r="B51" t="str">
            <v>RD50Z</v>
          </cell>
          <cell r="C51" t="str">
            <v>Dexa Scan</v>
          </cell>
          <cell r="D51">
            <v>239280</v>
          </cell>
          <cell r="E51">
            <v>13468040.188461423</v>
          </cell>
          <cell r="G51">
            <v>56.285691192165757</v>
          </cell>
          <cell r="I51">
            <v>1.4147875239041152E-3</v>
          </cell>
          <cell r="K51">
            <v>56.365323485838751</v>
          </cell>
          <cell r="M51">
            <v>0</v>
          </cell>
          <cell r="O51">
            <v>56.365323485838751</v>
          </cell>
          <cell r="Q51">
            <v>-6.2113337122327028E-3</v>
          </cell>
          <cell r="R51">
            <v>0</v>
          </cell>
          <cell r="S51">
            <v>-6.2113337122327028E-3</v>
          </cell>
          <cell r="U51">
            <v>56.015219651870261</v>
          </cell>
        </row>
        <row r="52">
          <cell r="B52" t="str">
            <v>RD51A</v>
          </cell>
          <cell r="C52" t="str">
            <v>Simple Echocardiogram, 19 years and over</v>
          </cell>
          <cell r="D52">
            <v>276007</v>
          </cell>
          <cell r="E52">
            <v>20660043.868137915</v>
          </cell>
          <cell r="G52">
            <v>74.853332952200176</v>
          </cell>
          <cell r="I52">
            <v>1.4147875239041152E-3</v>
          </cell>
          <cell r="K52">
            <v>74.959234513783585</v>
          </cell>
          <cell r="M52">
            <v>0</v>
          </cell>
          <cell r="O52">
            <v>74.959234513783585</v>
          </cell>
          <cell r="Q52">
            <v>-6.2113337122327028E-3</v>
          </cell>
          <cell r="R52">
            <v>0</v>
          </cell>
          <cell r="S52">
            <v>-6.2113337122327028E-3</v>
          </cell>
          <cell r="U52">
            <v>74.493637693404963</v>
          </cell>
        </row>
        <row r="53">
          <cell r="B53" t="str">
            <v>RD51B</v>
          </cell>
          <cell r="C53" t="str">
            <v>Simple Echocardiogram, between 6 and 18 years</v>
          </cell>
          <cell r="D53">
            <v>23760</v>
          </cell>
          <cell r="E53">
            <v>1394651.8022377274</v>
          </cell>
          <cell r="G53">
            <v>58.697466424146775</v>
          </cell>
          <cell r="I53">
            <v>1.4147875239041152E-3</v>
          </cell>
          <cell r="K53">
            <v>58.780510867328438</v>
          </cell>
          <cell r="M53">
            <v>0</v>
          </cell>
          <cell r="O53">
            <v>58.780510867328438</v>
          </cell>
          <cell r="Q53">
            <v>-6.2113337122327028E-3</v>
          </cell>
          <cell r="R53">
            <v>0</v>
          </cell>
          <cell r="S53">
            <v>-6.2113337122327028E-3</v>
          </cell>
          <cell r="U53">
            <v>58.415405498555941</v>
          </cell>
        </row>
        <row r="54">
          <cell r="B54" t="str">
            <v>RD51C</v>
          </cell>
          <cell r="C54" t="str">
            <v>Simple Echocardiogram, 5 years and under</v>
          </cell>
          <cell r="D54">
            <v>12473</v>
          </cell>
          <cell r="E54">
            <v>1152297.2370921406</v>
          </cell>
          <cell r="G54">
            <v>92.383326953591009</v>
          </cell>
          <cell r="I54">
            <v>1.4147875239041152E-3</v>
          </cell>
          <cell r="K54">
            <v>92.514029731981708</v>
          </cell>
          <cell r="M54">
            <v>0</v>
          </cell>
          <cell r="O54">
            <v>92.514029731981708</v>
          </cell>
          <cell r="Q54">
            <v>-6.2113337122327028E-3</v>
          </cell>
          <cell r="R54">
            <v>0</v>
          </cell>
          <cell r="S54">
            <v>-6.2113337122327028E-3</v>
          </cell>
          <cell r="U54">
            <v>91.93939422025295</v>
          </cell>
        </row>
        <row r="56">
          <cell r="B56" t="str">
            <v>RN04A</v>
          </cell>
          <cell r="C56" t="str">
            <v>Single Photon Emission Computed Tomography with Computed Tomography (SPECT-CT) of one area, 19 years and over</v>
          </cell>
          <cell r="D56">
            <v>12148</v>
          </cell>
          <cell r="E56">
            <v>3758940.8151456155</v>
          </cell>
          <cell r="G56">
            <v>309.42877964649455</v>
          </cell>
          <cell r="I56">
            <v>1.4147875239041152E-3</v>
          </cell>
          <cell r="K56">
            <v>309.86655562347528</v>
          </cell>
          <cell r="M56">
            <v>0</v>
          </cell>
          <cell r="O56">
            <v>309.86655562347528</v>
          </cell>
          <cell r="Q56">
            <v>-6.2113337122327028E-3</v>
          </cell>
          <cell r="R56">
            <v>0</v>
          </cell>
          <cell r="S56">
            <v>-6.2113337122327028E-3</v>
          </cell>
          <cell r="U56">
            <v>307.94187104023774</v>
          </cell>
        </row>
        <row r="57">
          <cell r="B57" t="str">
            <v>RN04B</v>
          </cell>
          <cell r="C57" t="str">
            <v>Single Photon Emission Computed Tomography with Computed Tomography (SPECT-CT) of one area, between 6 and 18 years</v>
          </cell>
          <cell r="D57">
            <v>79</v>
          </cell>
          <cell r="E57">
            <v>25309.579802781223</v>
          </cell>
          <cell r="G57">
            <v>320.37442788330662</v>
          </cell>
          <cell r="I57">
            <v>1.4147875239041152E-3</v>
          </cell>
          <cell r="K57">
            <v>320.82768962685384</v>
          </cell>
          <cell r="M57">
            <v>0</v>
          </cell>
          <cell r="O57">
            <v>320.82768962685384</v>
          </cell>
          <cell r="Q57">
            <v>-6.2113337122327028E-3</v>
          </cell>
          <cell r="R57">
            <v>0</v>
          </cell>
          <cell r="S57">
            <v>-6.2113337122327028E-3</v>
          </cell>
          <cell r="U57">
            <v>318.83492178245683</v>
          </cell>
        </row>
        <row r="58">
          <cell r="B58" t="str">
            <v>RN04C</v>
          </cell>
          <cell r="C58" t="str">
            <v>Single Photon Emission Computed Tomography with Computed Tomography (SPECT-CT) of one area, 5 years and under</v>
          </cell>
          <cell r="D58">
            <v>9</v>
          </cell>
          <cell r="E58">
            <v>3031.2690723384007</v>
          </cell>
          <cell r="G58">
            <v>336.80767470426673</v>
          </cell>
          <cell r="I58">
            <v>1.4147875239041152E-3</v>
          </cell>
          <cell r="K58">
            <v>337.2841860003935</v>
          </cell>
          <cell r="M58">
            <v>0</v>
          </cell>
          <cell r="O58">
            <v>337.2841860003935</v>
          </cell>
          <cell r="Q58">
            <v>-6.2113337122327028E-3</v>
          </cell>
          <cell r="R58">
            <v>0</v>
          </cell>
          <cell r="S58">
            <v>-6.2113337122327028E-3</v>
          </cell>
          <cell r="U58">
            <v>335.18920136528629</v>
          </cell>
        </row>
        <row r="59">
          <cell r="B59" t="str">
            <v>RN05A</v>
          </cell>
          <cell r="C59" t="str">
            <v>Single Photon Emission Computed Tomography with Computed Tomography (SPECT-CT) of two or three areas, 19 years and over</v>
          </cell>
          <cell r="D59">
            <v>477</v>
          </cell>
          <cell r="E59">
            <v>244952.59577425243</v>
          </cell>
          <cell r="G59">
            <v>513.52745445335938</v>
          </cell>
          <cell r="I59">
            <v>1.4147875239041152E-3</v>
          </cell>
          <cell r="K59">
            <v>514.25398668910225</v>
          </cell>
          <cell r="M59">
            <v>0</v>
          </cell>
          <cell r="O59">
            <v>514.25398668910225</v>
          </cell>
          <cell r="Q59">
            <v>-6.2113337122327028E-3</v>
          </cell>
          <cell r="R59">
            <v>0</v>
          </cell>
          <cell r="S59">
            <v>-6.2113337122327028E-3</v>
          </cell>
          <cell r="U59">
            <v>511.05978356493017</v>
          </cell>
        </row>
        <row r="60">
          <cell r="B60" t="str">
            <v>RN05B</v>
          </cell>
          <cell r="C60" t="str">
            <v>Single Photon Emission Computed Tomography with Computed Tomography (SPECT-CT) of two or three areas, 18 years and under</v>
          </cell>
          <cell r="D60">
            <v>12</v>
          </cell>
          <cell r="E60">
            <v>5422.2216165860591</v>
          </cell>
          <cell r="G60">
            <v>451.85180138217157</v>
          </cell>
          <cell r="I60">
            <v>1.4147875239041152E-3</v>
          </cell>
          <cell r="K60">
            <v>452.49107567342065</v>
          </cell>
          <cell r="M60">
            <v>0</v>
          </cell>
          <cell r="O60">
            <v>452.49107567342065</v>
          </cell>
          <cell r="Q60">
            <v>-6.2113337122327028E-3</v>
          </cell>
          <cell r="R60">
            <v>0</v>
          </cell>
          <cell r="S60">
            <v>-6.2113337122327028E-3</v>
          </cell>
          <cell r="U60">
            <v>449.68050260060591</v>
          </cell>
        </row>
        <row r="61">
          <cell r="B61" t="str">
            <v>RN06A</v>
          </cell>
          <cell r="C61" t="str">
            <v>Single Photon Emission Computed Tomography with Computed Tomography (SPECT-CT) of more than three areas, 19 years and over</v>
          </cell>
          <cell r="D61">
            <v>124</v>
          </cell>
          <cell r="E61">
            <v>28809.66455054668</v>
          </cell>
          <cell r="G61">
            <v>232.33600443989258</v>
          </cell>
          <cell r="I61">
            <v>1.4147875239041152E-3</v>
          </cell>
          <cell r="K61">
            <v>232.66471052032787</v>
          </cell>
          <cell r="M61">
            <v>0</v>
          </cell>
          <cell r="O61">
            <v>232.66471052032787</v>
          </cell>
          <cell r="Q61">
            <v>-6.2113337122327028E-3</v>
          </cell>
          <cell r="R61">
            <v>0</v>
          </cell>
          <cell r="S61">
            <v>-6.2113337122327028E-3</v>
          </cell>
          <cell r="U61">
            <v>231.21955236022609</v>
          </cell>
        </row>
        <row r="62">
          <cell r="B62" t="str">
            <v>RN06B</v>
          </cell>
          <cell r="C62" t="str">
            <v>Single Photon Emission Computed Tomography with Computed Tomography (SPECT-CT) of more than three areas, 18 years and under</v>
          </cell>
          <cell r="D62" t="e">
            <v>#N/A</v>
          </cell>
          <cell r="E62" t="e">
            <v>#N/A</v>
          </cell>
          <cell r="G62" t="e">
            <v>#N/A</v>
          </cell>
          <cell r="I62">
            <v>1.4147875239041152E-3</v>
          </cell>
          <cell r="K62" t="e">
            <v>#N/A</v>
          </cell>
          <cell r="M62">
            <v>0</v>
          </cell>
          <cell r="O62" t="e">
            <v>#N/A</v>
          </cell>
          <cell r="Q62">
            <v>-6.2113337122327028E-3</v>
          </cell>
          <cell r="R62">
            <v>0</v>
          </cell>
          <cell r="S62">
            <v>-6.2113337122327028E-3</v>
          </cell>
          <cell r="U62" t="e">
            <v>#N/A</v>
          </cell>
        </row>
        <row r="63">
          <cell r="B63" t="str">
            <v>RN08A</v>
          </cell>
          <cell r="C63" t="str">
            <v>Single Photon Emission Computed Tomography (SPECT), 19 years and over</v>
          </cell>
          <cell r="D63">
            <v>13437</v>
          </cell>
          <cell r="E63">
            <v>2787554.8446296747</v>
          </cell>
          <cell r="G63">
            <v>207.45366113192489</v>
          </cell>
          <cell r="I63">
            <v>1.4147875239041152E-3</v>
          </cell>
          <cell r="K63">
            <v>207.74716398348258</v>
          </cell>
          <cell r="M63">
            <v>0</v>
          </cell>
          <cell r="O63">
            <v>207.74716398348258</v>
          </cell>
          <cell r="Q63">
            <v>-6.2113337122327028E-3</v>
          </cell>
          <cell r="R63">
            <v>0</v>
          </cell>
          <cell r="S63">
            <v>-6.2113337122327028E-3</v>
          </cell>
          <cell r="U63">
            <v>206.45677702021123</v>
          </cell>
        </row>
        <row r="64">
          <cell r="B64" t="str">
            <v>RN08B</v>
          </cell>
          <cell r="C64" t="str">
            <v>Single Photon Emission Computed Tomography (SPECT), between 6 and 18 years</v>
          </cell>
          <cell r="D64">
            <v>206</v>
          </cell>
          <cell r="E64">
            <v>64024.295225916278</v>
          </cell>
          <cell r="G64">
            <v>310.79754964037028</v>
          </cell>
          <cell r="I64">
            <v>1.4147875239041152E-3</v>
          </cell>
          <cell r="K64">
            <v>311.23726213606142</v>
          </cell>
          <cell r="M64">
            <v>0</v>
          </cell>
          <cell r="O64">
            <v>311.23726213606142</v>
          </cell>
          <cell r="Q64">
            <v>-6.2113337122327028E-3</v>
          </cell>
          <cell r="R64">
            <v>0</v>
          </cell>
          <cell r="S64">
            <v>-6.2113337122327028E-3</v>
          </cell>
          <cell r="U64">
            <v>309.30406363725268</v>
          </cell>
        </row>
        <row r="65">
          <cell r="B65" t="str">
            <v>RN08C</v>
          </cell>
          <cell r="C65" t="str">
            <v>Single Photon Emission Computed Tomography (SPECT), 5 years and under</v>
          </cell>
          <cell r="D65">
            <v>71</v>
          </cell>
          <cell r="E65">
            <v>18999.859188555016</v>
          </cell>
          <cell r="G65">
            <v>267.60365054302838</v>
          </cell>
          <cell r="I65">
            <v>1.4147875239041152E-3</v>
          </cell>
          <cell r="K65">
            <v>267.98225284916788</v>
          </cell>
          <cell r="M65">
            <v>0</v>
          </cell>
          <cell r="O65">
            <v>267.98225284916788</v>
          </cell>
          <cell r="Q65">
            <v>-6.2113337122327028E-3</v>
          </cell>
          <cell r="R65">
            <v>0</v>
          </cell>
          <cell r="S65">
            <v>-6.2113337122327028E-3</v>
          </cell>
          <cell r="U65">
            <v>266.31772564776577</v>
          </cell>
        </row>
        <row r="66">
          <cell r="B66" t="str">
            <v>RN10Z</v>
          </cell>
          <cell r="C66" t="str">
            <v>Octreotide Scan</v>
          </cell>
          <cell r="D66">
            <v>1924</v>
          </cell>
          <cell r="E66">
            <v>1489633.3506189487</v>
          </cell>
          <cell r="G66">
            <v>774.23770822190681</v>
          </cell>
          <cell r="I66">
            <v>1.4147875239041152E-3</v>
          </cell>
          <cell r="K66">
            <v>775.33309007203525</v>
          </cell>
          <cell r="M66">
            <v>0</v>
          </cell>
          <cell r="O66">
            <v>775.33309007203525</v>
          </cell>
          <cell r="Q66">
            <v>-6.2113337122327028E-3</v>
          </cell>
          <cell r="R66">
            <v>0</v>
          </cell>
          <cell r="S66">
            <v>-6.2113337122327028E-3</v>
          </cell>
          <cell r="U66">
            <v>770.5172375114613</v>
          </cell>
        </row>
        <row r="67">
          <cell r="B67" t="str">
            <v>RN11Z</v>
          </cell>
          <cell r="C67" t="str">
            <v>Dopamine Transporter Scan</v>
          </cell>
          <cell r="D67">
            <v>1952</v>
          </cell>
          <cell r="E67">
            <v>1307287.0690414251</v>
          </cell>
          <cell r="G67">
            <v>669.71673618925468</v>
          </cell>
          <cell r="I67">
            <v>1.4147875239041152E-3</v>
          </cell>
          <cell r="K67">
            <v>670.66424307216505</v>
          </cell>
          <cell r="M67">
            <v>0</v>
          </cell>
          <cell r="O67">
            <v>670.66424307216505</v>
          </cell>
          <cell r="Q67">
            <v>-6.2113337122327028E-3</v>
          </cell>
          <cell r="R67">
            <v>0</v>
          </cell>
          <cell r="S67">
            <v>-6.2113337122327028E-3</v>
          </cell>
          <cell r="U67">
            <v>666.4985236495819</v>
          </cell>
        </row>
        <row r="68">
          <cell r="B68" t="str">
            <v>RN12A</v>
          </cell>
          <cell r="C68" t="str">
            <v>Metaiodobenzylguanidine (MIBG) Scan, 19 years and over</v>
          </cell>
          <cell r="D68">
            <v>1408</v>
          </cell>
          <cell r="E68">
            <v>459437.59163537557</v>
          </cell>
          <cell r="G68">
            <v>326.30510769557924</v>
          </cell>
          <cell r="I68">
            <v>1.4147875239041152E-3</v>
          </cell>
          <cell r="K68">
            <v>326.76676009093313</v>
          </cell>
          <cell r="M68">
            <v>0</v>
          </cell>
          <cell r="O68">
            <v>326.76676009093313</v>
          </cell>
          <cell r="Q68">
            <v>-6.2113337122327028E-3</v>
          </cell>
          <cell r="R68">
            <v>0</v>
          </cell>
          <cell r="S68">
            <v>-6.2113337122327028E-3</v>
          </cell>
          <cell r="U68">
            <v>324.73710269794327</v>
          </cell>
        </row>
        <row r="69">
          <cell r="B69" t="str">
            <v>RN12B</v>
          </cell>
          <cell r="C69" t="str">
            <v>Metaiodobenzylguanidine (MIBG) Scan, 18 years and under</v>
          </cell>
          <cell r="D69">
            <v>78</v>
          </cell>
          <cell r="E69">
            <v>27164.322674019139</v>
          </cell>
          <cell r="G69">
            <v>348.26054710280948</v>
          </cell>
          <cell r="I69">
            <v>1.4147875239041152E-3</v>
          </cell>
          <cell r="K69">
            <v>348.75326177991855</v>
          </cell>
          <cell r="M69">
            <v>0</v>
          </cell>
          <cell r="O69">
            <v>348.75326177991855</v>
          </cell>
          <cell r="Q69">
            <v>-6.2113337122327028E-3</v>
          </cell>
          <cell r="R69">
            <v>0</v>
          </cell>
          <cell r="S69">
            <v>-6.2113337122327028E-3</v>
          </cell>
          <cell r="U69">
            <v>346.58703888777382</v>
          </cell>
        </row>
        <row r="70">
          <cell r="B70" t="str">
            <v>RN13Z</v>
          </cell>
          <cell r="C70" t="str">
            <v>Nuclear Medicine Infection Scan or White Cell Scan</v>
          </cell>
          <cell r="D70">
            <v>12620</v>
          </cell>
          <cell r="E70">
            <v>3085441.3347117561</v>
          </cell>
          <cell r="G70">
            <v>244.48821986622474</v>
          </cell>
          <cell r="I70">
            <v>1.4147875239041152E-3</v>
          </cell>
          <cell r="K70">
            <v>244.834118749433</v>
          </cell>
          <cell r="M70">
            <v>0</v>
          </cell>
          <cell r="O70">
            <v>244.834118749433</v>
          </cell>
          <cell r="Q70">
            <v>-6.2113337122327028E-3</v>
          </cell>
          <cell r="R70">
            <v>0</v>
          </cell>
          <cell r="S70">
            <v>-6.2113337122327028E-3</v>
          </cell>
          <cell r="U70">
            <v>243.31337233373986</v>
          </cell>
        </row>
        <row r="71">
          <cell r="B71" t="str">
            <v>RN14Z</v>
          </cell>
          <cell r="C71" t="str">
            <v>Tauroselcholic Acid (SeHCAT) Scan</v>
          </cell>
          <cell r="D71">
            <v>11108</v>
          </cell>
          <cell r="E71">
            <v>2573260.008285122</v>
          </cell>
          <cell r="G71">
            <v>231.65826505987775</v>
          </cell>
          <cell r="I71">
            <v>1.4147875239041152E-3</v>
          </cell>
          <cell r="K71">
            <v>231.98601228309374</v>
          </cell>
          <cell r="M71">
            <v>0</v>
          </cell>
          <cell r="O71">
            <v>231.98601228309374</v>
          </cell>
          <cell r="Q71">
            <v>-6.2113337122327028E-3</v>
          </cell>
          <cell r="R71">
            <v>0</v>
          </cell>
          <cell r="S71">
            <v>-6.2113337122327028E-3</v>
          </cell>
          <cell r="U71">
            <v>230.54506974423333</v>
          </cell>
        </row>
        <row r="72">
          <cell r="B72" t="str">
            <v>RN15A</v>
          </cell>
          <cell r="C72" t="str">
            <v>Nuclear Bone Scan of two or three phases, 19 years and over</v>
          </cell>
          <cell r="D72">
            <v>46592</v>
          </cell>
          <cell r="E72">
            <v>8272760.3772277916</v>
          </cell>
          <cell r="G72">
            <v>177.55752870080252</v>
          </cell>
          <cell r="I72">
            <v>1.4147875239041152E-3</v>
          </cell>
          <cell r="K72">
            <v>177.80873487718367</v>
          </cell>
          <cell r="M72">
            <v>0</v>
          </cell>
          <cell r="O72">
            <v>177.80873487718367</v>
          </cell>
          <cell r="Q72">
            <v>-6.2113337122327028E-3</v>
          </cell>
          <cell r="R72">
            <v>0</v>
          </cell>
          <cell r="S72">
            <v>-6.2113337122327028E-3</v>
          </cell>
          <cell r="U72">
            <v>176.70430548791157</v>
          </cell>
        </row>
        <row r="73">
          <cell r="B73" t="str">
            <v>RN15B</v>
          </cell>
          <cell r="C73" t="str">
            <v>Nuclear Bone Scan of two or three phases, 18 years and under</v>
          </cell>
          <cell r="D73">
            <v>7184</v>
          </cell>
          <cell r="E73">
            <v>503022.77119456674</v>
          </cell>
          <cell r="G73">
            <v>70.019873495902942</v>
          </cell>
          <cell r="I73">
            <v>1.4147875239041152E-3</v>
          </cell>
          <cell r="K73">
            <v>70.118936739350289</v>
          </cell>
          <cell r="M73">
            <v>0</v>
          </cell>
          <cell r="O73">
            <v>70.118936739350289</v>
          </cell>
          <cell r="Q73">
            <v>-6.2113337122327028E-3</v>
          </cell>
          <cell r="R73">
            <v>0</v>
          </cell>
          <cell r="S73">
            <v>-6.2113337122327028E-3</v>
          </cell>
          <cell r="U73">
            <v>69.683404623715248</v>
          </cell>
        </row>
        <row r="74">
          <cell r="B74" t="str">
            <v>RN16A</v>
          </cell>
          <cell r="C74" t="str">
            <v>Nuclear Bone Scan of other phases, 19 years and over</v>
          </cell>
          <cell r="D74">
            <v>82787</v>
          </cell>
          <cell r="E74">
            <v>15454861.618474685</v>
          </cell>
          <cell r="G74">
            <v>186.68222810917999</v>
          </cell>
          <cell r="I74">
            <v>1.4147875239041152E-3</v>
          </cell>
          <cell r="K74">
            <v>186.94634379644347</v>
          </cell>
          <cell r="M74">
            <v>0</v>
          </cell>
          <cell r="O74">
            <v>186.94634379644347</v>
          </cell>
          <cell r="Q74">
            <v>-6.2113337122327028E-3</v>
          </cell>
          <cell r="R74">
            <v>0</v>
          </cell>
          <cell r="S74">
            <v>-6.2113337122327028E-3</v>
          </cell>
          <cell r="U74">
            <v>185.78515766884198</v>
          </cell>
        </row>
        <row r="75">
          <cell r="B75" t="str">
            <v>RN16B</v>
          </cell>
          <cell r="C75" t="str">
            <v>Nuclear Bone Scan of other phases, between 6 and 18 years</v>
          </cell>
          <cell r="D75">
            <v>617</v>
          </cell>
          <cell r="E75">
            <v>179530.23639509862</v>
          </cell>
          <cell r="G75">
            <v>290.9728304620723</v>
          </cell>
          <cell r="I75">
            <v>1.4147875239041152E-3</v>
          </cell>
          <cell r="K75">
            <v>291.3844951924051</v>
          </cell>
          <cell r="M75">
            <v>0</v>
          </cell>
          <cell r="O75">
            <v>291.3844951924051</v>
          </cell>
          <cell r="Q75">
            <v>-6.2113337122327028E-3</v>
          </cell>
          <cell r="R75">
            <v>0</v>
          </cell>
          <cell r="S75">
            <v>-6.2113337122327028E-3</v>
          </cell>
          <cell r="U75">
            <v>289.57460885419459</v>
          </cell>
        </row>
        <row r="76">
          <cell r="B76" t="str">
            <v>RN16C</v>
          </cell>
          <cell r="C76" t="str">
            <v>Nuclear Bone Scan of other phases, 5 years and under</v>
          </cell>
          <cell r="D76">
            <v>86</v>
          </cell>
          <cell r="E76">
            <v>25292.442103253125</v>
          </cell>
          <cell r="G76">
            <v>294.0981639913154</v>
          </cell>
          <cell r="I76">
            <v>1.4147875239041152E-3</v>
          </cell>
          <cell r="K76">
            <v>294.51425040453341</v>
          </cell>
          <cell r="M76">
            <v>0</v>
          </cell>
          <cell r="O76">
            <v>294.51425040453341</v>
          </cell>
          <cell r="Q76">
            <v>-6.2113337122327028E-3</v>
          </cell>
          <cell r="R76">
            <v>0</v>
          </cell>
          <cell r="S76">
            <v>-6.2113337122327028E-3</v>
          </cell>
          <cell r="U76">
            <v>292.68492411226276</v>
          </cell>
        </row>
        <row r="77">
          <cell r="B77" t="str">
            <v>RN17A</v>
          </cell>
          <cell r="C77" t="str">
            <v>Hepatobiliary Nuclear Scan, 19 years and over</v>
          </cell>
          <cell r="D77">
            <v>3182</v>
          </cell>
          <cell r="E77">
            <v>1122433.2244405982</v>
          </cell>
          <cell r="G77">
            <v>352.74457084871091</v>
          </cell>
          <cell r="I77">
            <v>1.4147875239041152E-3</v>
          </cell>
          <cell r="K77">
            <v>353.24362946667259</v>
          </cell>
          <cell r="M77">
            <v>0</v>
          </cell>
          <cell r="O77">
            <v>353.24362946667259</v>
          </cell>
          <cell r="Q77">
            <v>-6.2113337122327028E-3</v>
          </cell>
          <cell r="R77">
            <v>0</v>
          </cell>
          <cell r="S77">
            <v>-6.2113337122327028E-3</v>
          </cell>
          <cell r="U77">
            <v>351.04951540233481</v>
          </cell>
        </row>
        <row r="78">
          <cell r="B78" t="str">
            <v>RN17B</v>
          </cell>
          <cell r="C78" t="str">
            <v>Hepatobiliary Nuclear Scan, 18 years and under</v>
          </cell>
          <cell r="D78">
            <v>48</v>
          </cell>
          <cell r="E78">
            <v>16583.351284063927</v>
          </cell>
          <cell r="G78">
            <v>345.48648508466516</v>
          </cell>
          <cell r="I78">
            <v>1.4147875239041152E-3</v>
          </cell>
          <cell r="K78">
            <v>345.97527505344044</v>
          </cell>
          <cell r="M78">
            <v>0</v>
          </cell>
          <cell r="O78">
            <v>345.97527505344044</v>
          </cell>
          <cell r="Q78">
            <v>-6.2113337122327028E-3</v>
          </cell>
          <cell r="R78">
            <v>0</v>
          </cell>
          <cell r="S78">
            <v>-6.2113337122327028E-3</v>
          </cell>
          <cell r="U78">
            <v>343.82630716390202</v>
          </cell>
        </row>
        <row r="79">
          <cell r="B79" t="str">
            <v>RN18A</v>
          </cell>
          <cell r="C79" t="str">
            <v>Lung Ventilation or Perfusion Scan, 19 years and over</v>
          </cell>
          <cell r="D79">
            <v>6493</v>
          </cell>
          <cell r="E79">
            <v>1427867.4859137619</v>
          </cell>
          <cell r="G79">
            <v>219.90874571288492</v>
          </cell>
          <cell r="I79">
            <v>1.4147875239041152E-3</v>
          </cell>
          <cell r="K79">
            <v>220.21986986271691</v>
          </cell>
          <cell r="M79">
            <v>0</v>
          </cell>
          <cell r="O79">
            <v>220.21986986271691</v>
          </cell>
          <cell r="Q79">
            <v>-6.2113337122327028E-3</v>
          </cell>
          <cell r="R79">
            <v>0</v>
          </cell>
          <cell r="S79">
            <v>-6.2113337122327028E-3</v>
          </cell>
          <cell r="U79">
            <v>218.85201076093512</v>
          </cell>
        </row>
        <row r="80">
          <cell r="B80" t="str">
            <v>RN18B</v>
          </cell>
          <cell r="C80" t="str">
            <v>Lung Ventilation or Perfusion Scan, 18 years and under</v>
          </cell>
          <cell r="D80">
            <v>69</v>
          </cell>
          <cell r="E80">
            <v>16314.105527893189</v>
          </cell>
          <cell r="G80">
            <v>236.43631199845203</v>
          </cell>
          <cell r="I80">
            <v>1.4147875239041152E-3</v>
          </cell>
          <cell r="K80">
            <v>236.77081914286535</v>
          </cell>
          <cell r="M80">
            <v>0</v>
          </cell>
          <cell r="O80">
            <v>236.77081914286535</v>
          </cell>
          <cell r="Q80">
            <v>-6.2113337122327028E-3</v>
          </cell>
          <cell r="R80">
            <v>0</v>
          </cell>
          <cell r="S80">
            <v>-6.2113337122327028E-3</v>
          </cell>
          <cell r="U80">
            <v>235.30015657185032</v>
          </cell>
        </row>
        <row r="81">
          <cell r="B81" t="str">
            <v>RN19Z</v>
          </cell>
          <cell r="C81" t="str">
            <v>Sentinel Lymph Node scan</v>
          </cell>
          <cell r="D81">
            <v>14684</v>
          </cell>
          <cell r="E81">
            <v>3195112.0938809491</v>
          </cell>
          <cell r="G81">
            <v>217.59139838470097</v>
          </cell>
          <cell r="I81">
            <v>1.4147875239041152E-3</v>
          </cell>
          <cell r="K81">
            <v>217.89924398044448</v>
          </cell>
          <cell r="M81">
            <v>0</v>
          </cell>
          <cell r="O81">
            <v>217.89924398044448</v>
          </cell>
          <cell r="Q81">
            <v>-6.2113337122327028E-3</v>
          </cell>
          <cell r="R81">
            <v>0</v>
          </cell>
          <cell r="S81">
            <v>-6.2113337122327028E-3</v>
          </cell>
          <cell r="U81">
            <v>216.54579906043872</v>
          </cell>
        </row>
        <row r="82">
          <cell r="B82" t="str">
            <v>RN20Z</v>
          </cell>
          <cell r="C82" t="str">
            <v>Myocardial Perfusion Scan</v>
          </cell>
          <cell r="D82">
            <v>32608</v>
          </cell>
          <cell r="E82">
            <v>9118180.6006408688</v>
          </cell>
          <cell r="G82">
            <v>279.63017052995792</v>
          </cell>
          <cell r="I82">
            <v>1.4147875239041152E-3</v>
          </cell>
          <cell r="K82">
            <v>280.0257878065309</v>
          </cell>
          <cell r="M82">
            <v>0</v>
          </cell>
          <cell r="O82">
            <v>280.0257878065309</v>
          </cell>
          <cell r="Q82">
            <v>-6.2113337122327028E-3</v>
          </cell>
          <cell r="R82">
            <v>0</v>
          </cell>
          <cell r="S82">
            <v>-6.2113337122327028E-3</v>
          </cell>
          <cell r="U82">
            <v>278.28645419043369</v>
          </cell>
        </row>
        <row r="83">
          <cell r="B83" t="str">
            <v>RN21Z</v>
          </cell>
          <cell r="C83" t="str">
            <v>Myocardial Perfusion Scan, stress only</v>
          </cell>
          <cell r="D83">
            <v>23894</v>
          </cell>
          <cell r="E83">
            <v>8147349.7762629967</v>
          </cell>
          <cell r="G83">
            <v>340.97889747480525</v>
          </cell>
          <cell r="I83">
            <v>1.4147875239041152E-3</v>
          </cell>
          <cell r="K83">
            <v>341.4613101648672</v>
          </cell>
          <cell r="M83">
            <v>0</v>
          </cell>
          <cell r="O83">
            <v>341.4613101648672</v>
          </cell>
          <cell r="Q83">
            <v>-6.2113337122327028E-3</v>
          </cell>
          <cell r="R83">
            <v>0</v>
          </cell>
          <cell r="S83">
            <v>-6.2113337122327028E-3</v>
          </cell>
          <cell r="U83">
            <v>339.34038001761701</v>
          </cell>
        </row>
        <row r="84">
          <cell r="B84" t="str">
            <v>RN22Z</v>
          </cell>
          <cell r="C84" t="str">
            <v>Multi Gated Acquisition (MUGA) Scan</v>
          </cell>
          <cell r="D84">
            <v>9415</v>
          </cell>
          <cell r="E84">
            <v>1700024.058199221</v>
          </cell>
          <cell r="G84">
            <v>180.56548679758058</v>
          </cell>
          <cell r="I84">
            <v>1.4147875239041152E-3</v>
          </cell>
          <cell r="K84">
            <v>180.82094859554945</v>
          </cell>
          <cell r="M84">
            <v>0</v>
          </cell>
          <cell r="O84">
            <v>180.82094859554945</v>
          </cell>
          <cell r="Q84">
            <v>-6.2113337122327028E-3</v>
          </cell>
          <cell r="R84">
            <v>0</v>
          </cell>
          <cell r="S84">
            <v>-6.2113337122327028E-3</v>
          </cell>
          <cell r="U84">
            <v>179.69780934166002</v>
          </cell>
        </row>
        <row r="85">
          <cell r="B85" t="str">
            <v>RN23A</v>
          </cell>
          <cell r="C85" t="str">
            <v>Nuclear Cystography, 19 years and over</v>
          </cell>
          <cell r="D85">
            <v>752</v>
          </cell>
          <cell r="E85">
            <v>139844.01137294224</v>
          </cell>
          <cell r="G85">
            <v>185.96278108104022</v>
          </cell>
          <cell r="I85">
            <v>1.4147875239041152E-3</v>
          </cell>
          <cell r="K85">
            <v>186.22587890362419</v>
          </cell>
          <cell r="M85">
            <v>0</v>
          </cell>
          <cell r="O85">
            <v>186.22587890362419</v>
          </cell>
          <cell r="Q85">
            <v>-6.2113337122327028E-3</v>
          </cell>
          <cell r="R85">
            <v>0</v>
          </cell>
          <cell r="S85">
            <v>-6.2113337122327028E-3</v>
          </cell>
          <cell r="U85">
            <v>185.06916782389996</v>
          </cell>
        </row>
        <row r="86">
          <cell r="B86" t="str">
            <v>RN23B</v>
          </cell>
          <cell r="C86" t="str">
            <v>Nuclear Cystography, between 6 and 18 years</v>
          </cell>
          <cell r="D86">
            <v>391</v>
          </cell>
          <cell r="E86">
            <v>107986.89323706496</v>
          </cell>
          <cell r="G86">
            <v>276.18131262676462</v>
          </cell>
          <cell r="I86">
            <v>1.4147875239041152E-3</v>
          </cell>
          <cell r="K86">
            <v>276.57205050220443</v>
          </cell>
          <cell r="M86">
            <v>0</v>
          </cell>
          <cell r="O86">
            <v>276.57205050220443</v>
          </cell>
          <cell r="Q86">
            <v>-6.2113337122327028E-3</v>
          </cell>
          <cell r="R86">
            <v>0</v>
          </cell>
          <cell r="S86">
            <v>-6.2113337122327028E-3</v>
          </cell>
          <cell r="U86">
            <v>274.85416920105877</v>
          </cell>
        </row>
        <row r="87">
          <cell r="B87" t="str">
            <v>RN23C</v>
          </cell>
          <cell r="C87" t="str">
            <v>Nuclear Cystography, 5 years and under</v>
          </cell>
          <cell r="D87">
            <v>177</v>
          </cell>
          <cell r="E87">
            <v>35939.230216139862</v>
          </cell>
          <cell r="G87">
            <v>203.04649839627041</v>
          </cell>
          <cell r="I87">
            <v>1.4147875239041152E-3</v>
          </cell>
          <cell r="K87">
            <v>203.33376604897387</v>
          </cell>
          <cell r="M87">
            <v>0</v>
          </cell>
          <cell r="O87">
            <v>203.33376604897387</v>
          </cell>
          <cell r="Q87">
            <v>-6.2113337122327028E-3</v>
          </cell>
          <cell r="R87">
            <v>0</v>
          </cell>
          <cell r="S87">
            <v>-6.2113337122327028E-3</v>
          </cell>
          <cell r="U87">
            <v>202.07079217307864</v>
          </cell>
        </row>
        <row r="88">
          <cell r="B88" t="str">
            <v>RN24Z</v>
          </cell>
          <cell r="C88" t="str">
            <v>Parathyroid Scan</v>
          </cell>
          <cell r="D88">
            <v>7470</v>
          </cell>
          <cell r="E88">
            <v>1448226.7358248683</v>
          </cell>
          <cell r="G88">
            <v>193.87238766062495</v>
          </cell>
          <cell r="I88">
            <v>1.4147875239041152E-3</v>
          </cell>
          <cell r="K88">
            <v>194.1466758959167</v>
          </cell>
          <cell r="M88">
            <v>0</v>
          </cell>
          <cell r="O88">
            <v>194.1466758959167</v>
          </cell>
          <cell r="Q88">
            <v>-6.2113337122327028E-3</v>
          </cell>
          <cell r="R88">
            <v>0</v>
          </cell>
          <cell r="S88">
            <v>-6.2113337122327028E-3</v>
          </cell>
          <cell r="U88">
            <v>192.94076610280646</v>
          </cell>
        </row>
        <row r="89">
          <cell r="B89" t="str">
            <v>RN25A</v>
          </cell>
          <cell r="C89" t="str">
            <v>Renogram, 19 years and over</v>
          </cell>
          <cell r="D89">
            <v>10331</v>
          </cell>
          <cell r="E89">
            <v>2138849.7038001264</v>
          </cell>
          <cell r="G89">
            <v>207.03220441391215</v>
          </cell>
          <cell r="I89">
            <v>1.4147875239041152E-3</v>
          </cell>
          <cell r="K89">
            <v>207.32511099376333</v>
          </cell>
          <cell r="M89">
            <v>0</v>
          </cell>
          <cell r="O89">
            <v>207.32511099376333</v>
          </cell>
          <cell r="Q89">
            <v>-6.2113337122327028E-3</v>
          </cell>
          <cell r="R89">
            <v>0</v>
          </cell>
          <cell r="S89">
            <v>-6.2113337122327028E-3</v>
          </cell>
          <cell r="U89">
            <v>206.03734554245537</v>
          </cell>
        </row>
        <row r="90">
          <cell r="B90" t="str">
            <v>RN25B</v>
          </cell>
          <cell r="C90" t="str">
            <v>Renogram, between 6 and 18 years</v>
          </cell>
          <cell r="D90">
            <v>998</v>
          </cell>
          <cell r="E90">
            <v>190925.42597013406</v>
          </cell>
          <cell r="G90">
            <v>191.30804205424255</v>
          </cell>
          <cell r="I90">
            <v>1.4147875239041152E-3</v>
          </cell>
          <cell r="K90">
            <v>191.57870228536342</v>
          </cell>
          <cell r="M90">
            <v>0</v>
          </cell>
          <cell r="O90">
            <v>191.57870228536342</v>
          </cell>
          <cell r="Q90">
            <v>-6.2113337122327028E-3</v>
          </cell>
          <cell r="R90">
            <v>0</v>
          </cell>
          <cell r="S90">
            <v>-6.2113337122327028E-3</v>
          </cell>
          <cell r="U90">
            <v>190.38874303331255</v>
          </cell>
        </row>
        <row r="91">
          <cell r="B91" t="str">
            <v>RN25C</v>
          </cell>
          <cell r="C91" t="str">
            <v>Renogram, 5 years and under</v>
          </cell>
          <cell r="D91">
            <v>1354</v>
          </cell>
          <cell r="E91">
            <v>301961.31319747592</v>
          </cell>
          <cell r="G91">
            <v>223.01426380906642</v>
          </cell>
          <cell r="I91">
            <v>1.4147875239041152E-3</v>
          </cell>
          <cell r="K91">
            <v>223.32978160715615</v>
          </cell>
          <cell r="M91">
            <v>0</v>
          </cell>
          <cell r="O91">
            <v>223.32978160715615</v>
          </cell>
          <cell r="Q91">
            <v>-6.2113337122327028E-3</v>
          </cell>
          <cell r="R91">
            <v>0</v>
          </cell>
          <cell r="S91">
            <v>-6.2113337122327028E-3</v>
          </cell>
          <cell r="U91">
            <v>221.94260580571407</v>
          </cell>
        </row>
        <row r="92">
          <cell r="B92" t="str">
            <v>RN26Z</v>
          </cell>
          <cell r="C92" t="str">
            <v>Red Cell Mass Studies</v>
          </cell>
          <cell r="D92">
            <v>468</v>
          </cell>
          <cell r="E92">
            <v>136997.70101778291</v>
          </cell>
          <cell r="G92">
            <v>292.73013037987801</v>
          </cell>
          <cell r="I92">
            <v>1.4147875239041152E-3</v>
          </cell>
          <cell r="K92">
            <v>293.14428131621025</v>
          </cell>
          <cell r="M92">
            <v>0</v>
          </cell>
          <cell r="O92">
            <v>293.14428131621025</v>
          </cell>
          <cell r="Q92">
            <v>-6.2113337122327028E-3</v>
          </cell>
          <cell r="R92">
            <v>0</v>
          </cell>
          <cell r="S92">
            <v>-6.2113337122327028E-3</v>
          </cell>
          <cell r="U92">
            <v>291.32346435912262</v>
          </cell>
        </row>
        <row r="93">
          <cell r="B93" t="str">
            <v>RN27A</v>
          </cell>
          <cell r="C93" t="str">
            <v>Glomerular Filtration Rate Testing, 19 years and over</v>
          </cell>
          <cell r="D93">
            <v>11777</v>
          </cell>
          <cell r="E93">
            <v>2155174.6399020581</v>
          </cell>
          <cell r="G93">
            <v>182.99861084334364</v>
          </cell>
          <cell r="I93">
            <v>1.4147875239041152E-3</v>
          </cell>
          <cell r="K93">
            <v>183.25751499485659</v>
          </cell>
          <cell r="M93">
            <v>0</v>
          </cell>
          <cell r="O93">
            <v>183.25751499485659</v>
          </cell>
          <cell r="Q93">
            <v>-6.2113337122327028E-3</v>
          </cell>
          <cell r="R93">
            <v>0</v>
          </cell>
          <cell r="S93">
            <v>-6.2113337122327028E-3</v>
          </cell>
          <cell r="U93">
            <v>182.11924141394906</v>
          </cell>
        </row>
        <row r="94">
          <cell r="B94" t="str">
            <v>RN27B</v>
          </cell>
          <cell r="C94" t="str">
            <v>Glomerular Filtration Rate Testing, between 6 and 18 years</v>
          </cell>
          <cell r="D94">
            <v>362</v>
          </cell>
          <cell r="E94">
            <v>56035.186802872544</v>
          </cell>
          <cell r="G94">
            <v>154.79333370959267</v>
          </cell>
          <cell r="I94">
            <v>1.4147875239041152E-3</v>
          </cell>
          <cell r="K94">
            <v>155.01233338690852</v>
          </cell>
          <cell r="M94">
            <v>0</v>
          </cell>
          <cell r="O94">
            <v>155.01233338690852</v>
          </cell>
          <cell r="Q94">
            <v>-6.2113337122327028E-3</v>
          </cell>
          <cell r="R94">
            <v>0</v>
          </cell>
          <cell r="S94">
            <v>-6.2113337122327028E-3</v>
          </cell>
          <cell r="U94">
            <v>154.04950005473057</v>
          </cell>
        </row>
        <row r="95">
          <cell r="B95" t="str">
            <v>RN27C</v>
          </cell>
          <cell r="C95" t="str">
            <v>Glomerular Filtration Rate Testing, 5 years and under</v>
          </cell>
          <cell r="D95">
            <v>93</v>
          </cell>
          <cell r="E95">
            <v>24132.598408811777</v>
          </cell>
          <cell r="G95">
            <v>259.49030547109436</v>
          </cell>
          <cell r="I95">
            <v>1.4147875239041152E-3</v>
          </cell>
          <cell r="K95">
            <v>259.85742911784894</v>
          </cell>
          <cell r="M95">
            <v>0</v>
          </cell>
          <cell r="O95">
            <v>259.85742911784894</v>
          </cell>
          <cell r="Q95">
            <v>-6.2113337122327028E-3</v>
          </cell>
          <cell r="R95">
            <v>0</v>
          </cell>
          <cell r="S95">
            <v>-6.2113337122327028E-3</v>
          </cell>
          <cell r="U95">
            <v>258.24336790799515</v>
          </cell>
        </row>
        <row r="96">
          <cell r="B96" t="str">
            <v>RN28Z</v>
          </cell>
          <cell r="C96" t="str">
            <v>Breath Test</v>
          </cell>
          <cell r="D96">
            <v>1619</v>
          </cell>
          <cell r="E96">
            <v>205260.54935075832</v>
          </cell>
          <cell r="G96">
            <v>126.7823034902769</v>
          </cell>
          <cell r="I96">
            <v>1.4147875239041152E-3</v>
          </cell>
          <cell r="K96">
            <v>126.96167351150677</v>
          </cell>
          <cell r="M96">
            <v>0</v>
          </cell>
          <cell r="O96">
            <v>126.96167351150677</v>
          </cell>
          <cell r="Q96">
            <v>-6.2113337122327028E-3</v>
          </cell>
          <cell r="R96">
            <v>0</v>
          </cell>
          <cell r="S96">
            <v>-6.2113337122327028E-3</v>
          </cell>
          <cell r="U96">
            <v>126.17307218866327</v>
          </cell>
        </row>
        <row r="97">
          <cell r="B97" t="str">
            <v>RN29A</v>
          </cell>
          <cell r="C97" t="str">
            <v>Meckel's Scan, 19 years and over</v>
          </cell>
          <cell r="D97">
            <v>220</v>
          </cell>
          <cell r="E97">
            <v>47391.066419342576</v>
          </cell>
          <cell r="G97">
            <v>215.41393826973899</v>
          </cell>
          <cell r="I97">
            <v>1.4147875239041152E-3</v>
          </cell>
          <cell r="K97">
            <v>215.71870322207806</v>
          </cell>
          <cell r="M97">
            <v>0</v>
          </cell>
          <cell r="O97">
            <v>215.71870322207806</v>
          </cell>
          <cell r="Q97">
            <v>-6.2113337122327028E-3</v>
          </cell>
          <cell r="R97">
            <v>0</v>
          </cell>
          <cell r="S97">
            <v>-6.2113337122327028E-3</v>
          </cell>
          <cell r="U97">
            <v>214.37880236839564</v>
          </cell>
        </row>
        <row r="98">
          <cell r="B98" t="str">
            <v>RN29B</v>
          </cell>
          <cell r="C98" t="str">
            <v>Meckel's Scan, between 6 and 18 years</v>
          </cell>
          <cell r="D98">
            <v>88</v>
          </cell>
          <cell r="E98">
            <v>24362.861823122068</v>
          </cell>
          <cell r="G98">
            <v>276.85070253547804</v>
          </cell>
          <cell r="I98">
            <v>1.4147875239041152E-3</v>
          </cell>
          <cell r="K98">
            <v>277.2423874554093</v>
          </cell>
          <cell r="M98">
            <v>0</v>
          </cell>
          <cell r="O98">
            <v>277.2423874554093</v>
          </cell>
          <cell r="Q98">
            <v>-6.2113337122327028E-3</v>
          </cell>
          <cell r="R98">
            <v>0</v>
          </cell>
          <cell r="S98">
            <v>-6.2113337122327028E-3</v>
          </cell>
          <cell r="U98">
            <v>275.52034246774764</v>
          </cell>
        </row>
        <row r="99">
          <cell r="B99" t="str">
            <v>RN29C</v>
          </cell>
          <cell r="C99" t="str">
            <v>Meckel's Scan, 5 years and under</v>
          </cell>
          <cell r="D99">
            <v>86</v>
          </cell>
          <cell r="E99">
            <v>19154.067577804708</v>
          </cell>
          <cell r="G99">
            <v>222.72171602098499</v>
          </cell>
          <cell r="I99">
            <v>1.4147875239041152E-3</v>
          </cell>
          <cell r="K99">
            <v>223.03681992611399</v>
          </cell>
          <cell r="M99">
            <v>0</v>
          </cell>
          <cell r="O99">
            <v>223.03681992611399</v>
          </cell>
          <cell r="Q99">
            <v>-6.2113337122327028E-3</v>
          </cell>
          <cell r="R99">
            <v>0</v>
          </cell>
          <cell r="S99">
            <v>-6.2113337122327028E-3</v>
          </cell>
          <cell r="U99">
            <v>221.65146380743775</v>
          </cell>
        </row>
        <row r="100">
          <cell r="B100" t="str">
            <v>RN30A</v>
          </cell>
          <cell r="C100" t="str">
            <v>Dimercaptosuccinic Acid (DMSA) Scan, 19 years and over</v>
          </cell>
          <cell r="D100">
            <v>5234</v>
          </cell>
          <cell r="E100">
            <v>903905.61914578476</v>
          </cell>
          <cell r="G100">
            <v>172.69881909548812</v>
          </cell>
          <cell r="I100">
            <v>1.4147875239041152E-3</v>
          </cell>
          <cell r="K100">
            <v>172.9431512301374</v>
          </cell>
          <cell r="M100">
            <v>0</v>
          </cell>
          <cell r="O100">
            <v>172.9431512301374</v>
          </cell>
          <cell r="Q100">
            <v>-6.2113337122327028E-3</v>
          </cell>
          <cell r="R100">
            <v>0</v>
          </cell>
          <cell r="S100">
            <v>-6.2113337122327028E-3</v>
          </cell>
          <cell r="U100">
            <v>171.8689436046019</v>
          </cell>
        </row>
        <row r="101">
          <cell r="B101" t="str">
            <v>RN30B</v>
          </cell>
          <cell r="C101" t="str">
            <v>Dimercaptosuccinic Acid (DMSA) Scan, between 6 and 18 years</v>
          </cell>
          <cell r="D101">
            <v>2719</v>
          </cell>
          <cell r="E101">
            <v>600291.80386353051</v>
          </cell>
          <cell r="G101">
            <v>220.77668402483653</v>
          </cell>
          <cell r="I101">
            <v>1.4147875239041152E-3</v>
          </cell>
          <cell r="K101">
            <v>221.08903612296379</v>
          </cell>
          <cell r="M101">
            <v>0</v>
          </cell>
          <cell r="O101">
            <v>221.08903612296379</v>
          </cell>
          <cell r="Q101">
            <v>-6.2113337122327028E-3</v>
          </cell>
          <cell r="R101">
            <v>0</v>
          </cell>
          <cell r="S101">
            <v>-6.2113337122327028E-3</v>
          </cell>
          <cell r="U101">
            <v>219.7157783394882</v>
          </cell>
        </row>
        <row r="102">
          <cell r="B102" t="str">
            <v>RN30C</v>
          </cell>
          <cell r="C102" t="str">
            <v>Dimercaptosuccinic Acid (DMSA) Scan, 5 years and under</v>
          </cell>
          <cell r="D102">
            <v>2701</v>
          </cell>
          <cell r="E102">
            <v>627724.38152204815</v>
          </cell>
          <cell r="G102">
            <v>232.40443595781124</v>
          </cell>
          <cell r="I102">
            <v>1.4147875239041152E-3</v>
          </cell>
          <cell r="K102">
            <v>232.73323885430432</v>
          </cell>
          <cell r="M102">
            <v>0</v>
          </cell>
          <cell r="O102">
            <v>232.73323885430432</v>
          </cell>
          <cell r="Q102">
            <v>-6.2113337122327028E-3</v>
          </cell>
          <cell r="R102">
            <v>0</v>
          </cell>
          <cell r="S102">
            <v>-6.2113337122327028E-3</v>
          </cell>
          <cell r="U102">
            <v>231.28765504185148</v>
          </cell>
        </row>
        <row r="103">
          <cell r="B103" t="str">
            <v>RN31Z</v>
          </cell>
          <cell r="C103" t="str">
            <v>Dacryoscintigraphy</v>
          </cell>
          <cell r="D103">
            <v>456</v>
          </cell>
          <cell r="E103">
            <v>79148.899172453253</v>
          </cell>
          <cell r="G103">
            <v>173.57214730801152</v>
          </cell>
          <cell r="I103">
            <v>1.4147875239041152E-3</v>
          </cell>
          <cell r="K103">
            <v>173.81771501652014</v>
          </cell>
          <cell r="M103">
            <v>0</v>
          </cell>
          <cell r="O103">
            <v>173.81771501652014</v>
          </cell>
          <cell r="Q103">
            <v>-6.2113337122327028E-3</v>
          </cell>
          <cell r="R103">
            <v>0</v>
          </cell>
          <cell r="S103">
            <v>-6.2113337122327028E-3</v>
          </cell>
          <cell r="U103">
            <v>172.73807518345478</v>
          </cell>
        </row>
        <row r="104">
          <cell r="B104" t="str">
            <v>RN32A</v>
          </cell>
          <cell r="C104" t="str">
            <v>Thyroid Gland Scan, 19 years and over</v>
          </cell>
          <cell r="D104">
            <v>7645</v>
          </cell>
          <cell r="E104">
            <v>1941799.4533618372</v>
          </cell>
          <cell r="G104">
            <v>253.99600436387666</v>
          </cell>
          <cell r="I104">
            <v>1.4147875239041152E-3</v>
          </cell>
          <cell r="K104">
            <v>254.35535474197218</v>
          </cell>
          <cell r="M104">
            <v>0</v>
          </cell>
          <cell r="O104">
            <v>254.35535474197218</v>
          </cell>
          <cell r="Q104">
            <v>-6.2113337122327028E-3</v>
          </cell>
          <cell r="R104">
            <v>0</v>
          </cell>
          <cell r="S104">
            <v>-6.2113337122327028E-3</v>
          </cell>
          <cell r="U104">
            <v>252.77546875217647</v>
          </cell>
        </row>
        <row r="105">
          <cell r="B105" t="str">
            <v>RN32B</v>
          </cell>
          <cell r="C105" t="str">
            <v>Thyroid Gland Scan, 18 years and under</v>
          </cell>
          <cell r="D105">
            <v>105</v>
          </cell>
          <cell r="E105">
            <v>19945.508995699274</v>
          </cell>
          <cell r="G105">
            <v>189.95722853046928</v>
          </cell>
          <cell r="I105">
            <v>1.4147875239041152E-3</v>
          </cell>
          <cell r="K105">
            <v>190.22597764746959</v>
          </cell>
          <cell r="M105">
            <v>0</v>
          </cell>
          <cell r="O105">
            <v>190.22597764746959</v>
          </cell>
          <cell r="Q105">
            <v>-6.2113337122327028E-3</v>
          </cell>
          <cell r="R105">
            <v>0</v>
          </cell>
          <cell r="S105">
            <v>-6.2113337122327028E-3</v>
          </cell>
          <cell r="U105">
            <v>189.04442061956544</v>
          </cell>
        </row>
        <row r="106">
          <cell r="B106" t="str">
            <v>RN33Z</v>
          </cell>
          <cell r="C106" t="str">
            <v>Other Specified Diagnostic Imaging of Digestive Tract</v>
          </cell>
          <cell r="D106">
            <v>4592</v>
          </cell>
          <cell r="E106">
            <v>795381.94879510265</v>
          </cell>
          <cell r="G106">
            <v>173.21035470276627</v>
          </cell>
          <cell r="I106">
            <v>1.4147875239041152E-3</v>
          </cell>
          <cell r="K106">
            <v>173.45541055161075</v>
          </cell>
          <cell r="M106">
            <v>0</v>
          </cell>
          <cell r="O106">
            <v>173.45541055161075</v>
          </cell>
          <cell r="Q106">
            <v>-6.2113337122327028E-3</v>
          </cell>
          <cell r="R106">
            <v>0</v>
          </cell>
          <cell r="S106">
            <v>-6.2113337122327028E-3</v>
          </cell>
          <cell r="U106">
            <v>172.37802111248237</v>
          </cell>
        </row>
        <row r="107">
          <cell r="B107" t="str">
            <v>RN34A</v>
          </cell>
          <cell r="C107" t="str">
            <v>Other Specified Diagnostic Imaging of Other Sites, 19 years and over</v>
          </cell>
          <cell r="D107">
            <v>33141</v>
          </cell>
          <cell r="E107">
            <v>6192634.8892948357</v>
          </cell>
          <cell r="G107">
            <v>186.85721279668192</v>
          </cell>
          <cell r="I107">
            <v>1.4147875239041152E-3</v>
          </cell>
          <cell r="K107">
            <v>187.12157605009816</v>
          </cell>
          <cell r="M107">
            <v>0</v>
          </cell>
          <cell r="O107">
            <v>187.12157605009816</v>
          </cell>
          <cell r="Q107">
            <v>-6.2113337122327028E-3</v>
          </cell>
          <cell r="R107">
            <v>0</v>
          </cell>
          <cell r="S107">
            <v>-6.2113337122327028E-3</v>
          </cell>
          <cell r="U107">
            <v>185.95930149649206</v>
          </cell>
        </row>
        <row r="108">
          <cell r="B108" t="str">
            <v>RN34B</v>
          </cell>
          <cell r="C108" t="str">
            <v>Other Specified Diagnostic Imaging of Other Sites, between 6 and 18 years</v>
          </cell>
          <cell r="D108">
            <v>1768</v>
          </cell>
          <cell r="E108">
            <v>122331.47365616144</v>
          </cell>
          <cell r="G108">
            <v>69.192009986516652</v>
          </cell>
          <cell r="I108">
            <v>1.4147875239041152E-3</v>
          </cell>
          <cell r="K108">
            <v>69.289901978999424</v>
          </cell>
          <cell r="M108">
            <v>0</v>
          </cell>
          <cell r="O108">
            <v>69.289901978999424</v>
          </cell>
          <cell r="Q108">
            <v>-6.2113337122327028E-3</v>
          </cell>
          <cell r="R108">
            <v>0</v>
          </cell>
          <cell r="S108">
            <v>-6.2113337122327028E-3</v>
          </cell>
          <cell r="U108">
            <v>68.859519274919961</v>
          </cell>
        </row>
        <row r="109">
          <cell r="B109" t="str">
            <v>RN34C</v>
          </cell>
          <cell r="C109" t="str">
            <v>Other Specified Diagnostic Imaging of Other Sites, 5 years and under</v>
          </cell>
          <cell r="D109">
            <v>666</v>
          </cell>
          <cell r="E109">
            <v>105303.26683316956</v>
          </cell>
          <cell r="G109">
            <v>158.11301326301736</v>
          </cell>
          <cell r="I109">
            <v>1.4147875239041152E-3</v>
          </cell>
          <cell r="K109">
            <v>158.33670958154877</v>
          </cell>
          <cell r="M109">
            <v>0</v>
          </cell>
          <cell r="O109">
            <v>158.33670958154877</v>
          </cell>
          <cell r="Q109">
            <v>-6.2113337122327028E-3</v>
          </cell>
          <cell r="R109">
            <v>0</v>
          </cell>
          <cell r="S109">
            <v>-6.2113337122327028E-3</v>
          </cell>
          <cell r="U109">
            <v>157.3532274394409</v>
          </cell>
        </row>
        <row r="110">
          <cell r="B110" t="str">
            <v>RN50Z</v>
          </cell>
          <cell r="C110" t="str">
            <v>Radiation Synovectomy</v>
          </cell>
          <cell r="D110">
            <v>26</v>
          </cell>
          <cell r="E110">
            <v>14019.068918926123</v>
          </cell>
          <cell r="G110">
            <v>539.19495842023548</v>
          </cell>
          <cell r="I110">
            <v>1.4147875239041152E-3</v>
          </cell>
          <cell r="K110">
            <v>539.9578047203604</v>
          </cell>
          <cell r="M110">
            <v>0</v>
          </cell>
          <cell r="O110">
            <v>539.9578047203604</v>
          </cell>
          <cell r="Q110">
            <v>-6.2113337122327028E-3</v>
          </cell>
          <cell r="R110">
            <v>0</v>
          </cell>
          <cell r="S110">
            <v>-6.2113337122327028E-3</v>
          </cell>
          <cell r="U110">
            <v>536.60394660471763</v>
          </cell>
        </row>
        <row r="111">
          <cell r="B111" t="str">
            <v>RN51Z</v>
          </cell>
          <cell r="C111" t="str">
            <v>Oral Delivery of Radiotherapy for Thyroid Ablation</v>
          </cell>
          <cell r="D111">
            <v>2441</v>
          </cell>
          <cell r="E111">
            <v>801358.52832360577</v>
          </cell>
          <cell r="G111">
            <v>328.29108083720024</v>
          </cell>
          <cell r="I111">
            <v>1.4147875239041152E-3</v>
          </cell>
          <cell r="K111">
            <v>328.75554296257769</v>
          </cell>
          <cell r="M111">
            <v>0</v>
          </cell>
          <cell r="O111">
            <v>328.75554296257769</v>
          </cell>
          <cell r="Q111">
            <v>-6.2113337122327028E-3</v>
          </cell>
          <cell r="R111">
            <v>0</v>
          </cell>
          <cell r="S111">
            <v>-6.2113337122327028E-3</v>
          </cell>
          <cell r="U111">
            <v>326.71353257549089</v>
          </cell>
        </row>
        <row r="112">
          <cell r="B112" t="str">
            <v>RN52Z</v>
          </cell>
          <cell r="C112" t="str">
            <v>Delivery of Other Radionuclide Therapy</v>
          </cell>
          <cell r="D112">
            <v>1691</v>
          </cell>
          <cell r="E112">
            <v>3566627.0082798484</v>
          </cell>
          <cell r="G112">
            <v>2109.1821456415423</v>
          </cell>
          <cell r="I112">
            <v>1.4147875239041152E-3</v>
          </cell>
          <cell r="K112">
            <v>2112.1661902268374</v>
          </cell>
          <cell r="M112">
            <v>0</v>
          </cell>
          <cell r="O112">
            <v>2112.1661902268374</v>
          </cell>
          <cell r="Q112">
            <v>-6.2113337122327028E-3</v>
          </cell>
          <cell r="R112">
            <v>0</v>
          </cell>
          <cell r="S112">
            <v>-6.2113337122327028E-3</v>
          </cell>
          <cell r="U112">
            <v>2099.0468211636435</v>
          </cell>
        </row>
        <row r="115">
          <cell r="B115" t="str">
            <v>Currency Code</v>
          </cell>
          <cell r="C115" t="str">
            <v>Currency name</v>
          </cell>
          <cell r="D115" t="str">
            <v>Mapped Cost of Reporting from 2014/15 (£)</v>
          </cell>
          <cell r="Q115" t="str">
            <v>Inflation and Efficiency (total adjustment) 2015/16 &amp; 2016/17</v>
          </cell>
          <cell r="R115" t="str">
            <v>CNST
2015/16 &amp; 2016/17</v>
          </cell>
          <cell r="S115" t="str">
            <v>Total Adjustment</v>
          </cell>
          <cell r="U115" t="str">
            <v>Prices after implementing QR1, IA and &amp; CB factors (£)</v>
          </cell>
        </row>
        <row r="116">
          <cell r="B116" t="str">
            <v>RD01A</v>
          </cell>
          <cell r="C116" t="str">
            <v>Magnetic Resonance Imaging Scan of one area, without contrast, 19 years and over</v>
          </cell>
          <cell r="D116">
            <v>22</v>
          </cell>
          <cell r="Q116">
            <v>-6.2113337122327028E-3</v>
          </cell>
          <cell r="R116">
            <v>0</v>
          </cell>
          <cell r="S116">
            <v>-6.2113337122327028E-3</v>
          </cell>
          <cell r="U116">
            <v>21.86335065833088</v>
          </cell>
        </row>
        <row r="117">
          <cell r="B117" t="str">
            <v>RD01B</v>
          </cell>
          <cell r="C117" t="str">
            <v>Magnetic Resonance Imaging Scan of one area, without contrast, between 6 and 18 years</v>
          </cell>
          <cell r="D117">
            <v>22</v>
          </cell>
          <cell r="Q117">
            <v>-6.2113337122327028E-3</v>
          </cell>
          <cell r="R117">
            <v>0</v>
          </cell>
          <cell r="S117">
            <v>-6.2113337122327028E-3</v>
          </cell>
          <cell r="U117">
            <v>21.86335065833088</v>
          </cell>
        </row>
        <row r="118">
          <cell r="B118" t="str">
            <v>RD01C</v>
          </cell>
          <cell r="C118" t="str">
            <v>Magnetic Resonance Imaging Scan of one area, without contrast, 5 years and under</v>
          </cell>
          <cell r="D118">
            <v>22</v>
          </cell>
          <cell r="Q118">
            <v>-6.2113337122327028E-3</v>
          </cell>
          <cell r="R118">
            <v>0</v>
          </cell>
          <cell r="S118">
            <v>-6.2113337122327028E-3</v>
          </cell>
          <cell r="U118">
            <v>21.86335065833088</v>
          </cell>
        </row>
        <row r="119">
          <cell r="B119" t="str">
            <v>RD02A</v>
          </cell>
          <cell r="C119" t="str">
            <v>Magnetic Resonance Imaging Scan of one area, with post contrast only, 19 years and over</v>
          </cell>
          <cell r="D119">
            <v>22</v>
          </cell>
          <cell r="Q119">
            <v>-6.2113337122327028E-3</v>
          </cell>
          <cell r="R119">
            <v>0</v>
          </cell>
          <cell r="S119">
            <v>-6.2113337122327028E-3</v>
          </cell>
          <cell r="U119">
            <v>21.86335065833088</v>
          </cell>
        </row>
        <row r="120">
          <cell r="B120" t="str">
            <v>RD02B</v>
          </cell>
          <cell r="C120" t="str">
            <v>Magnetic Resonance Imaging Scan of one area, with post contrast only, between 6 and 18 years</v>
          </cell>
          <cell r="D120">
            <v>22</v>
          </cell>
          <cell r="Q120">
            <v>-6.2113337122327028E-3</v>
          </cell>
          <cell r="R120">
            <v>0</v>
          </cell>
          <cell r="S120">
            <v>-6.2113337122327028E-3</v>
          </cell>
          <cell r="U120">
            <v>21.86335065833088</v>
          </cell>
        </row>
        <row r="121">
          <cell r="B121" t="str">
            <v>RD02C</v>
          </cell>
          <cell r="C121" t="str">
            <v>Magnetic Resonance Imaging Scan of one area, with post contrast only, 5 years and over</v>
          </cell>
          <cell r="D121">
            <v>22</v>
          </cell>
          <cell r="Q121">
            <v>-6.2113337122327028E-3</v>
          </cell>
          <cell r="R121">
            <v>0</v>
          </cell>
          <cell r="S121">
            <v>-6.2113337122327028E-3</v>
          </cell>
          <cell r="U121">
            <v>21.86335065833088</v>
          </cell>
        </row>
        <row r="122">
          <cell r="B122" t="str">
            <v>RD03Z</v>
          </cell>
          <cell r="C122" t="str">
            <v>Magnetic Resonance Imaging Scan of one area, with pre and post contrast</v>
          </cell>
          <cell r="D122">
            <v>22</v>
          </cell>
          <cell r="Q122">
            <v>-6.2113337122327028E-3</v>
          </cell>
          <cell r="R122">
            <v>0</v>
          </cell>
          <cell r="S122">
            <v>-6.2113337122327028E-3</v>
          </cell>
          <cell r="U122">
            <v>21.86335065833088</v>
          </cell>
        </row>
        <row r="123">
          <cell r="B123" t="str">
            <v>RD04Z</v>
          </cell>
          <cell r="C123" t="str">
            <v>Magnetic Resonance Imaging Scan of two or three areas, without contrast</v>
          </cell>
          <cell r="D123">
            <v>22</v>
          </cell>
          <cell r="Q123">
            <v>-6.2113337122327028E-3</v>
          </cell>
          <cell r="R123">
            <v>0</v>
          </cell>
          <cell r="S123">
            <v>-6.2113337122327028E-3</v>
          </cell>
          <cell r="U123">
            <v>21.86335065833088</v>
          </cell>
        </row>
        <row r="124">
          <cell r="B124" t="str">
            <v>RD05Z</v>
          </cell>
          <cell r="C124" t="str">
            <v>Magnetic Resonance Imaging Scan of two or three areas, with contrast</v>
          </cell>
          <cell r="D124">
            <v>29</v>
          </cell>
          <cell r="Q124">
            <v>-6.2113337122327028E-3</v>
          </cell>
          <cell r="R124">
            <v>0</v>
          </cell>
          <cell r="S124">
            <v>-6.2113337122327028E-3</v>
          </cell>
          <cell r="U124">
            <v>28.81987132234525</v>
          </cell>
        </row>
        <row r="125">
          <cell r="B125" t="str">
            <v>RD06Z</v>
          </cell>
          <cell r="C125" t="str">
            <v>Magnetic Resonance Imaging Scan of more than three areas</v>
          </cell>
          <cell r="D125">
            <v>29</v>
          </cell>
          <cell r="Q125">
            <v>-6.2113337122327028E-3</v>
          </cell>
          <cell r="R125">
            <v>0</v>
          </cell>
          <cell r="S125">
            <v>-6.2113337122327028E-3</v>
          </cell>
          <cell r="U125">
            <v>28.81987132234525</v>
          </cell>
        </row>
        <row r="126">
          <cell r="B126" t="str">
            <v>RD07Z</v>
          </cell>
          <cell r="C126" t="str">
            <v>Magnetic Resonance Imaging Scan requiring extensive patient repositioning</v>
          </cell>
          <cell r="D126">
            <v>29</v>
          </cell>
          <cell r="Q126">
            <v>-6.2113337122327028E-3</v>
          </cell>
          <cell r="R126">
            <v>0</v>
          </cell>
          <cell r="S126">
            <v>-6.2113337122327028E-3</v>
          </cell>
          <cell r="U126">
            <v>28.81987132234525</v>
          </cell>
        </row>
        <row r="127">
          <cell r="B127" t="str">
            <v>RD08Z</v>
          </cell>
          <cell r="C127" t="str">
            <v>Cardiac Magnetic Resonance Imaging Scan without contrast</v>
          </cell>
          <cell r="D127">
            <v>22</v>
          </cell>
          <cell r="Q127">
            <v>-6.2113337122327028E-3</v>
          </cell>
          <cell r="R127">
            <v>0</v>
          </cell>
          <cell r="S127">
            <v>-6.2113337122327028E-3</v>
          </cell>
          <cell r="U127">
            <v>21.86335065833088</v>
          </cell>
        </row>
        <row r="128">
          <cell r="B128" t="str">
            <v>RD09Z</v>
          </cell>
          <cell r="C128" t="str">
            <v>Cardiac Magnetic Resonance Imaging Scan with post contrast only</v>
          </cell>
          <cell r="D128">
            <v>22</v>
          </cell>
          <cell r="Q128">
            <v>-6.2113337122327028E-3</v>
          </cell>
          <cell r="R128">
            <v>0</v>
          </cell>
          <cell r="S128">
            <v>-6.2113337122327028E-3</v>
          </cell>
          <cell r="U128">
            <v>21.86335065833088</v>
          </cell>
        </row>
        <row r="129">
          <cell r="B129" t="str">
            <v>RD10Z</v>
          </cell>
          <cell r="C129" t="str">
            <v>Cardiac Magnetic Resonance Imaging Scan with pre and post contrast</v>
          </cell>
          <cell r="D129">
            <v>22</v>
          </cell>
          <cell r="Q129">
            <v>-6.2113337122327028E-3</v>
          </cell>
          <cell r="R129">
            <v>0</v>
          </cell>
          <cell r="S129">
            <v>-6.2113337122327028E-3</v>
          </cell>
          <cell r="U129">
            <v>21.86335065833088</v>
          </cell>
        </row>
        <row r="130">
          <cell r="B130" t="str">
            <v>RD20A</v>
          </cell>
          <cell r="C130" t="str">
            <v>Computerised Tomography Scan of one area, without contrast, 19 years and over</v>
          </cell>
          <cell r="D130">
            <v>20</v>
          </cell>
          <cell r="Q130">
            <v>-6.2113337122327028E-3</v>
          </cell>
          <cell r="R130">
            <v>0</v>
          </cell>
          <cell r="S130">
            <v>-6.2113337122327028E-3</v>
          </cell>
          <cell r="U130">
            <v>19.875773325755347</v>
          </cell>
        </row>
        <row r="131">
          <cell r="B131" t="str">
            <v>RD20B</v>
          </cell>
          <cell r="C131" t="str">
            <v>Computerised Tomography Scan of one area, without contrast, between 6 and 18 years</v>
          </cell>
          <cell r="D131">
            <v>20</v>
          </cell>
          <cell r="Q131">
            <v>-6.2113337122327028E-3</v>
          </cell>
          <cell r="R131">
            <v>0</v>
          </cell>
          <cell r="S131">
            <v>-6.2113337122327028E-3</v>
          </cell>
          <cell r="U131">
            <v>19.875773325755347</v>
          </cell>
        </row>
        <row r="132">
          <cell r="B132" t="str">
            <v>RD20C</v>
          </cell>
          <cell r="C132" t="str">
            <v>Computerised Tomography Scan of one area, without contrast, 5 years and under</v>
          </cell>
          <cell r="D132">
            <v>20</v>
          </cell>
          <cell r="Q132">
            <v>-6.2113337122327028E-3</v>
          </cell>
          <cell r="R132">
            <v>0</v>
          </cell>
          <cell r="S132">
            <v>-6.2113337122327028E-3</v>
          </cell>
          <cell r="U132">
            <v>19.875773325755347</v>
          </cell>
        </row>
        <row r="133">
          <cell r="B133" t="str">
            <v>RD21A</v>
          </cell>
          <cell r="C133" t="str">
            <v>Computerised Tomography Scan of one area, with post contrast only, 19 years and over</v>
          </cell>
          <cell r="D133">
            <v>20</v>
          </cell>
          <cell r="Q133">
            <v>-6.2113337122327028E-3</v>
          </cell>
          <cell r="R133">
            <v>0</v>
          </cell>
          <cell r="S133">
            <v>-6.2113337122327028E-3</v>
          </cell>
          <cell r="U133">
            <v>19.875773325755347</v>
          </cell>
        </row>
        <row r="134">
          <cell r="B134" t="str">
            <v>RD21B</v>
          </cell>
          <cell r="C134" t="str">
            <v>Computerised Tomography Scan of one area, with post contrast only, between 6 and 18 years</v>
          </cell>
          <cell r="D134">
            <v>20</v>
          </cell>
          <cell r="Q134">
            <v>-6.2113337122327028E-3</v>
          </cell>
          <cell r="R134">
            <v>0</v>
          </cell>
          <cell r="S134">
            <v>-6.2113337122327028E-3</v>
          </cell>
          <cell r="U134">
            <v>19.875773325755347</v>
          </cell>
        </row>
        <row r="135">
          <cell r="B135" t="str">
            <v>RD21C</v>
          </cell>
          <cell r="C135" t="str">
            <v>Computerised Tomography Scan of one area, with post contrast only, 5 years and under</v>
          </cell>
          <cell r="D135">
            <v>20</v>
          </cell>
          <cell r="Q135">
            <v>-6.2113337122327028E-3</v>
          </cell>
          <cell r="R135">
            <v>0</v>
          </cell>
          <cell r="S135">
            <v>-6.2113337122327028E-3</v>
          </cell>
          <cell r="U135">
            <v>19.875773325755347</v>
          </cell>
        </row>
        <row r="136">
          <cell r="B136" t="str">
            <v>RD22Z</v>
          </cell>
          <cell r="C136" t="str">
            <v>Computerised Tomography Scan of one area, with pre and post contrast</v>
          </cell>
          <cell r="D136">
            <v>20</v>
          </cell>
          <cell r="Q136">
            <v>-6.2113337122327028E-3</v>
          </cell>
          <cell r="R136">
            <v>0</v>
          </cell>
          <cell r="S136">
            <v>-6.2113337122327028E-3</v>
          </cell>
          <cell r="U136">
            <v>19.875773325755347</v>
          </cell>
        </row>
        <row r="137">
          <cell r="B137" t="str">
            <v>RD23Z</v>
          </cell>
          <cell r="C137" t="str">
            <v>Computerised Tomography Scan of two areas, without contrast</v>
          </cell>
          <cell r="D137">
            <v>20</v>
          </cell>
          <cell r="Q137">
            <v>-6.2113337122327028E-3</v>
          </cell>
          <cell r="R137">
            <v>0</v>
          </cell>
          <cell r="S137">
            <v>-6.2113337122327028E-3</v>
          </cell>
          <cell r="U137">
            <v>19.875773325755347</v>
          </cell>
        </row>
        <row r="138">
          <cell r="B138" t="str">
            <v>RD24Z</v>
          </cell>
          <cell r="C138" t="str">
            <v>Computerised Tomography Scan of two areas, with contrast</v>
          </cell>
          <cell r="D138">
            <v>28</v>
          </cell>
          <cell r="Q138">
            <v>-6.2113337122327028E-3</v>
          </cell>
          <cell r="R138">
            <v>0</v>
          </cell>
          <cell r="S138">
            <v>-6.2113337122327028E-3</v>
          </cell>
          <cell r="U138">
            <v>27.826082656057483</v>
          </cell>
        </row>
        <row r="139">
          <cell r="B139" t="str">
            <v>RD25Z</v>
          </cell>
          <cell r="C139" t="str">
            <v>Computerised Tomography Scan of three areas, without contrast</v>
          </cell>
          <cell r="D139">
            <v>28</v>
          </cell>
          <cell r="Q139">
            <v>-6.2113337122327028E-3</v>
          </cell>
          <cell r="R139">
            <v>0</v>
          </cell>
          <cell r="S139">
            <v>-6.2113337122327028E-3</v>
          </cell>
          <cell r="U139">
            <v>27.826082656057483</v>
          </cell>
        </row>
        <row r="140">
          <cell r="B140" t="str">
            <v>RD26Z</v>
          </cell>
          <cell r="C140" t="str">
            <v>Computerised Tomography Scan of three areas, with contrast</v>
          </cell>
          <cell r="D140">
            <v>28</v>
          </cell>
          <cell r="Q140">
            <v>-6.2113337122327028E-3</v>
          </cell>
          <cell r="R140">
            <v>0</v>
          </cell>
          <cell r="S140">
            <v>-6.2113337122327028E-3</v>
          </cell>
          <cell r="U140">
            <v>27.826082656057483</v>
          </cell>
        </row>
        <row r="141">
          <cell r="B141" t="str">
            <v>RD27Z</v>
          </cell>
          <cell r="C141" t="str">
            <v>Computerised Tomography Scan of more than three areas</v>
          </cell>
          <cell r="D141">
            <v>28</v>
          </cell>
          <cell r="Q141">
            <v>-6.2113337122327028E-3</v>
          </cell>
          <cell r="R141">
            <v>0</v>
          </cell>
          <cell r="S141">
            <v>-6.2113337122327028E-3</v>
          </cell>
          <cell r="U141">
            <v>27.826082656057483</v>
          </cell>
        </row>
        <row r="142">
          <cell r="B142" t="str">
            <v>RD28Z</v>
          </cell>
          <cell r="C142" t="str">
            <v>Complex Computerised Tomography Scan</v>
          </cell>
          <cell r="D142">
            <v>20</v>
          </cell>
          <cell r="Q142">
            <v>-6.2113337122327028E-3</v>
          </cell>
          <cell r="R142">
            <v>0</v>
          </cell>
          <cell r="S142">
            <v>-6.2113337122327028E-3</v>
          </cell>
          <cell r="U142">
            <v>19.875773325755347</v>
          </cell>
        </row>
        <row r="143">
          <cell r="B143" t="str">
            <v>RD30Z</v>
          </cell>
          <cell r="C143" t="str">
            <v>Contrast Fluoroscopy Procedures with duration of less than 20 minutes</v>
          </cell>
          <cell r="D143" t="str">
            <v>-</v>
          </cell>
          <cell r="Q143">
            <v>-6.2113337122327028E-3</v>
          </cell>
          <cell r="R143">
            <v>0</v>
          </cell>
          <cell r="S143">
            <v>-6.2113337122327028E-3</v>
          </cell>
          <cell r="U143" t="str">
            <v>-</v>
          </cell>
        </row>
        <row r="144">
          <cell r="B144" t="str">
            <v>RD31Z</v>
          </cell>
          <cell r="C144" t="str">
            <v>Contrast Fluoroscopy Procedures with duration of 20 to 40 minutes</v>
          </cell>
          <cell r="D144" t="str">
            <v>-</v>
          </cell>
          <cell r="Q144">
            <v>-6.2113337122327028E-3</v>
          </cell>
          <cell r="R144">
            <v>0</v>
          </cell>
          <cell r="S144">
            <v>-6.2113337122327028E-3</v>
          </cell>
          <cell r="U144" t="str">
            <v>-</v>
          </cell>
        </row>
        <row r="145">
          <cell r="B145" t="str">
            <v>RD32Z</v>
          </cell>
          <cell r="C145" t="str">
            <v>Contrast Fluoroscopy Procedures with duration of more than 40 minutes</v>
          </cell>
          <cell r="D145" t="str">
            <v>-</v>
          </cell>
          <cell r="Q145">
            <v>-6.2113337122327028E-3</v>
          </cell>
          <cell r="R145">
            <v>0</v>
          </cell>
          <cell r="S145">
            <v>-6.2113337122327028E-3</v>
          </cell>
          <cell r="U145" t="str">
            <v>-</v>
          </cell>
        </row>
        <row r="146">
          <cell r="B146" t="str">
            <v>RD40Z</v>
          </cell>
          <cell r="C146" t="str">
            <v>Ultrasound Scan with duration of less than 20 minutes, without contrast</v>
          </cell>
          <cell r="D146" t="str">
            <v>-</v>
          </cell>
          <cell r="Q146">
            <v>-6.2113337122327028E-3</v>
          </cell>
          <cell r="R146">
            <v>0</v>
          </cell>
          <cell r="S146">
            <v>-6.2113337122327028E-3</v>
          </cell>
          <cell r="U146" t="str">
            <v>-</v>
          </cell>
        </row>
        <row r="147">
          <cell r="B147" t="str">
            <v>RD41Z</v>
          </cell>
          <cell r="C147" t="str">
            <v>Ultrasound Scan with duration of less than 20 minutes, with contrast</v>
          </cell>
          <cell r="D147" t="str">
            <v>-</v>
          </cell>
          <cell r="Q147">
            <v>-6.2113337122327028E-3</v>
          </cell>
          <cell r="R147">
            <v>0</v>
          </cell>
          <cell r="S147">
            <v>-6.2113337122327028E-3</v>
          </cell>
          <cell r="U147" t="str">
            <v>-</v>
          </cell>
        </row>
        <row r="148">
          <cell r="B148" t="str">
            <v>RD42Z</v>
          </cell>
          <cell r="C148" t="str">
            <v>Ultrasound Scan with duration of 20 minutes and over, without contrast</v>
          </cell>
          <cell r="D148" t="str">
            <v>-</v>
          </cell>
          <cell r="Q148">
            <v>-6.2113337122327028E-3</v>
          </cell>
          <cell r="R148">
            <v>0</v>
          </cell>
          <cell r="S148">
            <v>-6.2113337122327028E-3</v>
          </cell>
          <cell r="U148" t="str">
            <v>-</v>
          </cell>
        </row>
        <row r="149">
          <cell r="B149" t="str">
            <v>RD43Z</v>
          </cell>
          <cell r="C149" t="str">
            <v>Ultrasound Scan with duration of 20 minutes and over, with contrast</v>
          </cell>
          <cell r="D149" t="str">
            <v>-</v>
          </cell>
          <cell r="Q149">
            <v>-6.2113337122327028E-3</v>
          </cell>
          <cell r="R149">
            <v>0</v>
          </cell>
          <cell r="S149">
            <v>-6.2113337122327028E-3</v>
          </cell>
          <cell r="U149" t="str">
            <v>-</v>
          </cell>
        </row>
        <row r="150">
          <cell r="B150" t="str">
            <v>RD47Z</v>
          </cell>
          <cell r="C150" t="str">
            <v>Vascular Ultrasound Scan</v>
          </cell>
          <cell r="D150" t="str">
            <v>-</v>
          </cell>
          <cell r="Q150">
            <v>-6.2113337122327028E-3</v>
          </cell>
          <cell r="R150">
            <v>0</v>
          </cell>
          <cell r="S150">
            <v>-6.2113337122327028E-3</v>
          </cell>
          <cell r="U150" t="str">
            <v>-</v>
          </cell>
        </row>
        <row r="151">
          <cell r="B151" t="str">
            <v>RD48Z</v>
          </cell>
          <cell r="C151" t="str">
            <v>Ultrasound Elastography</v>
          </cell>
          <cell r="D151" t="str">
            <v>-</v>
          </cell>
          <cell r="Q151">
            <v>-6.2113337122327028E-3</v>
          </cell>
          <cell r="R151">
            <v>0</v>
          </cell>
          <cell r="S151">
            <v>-6.2113337122327028E-3</v>
          </cell>
          <cell r="U151" t="str">
            <v>-</v>
          </cell>
        </row>
        <row r="152">
          <cell r="B152" t="str">
            <v>RD50Z</v>
          </cell>
          <cell r="C152" t="str">
            <v>Dexa Scan</v>
          </cell>
          <cell r="D152">
            <v>11</v>
          </cell>
          <cell r="Q152">
            <v>-6.2113337122327028E-3</v>
          </cell>
          <cell r="R152">
            <v>0</v>
          </cell>
          <cell r="S152">
            <v>-6.2113337122327028E-3</v>
          </cell>
          <cell r="U152">
            <v>10.93167532916544</v>
          </cell>
        </row>
        <row r="153">
          <cell r="B153" t="str">
            <v>RD51A</v>
          </cell>
          <cell r="C153" t="str">
            <v>Simple Echocardiogram, 19 years and over</v>
          </cell>
          <cell r="D153" t="str">
            <v>-</v>
          </cell>
          <cell r="Q153">
            <v>-6.2113337122327028E-3</v>
          </cell>
          <cell r="R153">
            <v>0</v>
          </cell>
          <cell r="S153">
            <v>-6.2113337122327028E-3</v>
          </cell>
          <cell r="U153" t="str">
            <v>-</v>
          </cell>
        </row>
        <row r="154">
          <cell r="B154" t="str">
            <v>RD51B</v>
          </cell>
          <cell r="C154" t="str">
            <v>Simple Echocardiogram, between 6 and 18 years</v>
          </cell>
          <cell r="D154" t="str">
            <v>-</v>
          </cell>
          <cell r="Q154">
            <v>-6.2113337122327028E-3</v>
          </cell>
          <cell r="R154">
            <v>0</v>
          </cell>
          <cell r="S154">
            <v>-6.2113337122327028E-3</v>
          </cell>
          <cell r="U154" t="str">
            <v>-</v>
          </cell>
        </row>
        <row r="155">
          <cell r="B155" t="str">
            <v>RD51C</v>
          </cell>
          <cell r="C155" t="str">
            <v>Simple Echocardiogram, 5 years and under</v>
          </cell>
          <cell r="D155" t="str">
            <v>-</v>
          </cell>
          <cell r="Q155">
            <v>-6.2113337122327028E-3</v>
          </cell>
          <cell r="R155">
            <v>0</v>
          </cell>
          <cell r="S155">
            <v>-6.2113337122327028E-3</v>
          </cell>
          <cell r="U155" t="str">
            <v>-</v>
          </cell>
        </row>
        <row r="157">
          <cell r="B157" t="str">
            <v>RN04A</v>
          </cell>
          <cell r="C157" t="str">
            <v>Single Photon Emission Computed Tomography with Computed Tomography (SPECT-CT) of one area, 19 years and over</v>
          </cell>
          <cell r="D157">
            <v>26</v>
          </cell>
          <cell r="Q157">
            <v>-6.2113337122327028E-3</v>
          </cell>
          <cell r="R157">
            <v>0</v>
          </cell>
          <cell r="S157">
            <v>-6.2113337122327028E-3</v>
          </cell>
          <cell r="U157">
            <v>25.83850532348195</v>
          </cell>
        </row>
        <row r="158">
          <cell r="B158" t="str">
            <v>RN04B</v>
          </cell>
          <cell r="C158" t="str">
            <v>Single Photon Emission Computed Tomography with Computed Tomography (SPECT-CT) of one area, between 6 and 18 years</v>
          </cell>
          <cell r="D158">
            <v>26</v>
          </cell>
          <cell r="Q158">
            <v>-6.2113337122327028E-3</v>
          </cell>
          <cell r="R158">
            <v>0</v>
          </cell>
          <cell r="S158">
            <v>-6.2113337122327028E-3</v>
          </cell>
          <cell r="U158">
            <v>25.83850532348195</v>
          </cell>
        </row>
        <row r="159">
          <cell r="B159" t="str">
            <v>RN04C</v>
          </cell>
          <cell r="C159" t="str">
            <v>Single Photon Emission Computed Tomography with Computed Tomography (SPECT-CT) of one area, 5 years and under</v>
          </cell>
          <cell r="D159">
            <v>26</v>
          </cell>
          <cell r="Q159">
            <v>-6.2113337122327028E-3</v>
          </cell>
          <cell r="R159">
            <v>0</v>
          </cell>
          <cell r="S159">
            <v>-6.2113337122327028E-3</v>
          </cell>
          <cell r="U159">
            <v>25.83850532348195</v>
          </cell>
        </row>
        <row r="160">
          <cell r="B160" t="str">
            <v>RN05A</v>
          </cell>
          <cell r="C160" t="str">
            <v>Single Photon Emission Computed Tomography with Computed Tomography (SPECT-CT) of two or three areas, 19 years and over</v>
          </cell>
          <cell r="D160" t="str">
            <v>no match</v>
          </cell>
          <cell r="Q160">
            <v>-6.2113337122327028E-3</v>
          </cell>
          <cell r="R160">
            <v>0</v>
          </cell>
          <cell r="S160">
            <v>-6.2113337122327028E-3</v>
          </cell>
          <cell r="U160" t="str">
            <v>no match</v>
          </cell>
        </row>
        <row r="161">
          <cell r="B161" t="str">
            <v>RN05B</v>
          </cell>
          <cell r="C161" t="str">
            <v>Single Photon Emission Computed Tomography with Computed Tomography (SPECT-CT) of two or three areas, 18 years and under</v>
          </cell>
          <cell r="D161" t="str">
            <v>no match</v>
          </cell>
          <cell r="Q161">
            <v>-6.2113337122327028E-3</v>
          </cell>
          <cell r="R161">
            <v>0</v>
          </cell>
          <cell r="S161">
            <v>-6.2113337122327028E-3</v>
          </cell>
          <cell r="U161" t="str">
            <v>no match</v>
          </cell>
        </row>
        <row r="162">
          <cell r="B162" t="str">
            <v>RN06A</v>
          </cell>
          <cell r="C162" t="str">
            <v>Single Photon Emission Computed Tomography with Computed Tomography (SPECT-CT) of more than three areas, 19 years and over</v>
          </cell>
          <cell r="D162" t="str">
            <v>no match</v>
          </cell>
          <cell r="Q162">
            <v>-6.2113337122327028E-3</v>
          </cell>
          <cell r="R162">
            <v>0</v>
          </cell>
          <cell r="S162">
            <v>-6.2113337122327028E-3</v>
          </cell>
          <cell r="U162" t="str">
            <v>no match</v>
          </cell>
        </row>
        <row r="163">
          <cell r="B163" t="str">
            <v>RN06B</v>
          </cell>
          <cell r="C163" t="str">
            <v>Single Photon Emission Computed Tomography with Computed Tomography (SPECT-CT) of more than three areas, 18 years and under</v>
          </cell>
          <cell r="D163" t="str">
            <v>no match</v>
          </cell>
          <cell r="Q163">
            <v>-6.2113337122327028E-3</v>
          </cell>
          <cell r="R163">
            <v>0</v>
          </cell>
          <cell r="S163">
            <v>-6.2113337122327028E-3</v>
          </cell>
          <cell r="U163" t="str">
            <v>no match</v>
          </cell>
        </row>
        <row r="164">
          <cell r="B164" t="str">
            <v>RN08A</v>
          </cell>
          <cell r="C164" t="str">
            <v>Single Photon Emission Computed Tomography (SPECT), 19 years and over</v>
          </cell>
          <cell r="D164">
            <v>26</v>
          </cell>
          <cell r="Q164">
            <v>-6.2113337122327028E-3</v>
          </cell>
          <cell r="R164">
            <v>0</v>
          </cell>
          <cell r="S164">
            <v>-6.2113337122327028E-3</v>
          </cell>
          <cell r="U164">
            <v>25.83850532348195</v>
          </cell>
        </row>
        <row r="165">
          <cell r="B165" t="str">
            <v>RN08B</v>
          </cell>
          <cell r="C165" t="str">
            <v>Single Photon Emission Computed Tomography (SPECT), between 6 and 18 years</v>
          </cell>
          <cell r="D165">
            <v>26</v>
          </cell>
          <cell r="Q165">
            <v>-6.2113337122327028E-3</v>
          </cell>
          <cell r="R165">
            <v>0</v>
          </cell>
          <cell r="S165">
            <v>-6.2113337122327028E-3</v>
          </cell>
          <cell r="U165">
            <v>25.83850532348195</v>
          </cell>
        </row>
        <row r="166">
          <cell r="B166" t="str">
            <v>RN08C</v>
          </cell>
          <cell r="C166" t="str">
            <v>Single Photon Emission Computed Tomography (SPECT), 5 years and under</v>
          </cell>
          <cell r="D166">
            <v>26</v>
          </cell>
          <cell r="Q166">
            <v>-6.2113337122327028E-3</v>
          </cell>
          <cell r="R166">
            <v>0</v>
          </cell>
          <cell r="S166">
            <v>-6.2113337122327028E-3</v>
          </cell>
          <cell r="U166">
            <v>25.83850532348195</v>
          </cell>
        </row>
        <row r="167">
          <cell r="B167" t="str">
            <v>RN10Z</v>
          </cell>
          <cell r="C167" t="str">
            <v>Octreotide Scan</v>
          </cell>
          <cell r="D167">
            <v>26</v>
          </cell>
          <cell r="Q167">
            <v>-6.2113337122327028E-3</v>
          </cell>
          <cell r="R167">
            <v>0</v>
          </cell>
          <cell r="S167">
            <v>-6.2113337122327028E-3</v>
          </cell>
          <cell r="U167">
            <v>25.83850532348195</v>
          </cell>
        </row>
        <row r="168">
          <cell r="B168" t="str">
            <v>RN11Z</v>
          </cell>
          <cell r="C168" t="str">
            <v>Dopamine Transporter Scan</v>
          </cell>
          <cell r="D168">
            <v>26</v>
          </cell>
          <cell r="Q168">
            <v>-6.2113337122327028E-3</v>
          </cell>
          <cell r="R168">
            <v>0</v>
          </cell>
          <cell r="S168">
            <v>-6.2113337122327028E-3</v>
          </cell>
          <cell r="U168">
            <v>25.83850532348195</v>
          </cell>
        </row>
        <row r="169">
          <cell r="B169" t="str">
            <v>RN12A</v>
          </cell>
          <cell r="C169" t="str">
            <v>Metaiodobenzylguanidine (MIBG) Scan, 19 years and over</v>
          </cell>
          <cell r="D169">
            <v>53</v>
          </cell>
          <cell r="Q169">
            <v>-6.2113337122327028E-3</v>
          </cell>
          <cell r="R169">
            <v>0</v>
          </cell>
          <cell r="S169">
            <v>-6.2113337122327028E-3</v>
          </cell>
          <cell r="U169">
            <v>52.670799313251663</v>
          </cell>
        </row>
        <row r="170">
          <cell r="B170" t="str">
            <v>RN12B</v>
          </cell>
          <cell r="C170" t="str">
            <v>Metaiodobenzylguanidine (MIBG) Scan, 18 years and under</v>
          </cell>
          <cell r="D170">
            <v>53</v>
          </cell>
          <cell r="Q170">
            <v>-6.2113337122327028E-3</v>
          </cell>
          <cell r="R170">
            <v>0</v>
          </cell>
          <cell r="S170">
            <v>-6.2113337122327028E-3</v>
          </cell>
          <cell r="U170">
            <v>52.670799313251663</v>
          </cell>
        </row>
        <row r="171">
          <cell r="B171" t="str">
            <v>RN13Z</v>
          </cell>
          <cell r="C171" t="str">
            <v>Nuclear Medicine Infection Scan or White Cell Scan</v>
          </cell>
          <cell r="D171">
            <v>53</v>
          </cell>
          <cell r="Q171">
            <v>-6.2113337122327028E-3</v>
          </cell>
          <cell r="R171">
            <v>0</v>
          </cell>
          <cell r="S171">
            <v>-6.2113337122327028E-3</v>
          </cell>
          <cell r="U171">
            <v>52.670799313251663</v>
          </cell>
        </row>
        <row r="172">
          <cell r="B172" t="str">
            <v>RN14Z</v>
          </cell>
          <cell r="C172" t="str">
            <v>Tauroselcholic Acid (SeHCAT) Scan</v>
          </cell>
          <cell r="D172">
            <v>53</v>
          </cell>
          <cell r="Q172">
            <v>-6.2113337122327028E-3</v>
          </cell>
          <cell r="R172">
            <v>0</v>
          </cell>
          <cell r="S172">
            <v>-6.2113337122327028E-3</v>
          </cell>
          <cell r="U172">
            <v>52.670799313251663</v>
          </cell>
        </row>
        <row r="173">
          <cell r="B173" t="str">
            <v>RN15A</v>
          </cell>
          <cell r="C173" t="str">
            <v>Nuclear Bone Scan of two or three phases, 19 years and over</v>
          </cell>
          <cell r="D173">
            <v>19</v>
          </cell>
          <cell r="Q173">
            <v>-6.2113337122327028E-3</v>
          </cell>
          <cell r="R173">
            <v>0</v>
          </cell>
          <cell r="S173">
            <v>-6.2113337122327028E-3</v>
          </cell>
          <cell r="U173">
            <v>18.88198465946758</v>
          </cell>
        </row>
        <row r="174">
          <cell r="B174" t="str">
            <v>RN15B</v>
          </cell>
          <cell r="C174" t="str">
            <v>Nuclear Bone Scan of two or three phases, 18 years and under</v>
          </cell>
          <cell r="D174">
            <v>19</v>
          </cell>
          <cell r="Q174">
            <v>-6.2113337122327028E-3</v>
          </cell>
          <cell r="R174">
            <v>0</v>
          </cell>
          <cell r="S174">
            <v>-6.2113337122327028E-3</v>
          </cell>
          <cell r="U174">
            <v>18.88198465946758</v>
          </cell>
        </row>
        <row r="175">
          <cell r="B175" t="str">
            <v>RN16A</v>
          </cell>
          <cell r="C175" t="str">
            <v>Nuclear Bone Scan of other phases, 19 years and over</v>
          </cell>
          <cell r="D175">
            <v>19</v>
          </cell>
          <cell r="Q175">
            <v>-6.2113337122327028E-3</v>
          </cell>
          <cell r="R175">
            <v>0</v>
          </cell>
          <cell r="S175">
            <v>-6.2113337122327028E-3</v>
          </cell>
          <cell r="U175">
            <v>18.88198465946758</v>
          </cell>
        </row>
        <row r="176">
          <cell r="B176" t="str">
            <v>RN16B</v>
          </cell>
          <cell r="C176" t="str">
            <v>Nuclear Bone Scan of other phases, between 6 and 18 years</v>
          </cell>
          <cell r="D176">
            <v>19</v>
          </cell>
          <cell r="Q176">
            <v>-6.2113337122327028E-3</v>
          </cell>
          <cell r="R176">
            <v>0</v>
          </cell>
          <cell r="S176">
            <v>-6.2113337122327028E-3</v>
          </cell>
          <cell r="U176">
            <v>18.88198465946758</v>
          </cell>
        </row>
        <row r="177">
          <cell r="B177" t="str">
            <v>RN16C</v>
          </cell>
          <cell r="C177" t="str">
            <v>Nuclear Bone Scan of other phases, 5 years and under</v>
          </cell>
          <cell r="D177">
            <v>19</v>
          </cell>
          <cell r="Q177">
            <v>-6.2113337122327028E-3</v>
          </cell>
          <cell r="R177">
            <v>0</v>
          </cell>
          <cell r="S177">
            <v>-6.2113337122327028E-3</v>
          </cell>
          <cell r="U177">
            <v>18.88198465946758</v>
          </cell>
        </row>
        <row r="178">
          <cell r="B178" t="str">
            <v>RN17A</v>
          </cell>
          <cell r="C178" t="str">
            <v>Hepatobiliary Nuclear Scan, 19 years and over</v>
          </cell>
          <cell r="D178">
            <v>26</v>
          </cell>
          <cell r="Q178">
            <v>-6.2113337122327028E-3</v>
          </cell>
          <cell r="R178">
            <v>0</v>
          </cell>
          <cell r="S178">
            <v>-6.2113337122327028E-3</v>
          </cell>
          <cell r="U178">
            <v>25.83850532348195</v>
          </cell>
        </row>
        <row r="179">
          <cell r="B179" t="str">
            <v>RN17B</v>
          </cell>
          <cell r="C179" t="str">
            <v>Hepatobiliary Nuclear Scan, 18 years and under</v>
          </cell>
          <cell r="D179">
            <v>26</v>
          </cell>
          <cell r="Q179">
            <v>-6.2113337122327028E-3</v>
          </cell>
          <cell r="R179">
            <v>0</v>
          </cell>
          <cell r="S179">
            <v>-6.2113337122327028E-3</v>
          </cell>
          <cell r="U179">
            <v>25.83850532348195</v>
          </cell>
        </row>
        <row r="180">
          <cell r="B180" t="str">
            <v>RN18A</v>
          </cell>
          <cell r="C180" t="str">
            <v>Lung Ventilation or Perfusion Scan, 19 years and over</v>
          </cell>
          <cell r="D180">
            <v>19</v>
          </cell>
          <cell r="Q180">
            <v>-6.2113337122327028E-3</v>
          </cell>
          <cell r="R180">
            <v>0</v>
          </cell>
          <cell r="S180">
            <v>-6.2113337122327028E-3</v>
          </cell>
          <cell r="U180">
            <v>18.88198465946758</v>
          </cell>
        </row>
        <row r="181">
          <cell r="B181" t="str">
            <v>RN18B</v>
          </cell>
          <cell r="C181" t="str">
            <v>Lung Ventilation or Perfusion Scan, 18 years and under</v>
          </cell>
          <cell r="D181">
            <v>19</v>
          </cell>
          <cell r="Q181">
            <v>-6.2113337122327028E-3</v>
          </cell>
          <cell r="R181">
            <v>0</v>
          </cell>
          <cell r="S181">
            <v>-6.2113337122327028E-3</v>
          </cell>
          <cell r="U181">
            <v>18.88198465946758</v>
          </cell>
        </row>
        <row r="182">
          <cell r="B182" t="str">
            <v>RN19Z</v>
          </cell>
          <cell r="C182" t="str">
            <v>Sentinel Lymph Node scan</v>
          </cell>
          <cell r="D182">
            <v>26</v>
          </cell>
          <cell r="Q182">
            <v>-6.2113337122327028E-3</v>
          </cell>
          <cell r="R182">
            <v>0</v>
          </cell>
          <cell r="S182">
            <v>-6.2113337122327028E-3</v>
          </cell>
          <cell r="U182">
            <v>25.83850532348195</v>
          </cell>
        </row>
        <row r="183">
          <cell r="B183" t="str">
            <v>RN20Z</v>
          </cell>
          <cell r="C183" t="str">
            <v>Myocardial Perfusion Scan</v>
          </cell>
          <cell r="D183">
            <v>26</v>
          </cell>
          <cell r="Q183">
            <v>-6.2113337122327028E-3</v>
          </cell>
          <cell r="R183">
            <v>0</v>
          </cell>
          <cell r="S183">
            <v>-6.2113337122327028E-3</v>
          </cell>
          <cell r="U183">
            <v>25.83850532348195</v>
          </cell>
        </row>
        <row r="184">
          <cell r="B184" t="str">
            <v>RN21Z</v>
          </cell>
          <cell r="C184" t="str">
            <v>Myocardial Perfusion Scan, stress only</v>
          </cell>
          <cell r="D184">
            <v>26</v>
          </cell>
          <cell r="Q184">
            <v>-6.2113337122327028E-3</v>
          </cell>
          <cell r="R184">
            <v>0</v>
          </cell>
          <cell r="S184">
            <v>-6.2113337122327028E-3</v>
          </cell>
          <cell r="U184">
            <v>25.83850532348195</v>
          </cell>
        </row>
        <row r="185">
          <cell r="B185" t="str">
            <v>RN22Z</v>
          </cell>
          <cell r="C185" t="str">
            <v>Multi Gated Acquisition (MUGA) Scan</v>
          </cell>
          <cell r="D185">
            <v>19</v>
          </cell>
          <cell r="Q185">
            <v>-6.2113337122327028E-3</v>
          </cell>
          <cell r="R185">
            <v>0</v>
          </cell>
          <cell r="S185">
            <v>-6.2113337122327028E-3</v>
          </cell>
          <cell r="U185">
            <v>18.88198465946758</v>
          </cell>
        </row>
        <row r="186">
          <cell r="B186" t="str">
            <v>RN23A</v>
          </cell>
          <cell r="C186" t="str">
            <v>Nuclear Cystography, 19 years and over</v>
          </cell>
          <cell r="D186">
            <v>19</v>
          </cell>
          <cell r="Q186">
            <v>-6.2113337122327028E-3</v>
          </cell>
          <cell r="R186">
            <v>0</v>
          </cell>
          <cell r="S186">
            <v>-6.2113337122327028E-3</v>
          </cell>
          <cell r="U186">
            <v>18.88198465946758</v>
          </cell>
        </row>
        <row r="187">
          <cell r="B187" t="str">
            <v>RN23B</v>
          </cell>
          <cell r="C187" t="str">
            <v>Nuclear Cystography, between 6 and 18 years</v>
          </cell>
          <cell r="D187">
            <v>19</v>
          </cell>
          <cell r="Q187">
            <v>-6.2113337122327028E-3</v>
          </cell>
          <cell r="R187">
            <v>0</v>
          </cell>
          <cell r="S187">
            <v>-6.2113337122327028E-3</v>
          </cell>
          <cell r="U187">
            <v>18.88198465946758</v>
          </cell>
        </row>
        <row r="188">
          <cell r="B188" t="str">
            <v>RN23C</v>
          </cell>
          <cell r="C188" t="str">
            <v>Nuclear Cystography, 5 years and under</v>
          </cell>
          <cell r="D188">
            <v>19</v>
          </cell>
          <cell r="Q188">
            <v>-6.2113337122327028E-3</v>
          </cell>
          <cell r="R188">
            <v>0</v>
          </cell>
          <cell r="S188">
            <v>-6.2113337122327028E-3</v>
          </cell>
          <cell r="U188">
            <v>18.88198465946758</v>
          </cell>
        </row>
        <row r="189">
          <cell r="B189" t="str">
            <v>RN24Z</v>
          </cell>
          <cell r="C189" t="str">
            <v>Parathyroid Scan</v>
          </cell>
          <cell r="D189">
            <v>26</v>
          </cell>
          <cell r="Q189">
            <v>-6.2113337122327028E-3</v>
          </cell>
          <cell r="R189">
            <v>0</v>
          </cell>
          <cell r="S189">
            <v>-6.2113337122327028E-3</v>
          </cell>
          <cell r="U189">
            <v>25.83850532348195</v>
          </cell>
        </row>
        <row r="190">
          <cell r="B190" t="str">
            <v>RN25A</v>
          </cell>
          <cell r="C190" t="str">
            <v>Renogram, 19 years and over</v>
          </cell>
          <cell r="D190">
            <v>19</v>
          </cell>
          <cell r="Q190">
            <v>-6.2113337122327028E-3</v>
          </cell>
          <cell r="R190">
            <v>0</v>
          </cell>
          <cell r="S190">
            <v>-6.2113337122327028E-3</v>
          </cell>
          <cell r="U190">
            <v>18.88198465946758</v>
          </cell>
        </row>
        <row r="191">
          <cell r="B191" t="str">
            <v>RN25B</v>
          </cell>
          <cell r="C191" t="str">
            <v>Renogram, between 6 and 18 years</v>
          </cell>
          <cell r="D191">
            <v>19</v>
          </cell>
          <cell r="Q191">
            <v>-6.2113337122327028E-3</v>
          </cell>
          <cell r="R191">
            <v>0</v>
          </cell>
          <cell r="S191">
            <v>-6.2113337122327028E-3</v>
          </cell>
          <cell r="U191">
            <v>18.88198465946758</v>
          </cell>
        </row>
        <row r="192">
          <cell r="B192" t="str">
            <v>RN25C</v>
          </cell>
          <cell r="C192" t="str">
            <v>Renogram, 5 years and under</v>
          </cell>
          <cell r="D192">
            <v>19</v>
          </cell>
          <cell r="Q192">
            <v>-6.2113337122327028E-3</v>
          </cell>
          <cell r="R192">
            <v>0</v>
          </cell>
          <cell r="S192">
            <v>-6.2113337122327028E-3</v>
          </cell>
          <cell r="U192">
            <v>18.88198465946758</v>
          </cell>
        </row>
        <row r="193">
          <cell r="B193" t="str">
            <v>RN26Z</v>
          </cell>
          <cell r="C193" t="str">
            <v>Red Cell Mass Studies</v>
          </cell>
          <cell r="D193">
            <v>26</v>
          </cell>
          <cell r="Q193">
            <v>-6.2113337122327028E-3</v>
          </cell>
          <cell r="R193">
            <v>0</v>
          </cell>
          <cell r="S193">
            <v>-6.2113337122327028E-3</v>
          </cell>
          <cell r="U193">
            <v>25.83850532348195</v>
          </cell>
        </row>
        <row r="194">
          <cell r="B194" t="str">
            <v>RN27A</v>
          </cell>
          <cell r="C194" t="str">
            <v>Glomerular Filtration Rate Testing, 19 years and over</v>
          </cell>
          <cell r="D194">
            <v>19</v>
          </cell>
          <cell r="Q194">
            <v>-6.2113337122327028E-3</v>
          </cell>
          <cell r="R194">
            <v>0</v>
          </cell>
          <cell r="S194">
            <v>-6.2113337122327028E-3</v>
          </cell>
          <cell r="U194">
            <v>18.88198465946758</v>
          </cell>
        </row>
        <row r="195">
          <cell r="B195" t="str">
            <v>RN27B</v>
          </cell>
          <cell r="C195" t="str">
            <v>Glomerular Filtration Rate Testing, between 6 and 18 years</v>
          </cell>
          <cell r="D195">
            <v>19</v>
          </cell>
          <cell r="Q195">
            <v>-6.2113337122327028E-3</v>
          </cell>
          <cell r="R195">
            <v>0</v>
          </cell>
          <cell r="S195">
            <v>-6.2113337122327028E-3</v>
          </cell>
          <cell r="U195">
            <v>18.88198465946758</v>
          </cell>
        </row>
        <row r="196">
          <cell r="B196" t="str">
            <v>RN27C</v>
          </cell>
          <cell r="C196" t="str">
            <v>Glomerular Filtration Rate Testing, 5 years and under</v>
          </cell>
          <cell r="D196">
            <v>19</v>
          </cell>
          <cell r="Q196">
            <v>-6.2113337122327028E-3</v>
          </cell>
          <cell r="R196">
            <v>0</v>
          </cell>
          <cell r="S196">
            <v>-6.2113337122327028E-3</v>
          </cell>
          <cell r="U196">
            <v>18.88198465946758</v>
          </cell>
        </row>
        <row r="197">
          <cell r="B197" t="str">
            <v>RN28Z</v>
          </cell>
          <cell r="C197" t="str">
            <v>Breath Test</v>
          </cell>
          <cell r="D197" t="str">
            <v>-</v>
          </cell>
          <cell r="Q197">
            <v>-6.2113337122327028E-3</v>
          </cell>
          <cell r="R197">
            <v>0</v>
          </cell>
          <cell r="S197">
            <v>-6.2113337122327028E-3</v>
          </cell>
          <cell r="U197" t="str">
            <v>-</v>
          </cell>
        </row>
        <row r="198">
          <cell r="B198" t="str">
            <v>RN29A</v>
          </cell>
          <cell r="C198" t="str">
            <v>Meckel's Scan, 19 years and over</v>
          </cell>
          <cell r="D198">
            <v>26</v>
          </cell>
          <cell r="Q198">
            <v>-6.2113337122327028E-3</v>
          </cell>
          <cell r="R198">
            <v>0</v>
          </cell>
          <cell r="S198">
            <v>-6.2113337122327028E-3</v>
          </cell>
          <cell r="U198">
            <v>25.83850532348195</v>
          </cell>
        </row>
        <row r="199">
          <cell r="B199" t="str">
            <v>RN29B</v>
          </cell>
          <cell r="C199" t="str">
            <v>Meckel's Scan, between 6 and 18 years</v>
          </cell>
          <cell r="D199">
            <v>26</v>
          </cell>
          <cell r="Q199">
            <v>-6.2113337122327028E-3</v>
          </cell>
          <cell r="R199">
            <v>0</v>
          </cell>
          <cell r="S199">
            <v>-6.2113337122327028E-3</v>
          </cell>
          <cell r="U199">
            <v>25.83850532348195</v>
          </cell>
        </row>
        <row r="200">
          <cell r="B200" t="str">
            <v>RN29C</v>
          </cell>
          <cell r="C200" t="str">
            <v>Meckel's Scan, 5 years and under</v>
          </cell>
          <cell r="D200">
            <v>26</v>
          </cell>
          <cell r="Q200">
            <v>-6.2113337122327028E-3</v>
          </cell>
          <cell r="R200">
            <v>0</v>
          </cell>
          <cell r="S200">
            <v>-6.2113337122327028E-3</v>
          </cell>
          <cell r="U200">
            <v>25.83850532348195</v>
          </cell>
        </row>
        <row r="201">
          <cell r="B201" t="str">
            <v>RN30A</v>
          </cell>
          <cell r="C201" t="str">
            <v>Dimercaptosuccinic Acid (DMSA) Scan, 19 years and over</v>
          </cell>
          <cell r="D201">
            <v>19</v>
          </cell>
          <cell r="Q201">
            <v>-6.2113337122327028E-3</v>
          </cell>
          <cell r="R201">
            <v>0</v>
          </cell>
          <cell r="S201">
            <v>-6.2113337122327028E-3</v>
          </cell>
          <cell r="U201">
            <v>18.88198465946758</v>
          </cell>
        </row>
        <row r="202">
          <cell r="B202" t="str">
            <v>RN30B</v>
          </cell>
          <cell r="C202" t="str">
            <v>Dimercaptosuccinic Acid (DMSA) Scan, between 6 and 18 years</v>
          </cell>
          <cell r="D202">
            <v>19</v>
          </cell>
          <cell r="Q202">
            <v>-6.2113337122327028E-3</v>
          </cell>
          <cell r="R202">
            <v>0</v>
          </cell>
          <cell r="S202">
            <v>-6.2113337122327028E-3</v>
          </cell>
          <cell r="U202">
            <v>18.88198465946758</v>
          </cell>
        </row>
        <row r="203">
          <cell r="B203" t="str">
            <v>RN30C</v>
          </cell>
          <cell r="C203" t="str">
            <v>Dimercaptosuccinic Acid (DMSA) Scan, 5 years and under</v>
          </cell>
          <cell r="D203">
            <v>19</v>
          </cell>
          <cell r="Q203">
            <v>-6.2113337122327028E-3</v>
          </cell>
          <cell r="R203">
            <v>0</v>
          </cell>
          <cell r="S203">
            <v>-6.2113337122327028E-3</v>
          </cell>
          <cell r="U203">
            <v>18.88198465946758</v>
          </cell>
        </row>
        <row r="204">
          <cell r="B204" t="str">
            <v>RN31Z</v>
          </cell>
          <cell r="C204" t="str">
            <v>Dacryoscintigraphy</v>
          </cell>
          <cell r="D204">
            <v>19</v>
          </cell>
          <cell r="Q204">
            <v>-6.2113337122327028E-3</v>
          </cell>
          <cell r="R204">
            <v>0</v>
          </cell>
          <cell r="S204">
            <v>-6.2113337122327028E-3</v>
          </cell>
          <cell r="U204">
            <v>18.88198465946758</v>
          </cell>
        </row>
        <row r="205">
          <cell r="B205" t="str">
            <v>RN32A</v>
          </cell>
          <cell r="C205" t="str">
            <v>Thyroid Gland Scan, 19 years and over</v>
          </cell>
          <cell r="D205">
            <v>19</v>
          </cell>
          <cell r="Q205">
            <v>-6.2113337122327028E-3</v>
          </cell>
          <cell r="R205">
            <v>0</v>
          </cell>
          <cell r="S205">
            <v>-6.2113337122327028E-3</v>
          </cell>
          <cell r="U205">
            <v>18.88198465946758</v>
          </cell>
        </row>
        <row r="206">
          <cell r="B206" t="str">
            <v>RN32B</v>
          </cell>
          <cell r="C206" t="str">
            <v>Thyroid Gland Scan, 18 years and under</v>
          </cell>
          <cell r="D206">
            <v>19</v>
          </cell>
          <cell r="Q206">
            <v>-6.2113337122327028E-3</v>
          </cell>
          <cell r="R206">
            <v>0</v>
          </cell>
          <cell r="S206">
            <v>-6.2113337122327028E-3</v>
          </cell>
          <cell r="U206">
            <v>18.88198465946758</v>
          </cell>
        </row>
        <row r="207">
          <cell r="B207" t="str">
            <v>RN33Z</v>
          </cell>
          <cell r="C207" t="str">
            <v>Other Specified Diagnostic Imaging of Digestive Tract</v>
          </cell>
          <cell r="D207" t="str">
            <v>no match</v>
          </cell>
          <cell r="Q207">
            <v>-6.2113337122327028E-3</v>
          </cell>
          <cell r="R207">
            <v>0</v>
          </cell>
          <cell r="S207">
            <v>-6.2113337122327028E-3</v>
          </cell>
          <cell r="U207" t="str">
            <v>no match</v>
          </cell>
        </row>
        <row r="208">
          <cell r="B208" t="str">
            <v>RN34A</v>
          </cell>
          <cell r="C208" t="str">
            <v>Other Specified Diagnostic Imaging of Other Sites, 19 years and over</v>
          </cell>
          <cell r="D208">
            <v>53</v>
          </cell>
          <cell r="Q208">
            <v>-6.2113337122327028E-3</v>
          </cell>
          <cell r="R208">
            <v>0</v>
          </cell>
          <cell r="S208">
            <v>-6.2113337122327028E-3</v>
          </cell>
          <cell r="U208">
            <v>52.670799313251663</v>
          </cell>
        </row>
        <row r="209">
          <cell r="B209" t="str">
            <v>RN34B</v>
          </cell>
          <cell r="C209" t="str">
            <v>Other Specified Diagnostic Imaging of Other Sites, between 6 and 18 years</v>
          </cell>
          <cell r="D209" t="str">
            <v>no match</v>
          </cell>
          <cell r="Q209">
            <v>-6.2113337122327028E-3</v>
          </cell>
          <cell r="R209">
            <v>0</v>
          </cell>
          <cell r="S209">
            <v>-6.2113337122327028E-3</v>
          </cell>
          <cell r="U209" t="str">
            <v>no match</v>
          </cell>
        </row>
        <row r="210">
          <cell r="B210" t="str">
            <v>RN34C</v>
          </cell>
          <cell r="C210" t="str">
            <v>Other Specified Diagnostic Imaging of Other Sites, 5 years and under</v>
          </cell>
          <cell r="D210" t="str">
            <v>no match</v>
          </cell>
          <cell r="Q210">
            <v>-6.2113337122327028E-3</v>
          </cell>
          <cell r="R210">
            <v>0</v>
          </cell>
          <cell r="S210">
            <v>-6.2113337122327028E-3</v>
          </cell>
          <cell r="U210" t="str">
            <v>no match</v>
          </cell>
        </row>
        <row r="211">
          <cell r="B211" t="str">
            <v>RN50Z</v>
          </cell>
          <cell r="C211" t="str">
            <v>Radiation Synovectomy</v>
          </cell>
          <cell r="D211" t="str">
            <v>-</v>
          </cell>
          <cell r="Q211">
            <v>-6.2113337122327028E-3</v>
          </cell>
          <cell r="R211">
            <v>0</v>
          </cell>
          <cell r="S211">
            <v>-6.2113337122327028E-3</v>
          </cell>
          <cell r="U211" t="str">
            <v>-</v>
          </cell>
        </row>
        <row r="212">
          <cell r="B212" t="str">
            <v>RN51Z</v>
          </cell>
          <cell r="C212" t="str">
            <v>Oral Delivery of Radiotherapy for Thyroid Ablation</v>
          </cell>
          <cell r="D212" t="str">
            <v>-</v>
          </cell>
          <cell r="Q212">
            <v>-6.2113337122327028E-3</v>
          </cell>
          <cell r="R212">
            <v>0</v>
          </cell>
          <cell r="S212">
            <v>-6.2113337122327028E-3</v>
          </cell>
          <cell r="U212" t="str">
            <v>-</v>
          </cell>
        </row>
        <row r="213">
          <cell r="B213" t="str">
            <v>RN52Z</v>
          </cell>
          <cell r="C213" t="str">
            <v>Delivery of Other Radionuclide Therapy</v>
          </cell>
          <cell r="D213" t="str">
            <v>-</v>
          </cell>
          <cell r="Q213">
            <v>-6.2113337122327028E-3</v>
          </cell>
          <cell r="R213">
            <v>0</v>
          </cell>
          <cell r="S213">
            <v>-6.2113337122327028E-3</v>
          </cell>
          <cell r="U213" t="str">
            <v>-</v>
          </cell>
        </row>
      </sheetData>
      <sheetData sheetId="23">
        <row r="14">
          <cell r="B14" t="str">
            <v>Currency Code</v>
          </cell>
        </row>
      </sheetData>
      <sheetData sheetId="24">
        <row r="14">
          <cell r="B14" t="str">
            <v>Currency Code</v>
          </cell>
          <cell r="C14" t="str">
            <v>Currency Name</v>
          </cell>
          <cell r="D14" t="str">
            <v>Total Activity</v>
          </cell>
          <cell r="E14" t="str">
            <v>Total Cost (£)</v>
          </cell>
          <cell r="F14" t="str">
            <v>Unit Cost (£)</v>
          </cell>
          <cell r="H14" t="str">
            <v>Reference costs reconciliation factor (QR1)</v>
          </cell>
          <cell r="J14" t="str">
            <v>Modelled Tariff with QR1 (£)</v>
          </cell>
          <cell r="L14" t="str">
            <v>Cost base adjustment (CB)</v>
          </cell>
          <cell r="N14" t="str">
            <v>Prices after implementing QR1 &amp; CB factors (£)</v>
          </cell>
          <cell r="P14" t="str">
            <v>Inflation and Efficiency (total adjustment) 2015/16 &amp; 2016/17</v>
          </cell>
          <cell r="Q14" t="str">
            <v>CNST
2015/16 &amp; 2016/17</v>
          </cell>
          <cell r="R14" t="str">
            <v>Total Adjustment</v>
          </cell>
          <cell r="T14" t="str">
            <v>Prices after implementing QR1, IA and &amp; CB factors (£)</v>
          </cell>
        </row>
        <row r="15">
          <cell r="B15" t="str">
            <v>LD01A</v>
          </cell>
          <cell r="C15" t="str">
            <v>Hospital Haemodialysis or Filtration, with Access via Haemodialysis Catheter, 19 years and over</v>
          </cell>
          <cell r="D15">
            <v>386815</v>
          </cell>
          <cell r="E15">
            <v>54271425.80209396</v>
          </cell>
          <cell r="F15">
            <v>140.30331244159083</v>
          </cell>
          <cell r="H15">
            <v>0</v>
          </cell>
          <cell r="J15">
            <v>140.30331244159083</v>
          </cell>
          <cell r="L15">
            <v>0</v>
          </cell>
          <cell r="N15">
            <v>140.30331244159083</v>
          </cell>
          <cell r="P15">
            <v>-6.2113337122327028E-3</v>
          </cell>
          <cell r="Q15">
            <v>0</v>
          </cell>
          <cell r="R15">
            <v>-6.2113337122327028E-3</v>
          </cell>
          <cell r="T15">
            <v>139.43184174708446</v>
          </cell>
        </row>
        <row r="16">
          <cell r="B16" t="str">
            <v>LD02A</v>
          </cell>
          <cell r="C16" t="str">
            <v>Hospital Haemodialysis or Filtration, with Access via Arteriovenous Fistula or Graft, 19 years and over</v>
          </cell>
          <cell r="D16">
            <v>766293</v>
          </cell>
          <cell r="E16">
            <v>118005355.63786489</v>
          </cell>
          <cell r="F16">
            <v>153.99508495818816</v>
          </cell>
          <cell r="H16">
            <v>0</v>
          </cell>
          <cell r="J16">
            <v>153.99508495818816</v>
          </cell>
          <cell r="L16">
            <v>0</v>
          </cell>
          <cell r="N16">
            <v>153.99508495818816</v>
          </cell>
          <cell r="P16">
            <v>-6.2113337122327028E-3</v>
          </cell>
          <cell r="Q16">
            <v>0</v>
          </cell>
          <cell r="R16">
            <v>-6.2113337122327028E-3</v>
          </cell>
          <cell r="T16">
            <v>153.03857009546923</v>
          </cell>
        </row>
        <row r="17">
          <cell r="B17" t="str">
            <v>LD03A</v>
          </cell>
          <cell r="C17" t="str">
            <v>Hospital Haemodialysis or Filtration, with Access via Haemodialysis Catheter, with Blood-Borne Virus, 19 years and over</v>
          </cell>
          <cell r="D17">
            <v>14704</v>
          </cell>
          <cell r="E17">
            <v>2313469.2673252411</v>
          </cell>
          <cell r="F17">
            <v>157.33604919241301</v>
          </cell>
          <cell r="H17">
            <v>0</v>
          </cell>
          <cell r="J17">
            <v>157.33604919241301</v>
          </cell>
          <cell r="L17">
            <v>0</v>
          </cell>
          <cell r="N17">
            <v>157.33604919241301</v>
          </cell>
          <cell r="P17">
            <v>-6.2113337122327028E-3</v>
          </cell>
          <cell r="Q17">
            <v>0</v>
          </cell>
          <cell r="R17">
            <v>-6.2113337122327028E-3</v>
          </cell>
          <cell r="T17">
            <v>156.35878248591467</v>
          </cell>
        </row>
        <row r="18">
          <cell r="B18" t="str">
            <v>LD04A</v>
          </cell>
          <cell r="C18" t="str">
            <v>Hospital Haemodialysis or Filtration, with Access via Arteriovenous Fistula or Graft, with Blood-Borne Virus, 19 years and over</v>
          </cell>
          <cell r="D18">
            <v>22712</v>
          </cell>
          <cell r="E18">
            <v>4107856.7043989506</v>
          </cell>
          <cell r="F18">
            <v>180.86723777734019</v>
          </cell>
          <cell r="H18">
            <v>0</v>
          </cell>
          <cell r="J18">
            <v>180.86723777734019</v>
          </cell>
          <cell r="L18">
            <v>0</v>
          </cell>
          <cell r="N18">
            <v>180.86723777734019</v>
          </cell>
          <cell r="P18">
            <v>-6.2113337122327028E-3</v>
          </cell>
          <cell r="Q18">
            <v>0</v>
          </cell>
          <cell r="R18">
            <v>-6.2113337122327028E-3</v>
          </cell>
          <cell r="T18">
            <v>179.7438110058954</v>
          </cell>
        </row>
        <row r="19">
          <cell r="B19" t="str">
            <v>LD05A</v>
          </cell>
          <cell r="C19" t="str">
            <v>Satellite Haemodialysis or Filtration, with Access via Haemodialysis Catheter, 19 years and over</v>
          </cell>
          <cell r="D19">
            <v>415259</v>
          </cell>
          <cell r="E19">
            <v>43603829.729401603</v>
          </cell>
          <cell r="F19">
            <v>105.00393665014269</v>
          </cell>
          <cell r="H19">
            <v>0</v>
          </cell>
          <cell r="J19">
            <v>105.00393665014269</v>
          </cell>
          <cell r="L19">
            <v>0</v>
          </cell>
          <cell r="N19">
            <v>105.00393665014269</v>
          </cell>
          <cell r="P19">
            <v>-6.2113337122327028E-3</v>
          </cell>
          <cell r="Q19">
            <v>0</v>
          </cell>
          <cell r="R19">
            <v>-6.2113337122327028E-3</v>
          </cell>
          <cell r="T19">
            <v>104.35172215851051</v>
          </cell>
        </row>
        <row r="20">
          <cell r="B20" t="str">
            <v>LD06A</v>
          </cell>
          <cell r="C20" t="str">
            <v>Satellite Haemodialysis or Filtration, with Access via Arteriovenous Fistula or Graft, 19 years and over</v>
          </cell>
          <cell r="D20">
            <v>1099495</v>
          </cell>
          <cell r="E20">
            <v>148211850.88777405</v>
          </cell>
          <cell r="F20">
            <v>134.79993168479533</v>
          </cell>
          <cell r="H20">
            <v>0</v>
          </cell>
          <cell r="J20">
            <v>134.79993168479533</v>
          </cell>
          <cell r="L20">
            <v>0</v>
          </cell>
          <cell r="N20">
            <v>134.79993168479533</v>
          </cell>
          <cell r="P20">
            <v>-6.2113337122327028E-3</v>
          </cell>
          <cell r="Q20">
            <v>0</v>
          </cell>
          <cell r="R20">
            <v>-6.2113337122327028E-3</v>
          </cell>
          <cell r="T20">
            <v>133.96264432471489</v>
          </cell>
        </row>
        <row r="21">
          <cell r="B21" t="str">
            <v>LD07A</v>
          </cell>
          <cell r="C21" t="str">
            <v>Satellite Haemodialysis or Filtration, with Access via Haemodialysis Catheter, with Blood-Borne Virus, 19 years and over</v>
          </cell>
          <cell r="D21">
            <v>23254</v>
          </cell>
          <cell r="E21">
            <v>2667020.4527748893</v>
          </cell>
          <cell r="F21">
            <v>114.69082535369783</v>
          </cell>
          <cell r="H21">
            <v>0</v>
          </cell>
          <cell r="J21">
            <v>114.69082535369783</v>
          </cell>
          <cell r="L21">
            <v>0</v>
          </cell>
          <cell r="N21">
            <v>114.69082535369783</v>
          </cell>
          <cell r="P21">
            <v>-6.2113337122327028E-3</v>
          </cell>
          <cell r="Q21">
            <v>0</v>
          </cell>
          <cell r="R21">
            <v>-6.2113337122327028E-3</v>
          </cell>
          <cell r="T21">
            <v>113.97844236369461</v>
          </cell>
        </row>
        <row r="22">
          <cell r="B22" t="str">
            <v>LD08A</v>
          </cell>
          <cell r="C22" t="str">
            <v>Satellite Haemodialysis or Filtration, with Access via Arteriovenous Fistula or Graft, with Blood-Borne Virus, 19 years and over</v>
          </cell>
          <cell r="D22">
            <v>52648</v>
          </cell>
          <cell r="E22">
            <v>7087165.9793945728</v>
          </cell>
          <cell r="F22">
            <v>134.61415399245124</v>
          </cell>
          <cell r="H22">
            <v>0</v>
          </cell>
          <cell r="J22">
            <v>134.61415399245124</v>
          </cell>
          <cell r="L22">
            <v>0</v>
          </cell>
          <cell r="N22">
            <v>134.61415399245124</v>
          </cell>
          <cell r="P22">
            <v>-6.2113337122327028E-3</v>
          </cell>
          <cell r="Q22">
            <v>0</v>
          </cell>
          <cell r="R22">
            <v>-6.2113337122327028E-3</v>
          </cell>
          <cell r="T22">
            <v>133.77802055961425</v>
          </cell>
        </row>
        <row r="23">
          <cell r="B23" t="str">
            <v>LD09A</v>
          </cell>
          <cell r="C23" t="str">
            <v>Home Haemodialysis or Filtration, with Access via Haemodialysis Catheter, 19 years and over</v>
          </cell>
          <cell r="D23">
            <v>27738</v>
          </cell>
          <cell r="E23">
            <v>4200273.6273367321</v>
          </cell>
          <cell r="F23">
            <v>151.42669360937097</v>
          </cell>
          <cell r="H23">
            <v>0</v>
          </cell>
          <cell r="J23">
            <v>151.42669360937097</v>
          </cell>
          <cell r="L23">
            <v>0</v>
          </cell>
          <cell r="N23">
            <v>151.42669360937097</v>
          </cell>
          <cell r="P23">
            <v>-6.2113337122327028E-3</v>
          </cell>
          <cell r="Q23">
            <v>0</v>
          </cell>
          <cell r="R23">
            <v>-6.2113337122327028E-3</v>
          </cell>
          <cell r="T23">
            <v>150.48613188242317</v>
          </cell>
        </row>
        <row r="24">
          <cell r="B24" t="str">
            <v>LD10A</v>
          </cell>
          <cell r="C24" t="str">
            <v>Home Haemodialysis or Filtration, with Access via Arteriovenous Fistula or Graft, 19 years and over</v>
          </cell>
          <cell r="D24">
            <v>95498</v>
          </cell>
          <cell r="E24">
            <v>13435423.938716721</v>
          </cell>
          <cell r="F24">
            <v>140.68801376695555</v>
          </cell>
          <cell r="H24">
            <v>0</v>
          </cell>
          <cell r="J24">
            <v>140.68801376695555</v>
          </cell>
          <cell r="L24">
            <v>0</v>
          </cell>
          <cell r="N24">
            <v>140.68801376695555</v>
          </cell>
          <cell r="P24">
            <v>-6.2113337122327028E-3</v>
          </cell>
          <cell r="Q24">
            <v>0</v>
          </cell>
          <cell r="R24">
            <v>-6.2113337122327028E-3</v>
          </cell>
          <cell r="T24">
            <v>139.8141535641378</v>
          </cell>
        </row>
        <row r="25">
          <cell r="B25" t="str">
            <v>LD11A</v>
          </cell>
          <cell r="C25" t="str">
            <v>Continuous Ambulatory Peritoneal Dialysis, 19 years and over</v>
          </cell>
          <cell r="D25">
            <v>388999</v>
          </cell>
          <cell r="E25">
            <v>22184774.821677782</v>
          </cell>
          <cell r="F25">
            <v>57.030416072220703</v>
          </cell>
          <cell r="H25">
            <v>0</v>
          </cell>
          <cell r="J25">
            <v>57.030416072220703</v>
          </cell>
          <cell r="L25">
            <v>0</v>
          </cell>
          <cell r="N25">
            <v>57.030416072220703</v>
          </cell>
          <cell r="P25">
            <v>-6.2113337122327028E-3</v>
          </cell>
          <cell r="Q25">
            <v>0</v>
          </cell>
          <cell r="R25">
            <v>-6.2113337122327028E-3</v>
          </cell>
          <cell r="T25">
            <v>56.676181126248657</v>
          </cell>
        </row>
        <row r="26">
          <cell r="B26" t="str">
            <v>LD12A</v>
          </cell>
          <cell r="C26" t="str">
            <v>Automated Peritoneal Dialysis, 19 years and over</v>
          </cell>
          <cell r="D26">
            <v>542753</v>
          </cell>
          <cell r="E26">
            <v>35155507.030169629</v>
          </cell>
          <cell r="F26">
            <v>64.772570635573871</v>
          </cell>
          <cell r="H26">
            <v>0</v>
          </cell>
          <cell r="J26">
            <v>64.772570635573871</v>
          </cell>
          <cell r="L26">
            <v>0</v>
          </cell>
          <cell r="N26">
            <v>64.772570635573871</v>
          </cell>
          <cell r="P26">
            <v>-6.2113337122327028E-3</v>
          </cell>
          <cell r="Q26">
            <v>0</v>
          </cell>
          <cell r="R26">
            <v>-6.2113337122327028E-3</v>
          </cell>
          <cell r="T26">
            <v>64.370246583957154</v>
          </cell>
        </row>
        <row r="27">
          <cell r="B27" t="str">
            <v>LD13A</v>
          </cell>
          <cell r="C27" t="str">
            <v>Assisted Automated Peritoneal Dialysis, 19 years and over</v>
          </cell>
          <cell r="D27">
            <v>96959</v>
          </cell>
          <cell r="E27">
            <v>7875373.4450532217</v>
          </cell>
          <cell r="F27">
            <v>81.223748646883962</v>
          </cell>
          <cell r="H27">
            <v>0</v>
          </cell>
          <cell r="J27">
            <v>81.223748646883962</v>
          </cell>
          <cell r="L27">
            <v>0</v>
          </cell>
          <cell r="N27">
            <v>81.223748646883962</v>
          </cell>
          <cell r="P27">
            <v>-6.2113337122327028E-3</v>
          </cell>
          <cell r="Q27">
            <v>0</v>
          </cell>
          <cell r="R27">
            <v>-6.2113337122327028E-3</v>
          </cell>
          <cell r="T27">
            <v>80.719240838679653</v>
          </cell>
        </row>
      </sheetData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Mappings"/>
      <sheetName val="mapping"/>
      <sheetName val="List"/>
      <sheetName val="Report"/>
      <sheetName val="Cover Sheet"/>
      <sheetName val="Business with DH &amp; Group Bodies"/>
      <sheetName val="Bubble Data"/>
      <sheetName val="Bubble Chart"/>
      <sheetName val="PCAccess"/>
      <sheetName val="Budgeting Codes"/>
      <sheetName val="RGCCList"/>
      <sheetName val="CCG&amp;CSU CCList"/>
      <sheetName val="Reason For Adj"/>
      <sheetName val="Source figures"/>
      <sheetName val="4. Cascade Coding"/>
      <sheetName val="£50m_pro_rata_to_PCT_2002_03_al"/>
      <sheetName val="NAO_Cost_of_Capital_Calc"/>
      <sheetName val="Input_Table_(TB)"/>
      <sheetName val="By_CC"/>
      <sheetName val="2__Overall_Dispo"/>
      <sheetName val="Cover_Sheet"/>
      <sheetName val="Business_with_DH_&amp;_Group_Bodies"/>
      <sheetName val="Bubble_Data"/>
      <sheetName val="Bubble_Chart"/>
      <sheetName val="Budgeting_Codes"/>
      <sheetName val="CCG&amp;CSU_CCList"/>
      <sheetName val="Reason_For_Adj"/>
      <sheetName val="Source_figures"/>
      <sheetName val="4__Cascade_Coding"/>
      <sheetName val="£50m_pro_rata_to_PCT_2002_03_a1"/>
      <sheetName val="NAO_Cost_of_Capital_Calc1"/>
      <sheetName val="Input_Table_(TB)1"/>
      <sheetName val="By_CC1"/>
      <sheetName val="2__Overall_Dispo1"/>
      <sheetName val="Cover_Sheet1"/>
      <sheetName val="Business_with_DH_&amp;_Group_Bodie1"/>
      <sheetName val="Bubble_Data1"/>
      <sheetName val="Bubble_Chart1"/>
      <sheetName val="Budgeting_Codes1"/>
      <sheetName val="CCG&amp;CSU_CCList1"/>
      <sheetName val="Reason_For_Adj1"/>
      <sheetName val="Source_figures1"/>
      <sheetName val="4__Cascade_Codin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ard paper supporting material"/>
      <sheetName val="Base Data"/>
      <sheetName val="Orig_closest CCG highlight4"/>
      <sheetName val="CCG1819"/>
      <sheetName val="Impacts Table full"/>
      <sheetName val="Waterfall Tool (to publish)"/>
      <sheetName val="Nearest 10 _to USE"/>
      <sheetName val="Nearest 10 CCGs (to publish)"/>
      <sheetName val="Original_closest CCG"/>
      <sheetName val="working J 1920"/>
    </sheetNames>
    <sheetDataSet>
      <sheetData sheetId="0"/>
      <sheetData sheetId="1"/>
      <sheetData sheetId="2"/>
      <sheetData sheetId="3">
        <row r="9">
          <cell r="B9" t="str">
            <v>00C</v>
          </cell>
        </row>
        <row r="10">
          <cell r="B10" t="str">
            <v>00D</v>
          </cell>
        </row>
        <row r="11">
          <cell r="B11" t="str">
            <v>00J</v>
          </cell>
        </row>
        <row r="12">
          <cell r="B12" t="str">
            <v>00K</v>
          </cell>
        </row>
        <row r="13">
          <cell r="B13" t="str">
            <v>00L</v>
          </cell>
        </row>
        <row r="14">
          <cell r="B14" t="str">
            <v>00M</v>
          </cell>
        </row>
        <row r="15">
          <cell r="B15" t="str">
            <v>00N</v>
          </cell>
        </row>
        <row r="16">
          <cell r="B16" t="str">
            <v>00P</v>
          </cell>
        </row>
        <row r="17">
          <cell r="B17" t="str">
            <v>00Q</v>
          </cell>
        </row>
        <row r="18">
          <cell r="B18" t="str">
            <v>00R</v>
          </cell>
        </row>
        <row r="19">
          <cell r="B19" t="str">
            <v>00T</v>
          </cell>
        </row>
        <row r="20">
          <cell r="B20" t="str">
            <v>00V</v>
          </cell>
        </row>
        <row r="21">
          <cell r="B21" t="str">
            <v>00X</v>
          </cell>
        </row>
        <row r="22">
          <cell r="B22" t="str">
            <v>00Y</v>
          </cell>
        </row>
        <row r="23">
          <cell r="B23" t="str">
            <v>01A</v>
          </cell>
        </row>
        <row r="24">
          <cell r="B24" t="str">
            <v>01C</v>
          </cell>
        </row>
        <row r="25">
          <cell r="B25" t="str">
            <v>01D</v>
          </cell>
        </row>
        <row r="26">
          <cell r="B26" t="str">
            <v>01E</v>
          </cell>
        </row>
        <row r="27">
          <cell r="B27" t="str">
            <v>01F</v>
          </cell>
        </row>
        <row r="28">
          <cell r="B28" t="str">
            <v>01G</v>
          </cell>
        </row>
        <row r="29">
          <cell r="B29" t="str">
            <v>01H</v>
          </cell>
        </row>
        <row r="30">
          <cell r="B30" t="str">
            <v>01J</v>
          </cell>
        </row>
        <row r="31">
          <cell r="B31" t="str">
            <v>01K</v>
          </cell>
        </row>
        <row r="32">
          <cell r="B32" t="str">
            <v>01R</v>
          </cell>
        </row>
        <row r="33">
          <cell r="B33" t="str">
            <v>01T</v>
          </cell>
        </row>
        <row r="34">
          <cell r="B34" t="str">
            <v>01V</v>
          </cell>
        </row>
        <row r="35">
          <cell r="B35" t="str">
            <v>01W</v>
          </cell>
        </row>
        <row r="36">
          <cell r="B36" t="str">
            <v>01X</v>
          </cell>
        </row>
        <row r="37">
          <cell r="B37" t="str">
            <v>01Y</v>
          </cell>
        </row>
        <row r="38">
          <cell r="B38" t="str">
            <v>02A</v>
          </cell>
        </row>
        <row r="39">
          <cell r="B39" t="str">
            <v>02D</v>
          </cell>
        </row>
        <row r="40">
          <cell r="B40" t="str">
            <v>02E</v>
          </cell>
        </row>
        <row r="41">
          <cell r="B41" t="str">
            <v>02F</v>
          </cell>
        </row>
        <row r="42">
          <cell r="B42" t="str">
            <v>02G</v>
          </cell>
        </row>
        <row r="43">
          <cell r="B43" t="str">
            <v>02H</v>
          </cell>
        </row>
        <row r="44">
          <cell r="B44" t="str">
            <v>02M</v>
          </cell>
        </row>
        <row r="45">
          <cell r="B45" t="str">
            <v>02N</v>
          </cell>
        </row>
        <row r="46">
          <cell r="B46" t="str">
            <v>02P</v>
          </cell>
        </row>
        <row r="47">
          <cell r="B47" t="str">
            <v>02Q</v>
          </cell>
        </row>
        <row r="48">
          <cell r="B48" t="str">
            <v>02R</v>
          </cell>
        </row>
        <row r="49">
          <cell r="B49" t="str">
            <v>02T</v>
          </cell>
        </row>
        <row r="50">
          <cell r="B50" t="str">
            <v>02W</v>
          </cell>
        </row>
        <row r="51">
          <cell r="B51" t="str">
            <v>02X</v>
          </cell>
        </row>
        <row r="52">
          <cell r="B52" t="str">
            <v>02Y</v>
          </cell>
        </row>
        <row r="53">
          <cell r="B53" t="str">
            <v>03A</v>
          </cell>
        </row>
        <row r="54">
          <cell r="B54" t="str">
            <v>03D</v>
          </cell>
        </row>
        <row r="55">
          <cell r="B55" t="str">
            <v>03E</v>
          </cell>
        </row>
        <row r="56">
          <cell r="B56" t="str">
            <v>03F</v>
          </cell>
        </row>
        <row r="57">
          <cell r="B57" t="str">
            <v>03H</v>
          </cell>
        </row>
        <row r="58">
          <cell r="B58" t="str">
            <v>03J</v>
          </cell>
        </row>
        <row r="59">
          <cell r="B59" t="str">
            <v>03K</v>
          </cell>
        </row>
        <row r="60">
          <cell r="B60" t="str">
            <v>03L</v>
          </cell>
        </row>
        <row r="61">
          <cell r="B61" t="str">
            <v>03M</v>
          </cell>
        </row>
        <row r="62">
          <cell r="B62" t="str">
            <v>03N</v>
          </cell>
        </row>
        <row r="63">
          <cell r="B63" t="str">
            <v>03Q</v>
          </cell>
        </row>
        <row r="64">
          <cell r="B64" t="str">
            <v>03R</v>
          </cell>
        </row>
        <row r="65">
          <cell r="B65" t="str">
            <v>03T</v>
          </cell>
        </row>
        <row r="66">
          <cell r="B66" t="str">
            <v>03V</v>
          </cell>
        </row>
        <row r="67">
          <cell r="B67" t="str">
            <v>03W</v>
          </cell>
        </row>
        <row r="68">
          <cell r="B68" t="str">
            <v>04C</v>
          </cell>
        </row>
        <row r="69">
          <cell r="B69" t="str">
            <v>04D</v>
          </cell>
        </row>
        <row r="70">
          <cell r="B70" t="str">
            <v>04E</v>
          </cell>
        </row>
        <row r="71">
          <cell r="B71" t="str">
            <v>04F</v>
          </cell>
        </row>
        <row r="72">
          <cell r="B72" t="str">
            <v>04G</v>
          </cell>
        </row>
        <row r="73">
          <cell r="B73" t="str">
            <v>04H</v>
          </cell>
        </row>
        <row r="74">
          <cell r="B74" t="str">
            <v>04K</v>
          </cell>
        </row>
        <row r="75">
          <cell r="B75" t="str">
            <v>04L</v>
          </cell>
        </row>
        <row r="76">
          <cell r="B76" t="str">
            <v>04M</v>
          </cell>
        </row>
        <row r="77">
          <cell r="B77" t="str">
            <v>04N</v>
          </cell>
        </row>
        <row r="78">
          <cell r="B78" t="str">
            <v>04Q</v>
          </cell>
        </row>
        <row r="79">
          <cell r="B79" t="str">
            <v>04V</v>
          </cell>
        </row>
        <row r="80">
          <cell r="B80" t="str">
            <v>04Y</v>
          </cell>
        </row>
        <row r="81">
          <cell r="B81" t="str">
            <v>05A</v>
          </cell>
        </row>
        <row r="82">
          <cell r="B82" t="str">
            <v>05C</v>
          </cell>
        </row>
        <row r="83">
          <cell r="B83" t="str">
            <v>05D</v>
          </cell>
        </row>
        <row r="84">
          <cell r="B84" t="str">
            <v>05F</v>
          </cell>
        </row>
        <row r="85">
          <cell r="B85" t="str">
            <v>05G</v>
          </cell>
        </row>
        <row r="86">
          <cell r="B86" t="str">
            <v>05H</v>
          </cell>
        </row>
        <row r="87">
          <cell r="B87" t="str">
            <v>05J</v>
          </cell>
        </row>
        <row r="88">
          <cell r="B88" t="str">
            <v>05L</v>
          </cell>
        </row>
        <row r="89">
          <cell r="B89" t="str">
            <v>05N</v>
          </cell>
        </row>
        <row r="90">
          <cell r="B90" t="str">
            <v>05Q</v>
          </cell>
        </row>
        <row r="91">
          <cell r="B91" t="str">
            <v>05R</v>
          </cell>
        </row>
        <row r="92">
          <cell r="B92" t="str">
            <v>05T</v>
          </cell>
        </row>
        <row r="93">
          <cell r="B93" t="str">
            <v>05V</v>
          </cell>
        </row>
        <row r="94">
          <cell r="B94" t="str">
            <v>05W</v>
          </cell>
        </row>
        <row r="95">
          <cell r="B95" t="str">
            <v>05X</v>
          </cell>
        </row>
        <row r="96">
          <cell r="B96" t="str">
            <v>05Y</v>
          </cell>
        </row>
        <row r="97">
          <cell r="B97" t="str">
            <v>06A</v>
          </cell>
        </row>
        <row r="98">
          <cell r="B98" t="str">
            <v>06D</v>
          </cell>
        </row>
        <row r="99">
          <cell r="B99" t="str">
            <v>06F</v>
          </cell>
        </row>
        <row r="100">
          <cell r="B100" t="str">
            <v>06H</v>
          </cell>
        </row>
        <row r="101">
          <cell r="B101" t="str">
            <v>06K</v>
          </cell>
        </row>
        <row r="102">
          <cell r="B102" t="str">
            <v>06L</v>
          </cell>
        </row>
        <row r="103">
          <cell r="B103" t="str">
            <v>06M</v>
          </cell>
        </row>
        <row r="104">
          <cell r="B104" t="str">
            <v>06N</v>
          </cell>
        </row>
        <row r="105">
          <cell r="B105" t="str">
            <v>06P</v>
          </cell>
        </row>
        <row r="106">
          <cell r="B106" t="str">
            <v>06Q</v>
          </cell>
        </row>
        <row r="107">
          <cell r="B107" t="str">
            <v>06T</v>
          </cell>
        </row>
        <row r="108">
          <cell r="B108" t="str">
            <v>06V</v>
          </cell>
        </row>
        <row r="109">
          <cell r="B109" t="str">
            <v>06W</v>
          </cell>
        </row>
        <row r="110">
          <cell r="B110" t="str">
            <v>06Y</v>
          </cell>
        </row>
        <row r="111">
          <cell r="B111" t="str">
            <v>07G</v>
          </cell>
        </row>
        <row r="112">
          <cell r="B112" t="str">
            <v>07H</v>
          </cell>
        </row>
        <row r="113">
          <cell r="B113" t="str">
            <v>07J</v>
          </cell>
        </row>
        <row r="114">
          <cell r="B114" t="str">
            <v>07K</v>
          </cell>
        </row>
        <row r="115">
          <cell r="B115" t="str">
            <v>07L</v>
          </cell>
        </row>
        <row r="116">
          <cell r="B116" t="str">
            <v>07M</v>
          </cell>
        </row>
        <row r="117">
          <cell r="B117" t="str">
            <v>07N</v>
          </cell>
        </row>
        <row r="118">
          <cell r="B118" t="str">
            <v>07P</v>
          </cell>
        </row>
        <row r="119">
          <cell r="B119" t="str">
            <v>07Q</v>
          </cell>
        </row>
        <row r="120">
          <cell r="B120" t="str">
            <v>07R</v>
          </cell>
        </row>
        <row r="121">
          <cell r="B121" t="str">
            <v>07T</v>
          </cell>
        </row>
        <row r="122">
          <cell r="B122" t="str">
            <v>07V</v>
          </cell>
        </row>
        <row r="123">
          <cell r="B123" t="str">
            <v>07W</v>
          </cell>
        </row>
        <row r="124">
          <cell r="B124" t="str">
            <v>07X</v>
          </cell>
        </row>
        <row r="125">
          <cell r="B125" t="str">
            <v>07Y</v>
          </cell>
        </row>
        <row r="126">
          <cell r="B126" t="str">
            <v>08A</v>
          </cell>
        </row>
        <row r="127">
          <cell r="B127" t="str">
            <v>08C</v>
          </cell>
        </row>
        <row r="128">
          <cell r="B128" t="str">
            <v>08D</v>
          </cell>
        </row>
        <row r="129">
          <cell r="B129" t="str">
            <v>08E</v>
          </cell>
        </row>
        <row r="130">
          <cell r="B130" t="str">
            <v>08F</v>
          </cell>
        </row>
        <row r="131">
          <cell r="B131" t="str">
            <v>08G</v>
          </cell>
        </row>
        <row r="132">
          <cell r="B132" t="str">
            <v>08H</v>
          </cell>
        </row>
        <row r="133">
          <cell r="B133" t="str">
            <v>08J</v>
          </cell>
        </row>
        <row r="134">
          <cell r="B134" t="str">
            <v>08K</v>
          </cell>
        </row>
        <row r="135">
          <cell r="B135" t="str">
            <v>08L</v>
          </cell>
        </row>
        <row r="136">
          <cell r="B136" t="str">
            <v>08M</v>
          </cell>
        </row>
        <row r="137">
          <cell r="B137" t="str">
            <v>08N</v>
          </cell>
        </row>
        <row r="138">
          <cell r="B138" t="str">
            <v>08P</v>
          </cell>
        </row>
        <row r="139">
          <cell r="B139" t="str">
            <v>08Q</v>
          </cell>
        </row>
        <row r="140">
          <cell r="B140" t="str">
            <v>08R</v>
          </cell>
        </row>
        <row r="141">
          <cell r="B141" t="str">
            <v>08T</v>
          </cell>
        </row>
        <row r="142">
          <cell r="B142" t="str">
            <v>08V</v>
          </cell>
        </row>
        <row r="143">
          <cell r="B143" t="str">
            <v>08W</v>
          </cell>
        </row>
        <row r="144">
          <cell r="B144" t="str">
            <v>08X</v>
          </cell>
        </row>
        <row r="145">
          <cell r="B145" t="str">
            <v>08Y</v>
          </cell>
        </row>
        <row r="146">
          <cell r="B146" t="str">
            <v>09A</v>
          </cell>
        </row>
        <row r="147">
          <cell r="B147" t="str">
            <v>09C</v>
          </cell>
        </row>
        <row r="148">
          <cell r="B148" t="str">
            <v>09D</v>
          </cell>
        </row>
        <row r="149">
          <cell r="B149" t="str">
            <v>09E</v>
          </cell>
        </row>
        <row r="150">
          <cell r="B150" t="str">
            <v>09F</v>
          </cell>
        </row>
        <row r="151">
          <cell r="B151" t="str">
            <v>09G</v>
          </cell>
        </row>
        <row r="152">
          <cell r="B152" t="str">
            <v>09H</v>
          </cell>
        </row>
        <row r="153">
          <cell r="B153" t="str">
            <v>09J</v>
          </cell>
        </row>
        <row r="154">
          <cell r="B154" t="str">
            <v>09L</v>
          </cell>
        </row>
        <row r="155">
          <cell r="B155" t="str">
            <v>09N</v>
          </cell>
        </row>
        <row r="156">
          <cell r="B156" t="str">
            <v>09P</v>
          </cell>
        </row>
        <row r="157">
          <cell r="B157" t="str">
            <v>09W</v>
          </cell>
        </row>
        <row r="158">
          <cell r="B158" t="str">
            <v>09X</v>
          </cell>
        </row>
        <row r="159">
          <cell r="B159" t="str">
            <v>09Y</v>
          </cell>
        </row>
        <row r="160">
          <cell r="B160" t="str">
            <v>10A</v>
          </cell>
        </row>
        <row r="161">
          <cell r="B161" t="str">
            <v>10C</v>
          </cell>
        </row>
        <row r="162">
          <cell r="B162" t="str">
            <v>10D</v>
          </cell>
        </row>
        <row r="163">
          <cell r="B163" t="str">
            <v>10E</v>
          </cell>
        </row>
        <row r="164">
          <cell r="B164" t="str">
            <v>10J</v>
          </cell>
        </row>
        <row r="165">
          <cell r="B165" t="str">
            <v>10K</v>
          </cell>
        </row>
        <row r="166">
          <cell r="B166" t="str">
            <v>10L</v>
          </cell>
        </row>
        <row r="167">
          <cell r="B167" t="str">
            <v>10Q</v>
          </cell>
        </row>
        <row r="168">
          <cell r="B168" t="str">
            <v>10R</v>
          </cell>
        </row>
        <row r="169">
          <cell r="B169" t="str">
            <v>10V</v>
          </cell>
        </row>
        <row r="170">
          <cell r="B170" t="str">
            <v>10X</v>
          </cell>
        </row>
        <row r="171">
          <cell r="B171" t="str">
            <v>11A</v>
          </cell>
        </row>
        <row r="172">
          <cell r="B172" t="str">
            <v>11E</v>
          </cell>
        </row>
        <row r="173">
          <cell r="B173" t="str">
            <v>11J</v>
          </cell>
        </row>
        <row r="174">
          <cell r="B174" t="str">
            <v>11M</v>
          </cell>
        </row>
        <row r="175">
          <cell r="B175" t="str">
            <v>11N</v>
          </cell>
        </row>
        <row r="176">
          <cell r="B176" t="str">
            <v>11X</v>
          </cell>
        </row>
        <row r="177">
          <cell r="B177" t="str">
            <v>12D</v>
          </cell>
        </row>
        <row r="178">
          <cell r="B178" t="str">
            <v>12F</v>
          </cell>
        </row>
        <row r="179">
          <cell r="B179" t="str">
            <v>13T</v>
          </cell>
        </row>
        <row r="180">
          <cell r="B180" t="str">
            <v>14L</v>
          </cell>
        </row>
        <row r="181">
          <cell r="B181" t="str">
            <v>14Y</v>
          </cell>
        </row>
        <row r="182">
          <cell r="B182" t="str">
            <v>15A</v>
          </cell>
        </row>
        <row r="183">
          <cell r="B183" t="str">
            <v>15C</v>
          </cell>
        </row>
        <row r="184">
          <cell r="B184" t="str">
            <v>15D</v>
          </cell>
        </row>
        <row r="185">
          <cell r="B185" t="str">
            <v>15E</v>
          </cell>
        </row>
        <row r="186">
          <cell r="B186" t="str">
            <v>15F</v>
          </cell>
        </row>
        <row r="187">
          <cell r="B187" t="str">
            <v>26A</v>
          </cell>
        </row>
        <row r="188">
          <cell r="B188" t="str">
            <v>99A</v>
          </cell>
        </row>
        <row r="189">
          <cell r="B189" t="str">
            <v>99C</v>
          </cell>
        </row>
        <row r="190">
          <cell r="B190" t="str">
            <v>99D</v>
          </cell>
        </row>
        <row r="191">
          <cell r="B191" t="str">
            <v>99E</v>
          </cell>
        </row>
        <row r="192">
          <cell r="B192" t="str">
            <v>99F</v>
          </cell>
        </row>
        <row r="193">
          <cell r="B193" t="str">
            <v>99G</v>
          </cell>
        </row>
        <row r="194">
          <cell r="B194" t="str">
            <v>99H</v>
          </cell>
        </row>
        <row r="195">
          <cell r="B195" t="str">
            <v>99J</v>
          </cell>
        </row>
        <row r="196">
          <cell r="B196" t="str">
            <v>99K</v>
          </cell>
        </row>
        <row r="197">
          <cell r="B197" t="str">
            <v>99M</v>
          </cell>
        </row>
        <row r="198">
          <cell r="B198" t="str">
            <v>99N</v>
          </cell>
        </row>
        <row r="199">
          <cell r="B199" t="str">
            <v>99P</v>
          </cell>
        </row>
        <row r="200">
          <cell r="B200" t="str">
            <v>99Q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etup"/>
      <sheetName val="Codes"/>
      <sheetName val="Subcodes"/>
      <sheetName val="ListOfSheets"/>
      <sheetName val="CP1"/>
      <sheetName val="CP2"/>
      <sheetName val="FP _Summary_CCG"/>
      <sheetName val="Comm_CCG"/>
      <sheetName val="Risk"/>
      <sheetName val="Contract 1920"/>
      <sheetName val="Contract 1819"/>
      <sheetName val="Cover"/>
      <sheetName val="MH_PoE"/>
      <sheetName val="MH_SpendCat"/>
      <sheetName val="FPD_1920_Allocation"/>
      <sheetName val="FPD_1920_Exp"/>
      <sheetName val="FPD_1920_CSU"/>
      <sheetName val="FPD_1920_Memo"/>
      <sheetName val="QIPP_1920"/>
      <sheetName val="QIPP_1920_HE_Wide"/>
      <sheetName val="QIPP_1920_BCF"/>
      <sheetName val="BCF"/>
      <sheetName val="SoFP"/>
      <sheetName val="Cash"/>
      <sheetName val="Quality Checks"/>
      <sheetName val="RRL"/>
      <sheetName val="MH_Add_Info"/>
      <sheetName val="DC_FP_Summary"/>
      <sheetName val="DC_QIPP"/>
      <sheetName val="DC_Risk"/>
      <sheetName val="DC_RRL"/>
      <sheetName val="LastYearPlans"/>
      <sheetName val="PrivateBoard"/>
      <sheetName val="RegTemplateOld"/>
      <sheetName val="BalanceSheetMemo"/>
      <sheetName val="CSF"/>
      <sheetName val="PlanAllocations"/>
      <sheetName val="Bridge"/>
      <sheetName val="NATBridge"/>
      <sheetName val="ControlTotals"/>
      <sheetName val="Tool--&gt;"/>
      <sheetName val="C_Finance_Context"/>
      <sheetName val="Add_Detail"/>
      <sheetName val="C_Finance_Detail"/>
      <sheetName val="C_Efficiencies"/>
      <sheetName val="C_Triangulation Trends"/>
      <sheetName val="---&gt; New Analysis"/>
      <sheetName val="KLOE"/>
      <sheetName val="RC"/>
      <sheetName val="RegTemplate"/>
      <sheetName val="NationalData"/>
      <sheetName val="EGM summary"/>
      <sheetName val="---&gt; Mth13"/>
      <sheetName val="1819 BI"/>
      <sheetName val="1819 BI CCG"/>
      <sheetName val="QIPP Mth11"/>
      <sheetName val="QIPP Mth13"/>
      <sheetName val="1819 BI DCO"/>
      <sheetName val="Sheet1"/>
      <sheetName val="Tariff"/>
      <sheetName val="London"/>
      <sheetName val="Midlands"/>
      <sheetName val="CYP"/>
      <sheetName val="CSF_1819"/>
      <sheetName val="QIPP_UNI"/>
      <sheetName val="Plan on a Page"/>
      <sheetName val="Rejectors"/>
      <sheetName val="PlanVs_CT"/>
      <sheetName val="ForAllocations"/>
      <sheetName val="Heather"/>
      <sheetName val="STP_Risk"/>
      <sheetName val="DH_30_Worst"/>
      <sheetName val="RIskForTron"/>
      <sheetName val="S04_Plan_CCG_Consol_1920_CCG"/>
    </sheetNames>
    <sheetDataSet>
      <sheetData sheetId="0"/>
      <sheetData sheetId="1">
        <row r="3">
          <cell r="A3" t="str">
            <v>G:\NHS CB\Finance\FCP\Financial Planning 2019-20\Plan Submissions\S04-15MAY19\5 DP\</v>
          </cell>
        </row>
      </sheetData>
      <sheetData sheetId="2"/>
      <sheetData sheetId="3"/>
      <sheetData sheetId="4">
        <row r="1">
          <cell r="A1" t="str">
            <v>FP _Summary_CCG</v>
          </cell>
        </row>
        <row r="2">
          <cell r="A2" t="str">
            <v>Comm_CCG</v>
          </cell>
        </row>
        <row r="3">
          <cell r="A3" t="str">
            <v>Risk</v>
          </cell>
        </row>
        <row r="4">
          <cell r="A4" t="str">
            <v>Contract 1920</v>
          </cell>
        </row>
        <row r="5">
          <cell r="A5" t="str">
            <v>Contract 1819</v>
          </cell>
        </row>
        <row r="6">
          <cell r="A6" t="str">
            <v>Cover</v>
          </cell>
        </row>
        <row r="7">
          <cell r="A7" t="str">
            <v>MH_PoE</v>
          </cell>
        </row>
        <row r="8">
          <cell r="A8" t="str">
            <v>MH_SpendCat</v>
          </cell>
        </row>
        <row r="9">
          <cell r="A9" t="str">
            <v>FPD_1920_Allocation</v>
          </cell>
        </row>
        <row r="10">
          <cell r="A10" t="str">
            <v>FPD_1920_Exp</v>
          </cell>
        </row>
        <row r="11">
          <cell r="A11" t="str">
            <v>FPD_1920_CSU</v>
          </cell>
        </row>
        <row r="12">
          <cell r="A12" t="str">
            <v>FPD_1920_Memo</v>
          </cell>
        </row>
        <row r="13">
          <cell r="A13" t="str">
            <v>QIPP_1920</v>
          </cell>
        </row>
        <row r="14">
          <cell r="A14" t="str">
            <v>QIPP_1920_HE_Wide</v>
          </cell>
        </row>
        <row r="15">
          <cell r="A15" t="str">
            <v>QIPP_1920_BCF</v>
          </cell>
        </row>
        <row r="16">
          <cell r="A16" t="str">
            <v>BCF</v>
          </cell>
        </row>
        <row r="17">
          <cell r="A17" t="str">
            <v>SoFP</v>
          </cell>
        </row>
        <row r="18">
          <cell r="A18" t="str">
            <v>Cash</v>
          </cell>
        </row>
        <row r="19">
          <cell r="A19" t="str">
            <v>Quality Checks</v>
          </cell>
        </row>
        <row r="20">
          <cell r="A20" t="str">
            <v>RRL</v>
          </cell>
        </row>
        <row r="21">
          <cell r="A21" t="str">
            <v>MH_Add_Info</v>
          </cell>
        </row>
        <row r="22">
          <cell r="A22" t="str">
            <v>QIPP_UNI</v>
          </cell>
        </row>
        <row r="23">
          <cell r="A23" t="str">
            <v>Plan on a Page</v>
          </cell>
        </row>
        <row r="24">
          <cell r="A24" t="str">
            <v>Add New sheet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Navigation"/>
      <sheetName val="Linked Sheet"/>
      <sheetName val="Radio_&amp;_Chemo_SQL"/>
      <sheetName val="DI_SQL"/>
      <sheetName val="DI_activity_mapping_SQL"/>
      <sheetName val="AKI_SQL"/>
      <sheetName val="Input_Rad"/>
      <sheetName val="Input_DI"/>
      <sheetName val="Input_DI_activity_mapping"/>
      <sheetName val="Input_AKI"/>
      <sheetName val="2014-15 Tariff"/>
      <sheetName val="2015-16 Tariff"/>
      <sheetName val="Price Adjustments"/>
      <sheetName val="Expert&amp;Monitor comments|2016-17"/>
      <sheetName val="Expert&amp;Monitor comments|2015-16"/>
      <sheetName val="DI Cost of reporting"/>
      <sheetName val="Rad_Calc"/>
      <sheetName val="Chem_Calc"/>
      <sheetName val="DI_Calc"/>
      <sheetName val="DI Activity Mapping_Calc"/>
      <sheetName val="AKI_Calc "/>
      <sheetName val="Manual adjustments"/>
      <sheetName val="YoY Quantum"/>
      <sheetName val="Currency Descriptions"/>
      <sheetName val="Unbundled NHSE Design"/>
      <sheetName val="NHSE Payment changes from RC"/>
      <sheetName val="Version Control"/>
      <sheetName val="2015-16 ETO"/>
      <sheetName val="Manual adjustment requests"/>
    </sheetNames>
    <sheetDataSet>
      <sheetData sheetId="0"/>
      <sheetData sheetId="1"/>
      <sheetData sheetId="2">
        <row r="1">
          <cell r="B1" t="str">
            <v>2016-17 Proposed tariff - unbundled services</v>
          </cell>
        </row>
      </sheetData>
      <sheetData sheetId="3"/>
      <sheetData sheetId="4"/>
      <sheetData sheetId="5"/>
      <sheetData sheetId="6"/>
      <sheetData sheetId="7">
        <row r="14">
          <cell r="E14" t="str">
            <v>SB01Z</v>
          </cell>
        </row>
      </sheetData>
      <sheetData sheetId="8">
        <row r="2">
          <cell r="D2">
            <v>0</v>
          </cell>
        </row>
      </sheetData>
      <sheetData sheetId="9"/>
      <sheetData sheetId="10">
        <row r="1">
          <cell r="C1">
            <v>0</v>
          </cell>
        </row>
      </sheetData>
      <sheetData sheetId="11"/>
      <sheetData sheetId="12">
        <row r="1">
          <cell r="A1" t="str">
            <v>2015-16 tariff - unbundled services</v>
          </cell>
        </row>
      </sheetData>
      <sheetData sheetId="13">
        <row r="92">
          <cell r="D92">
            <v>3.6740734670521746E-3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B1" t="str">
            <v>Home</v>
          </cell>
        </row>
      </sheetData>
      <sheetData sheetId="23">
        <row r="78">
          <cell r="F78">
            <v>1352395022.302774</v>
          </cell>
        </row>
      </sheetData>
      <sheetData sheetId="24">
        <row r="1">
          <cell r="A1" t="str">
            <v>HRG</v>
          </cell>
          <cell r="B1" t="str">
            <v>HRG Description - Including Split</v>
          </cell>
        </row>
        <row r="2">
          <cell r="A2" t="str">
            <v>AA02C</v>
          </cell>
          <cell r="B2" t="str">
            <v>Intracranial Procedures for Trauma with Diagnosis of Intracranial Injury, with CC Score 10+</v>
          </cell>
        </row>
        <row r="3">
          <cell r="A3" t="str">
            <v>AA02D</v>
          </cell>
          <cell r="B3" t="str">
            <v>Intracranial Procedures for Trauma with Diagnosis of Intracranial Injury, with CC Score 6-9</v>
          </cell>
        </row>
        <row r="4">
          <cell r="A4" t="str">
            <v>AA02E</v>
          </cell>
          <cell r="B4" t="str">
            <v>Intracranial Procedures for Trauma with Diagnosis of Intracranial Injury, with CC Score 3-5</v>
          </cell>
        </row>
        <row r="5">
          <cell r="A5" t="str">
            <v>AA02F</v>
          </cell>
          <cell r="B5" t="str">
            <v>Intracranial Procedures for Trauma with Diagnosis of Intracranial Injury, with CC Score 0-2</v>
          </cell>
        </row>
        <row r="6">
          <cell r="A6" t="str">
            <v>AA03C</v>
          </cell>
          <cell r="B6" t="str">
            <v>Intracranial Procedures for Trauma with Diagnosis of Head Injury or Skull Fracture, with CC Score 4+</v>
          </cell>
        </row>
        <row r="7">
          <cell r="A7" t="str">
            <v>AA03D</v>
          </cell>
          <cell r="B7" t="str">
            <v>Intracranial Procedures for Trauma with Diagnosis of Head Injury or Skull Fracture, with CC Score 0-3</v>
          </cell>
        </row>
        <row r="8">
          <cell r="A8" t="str">
            <v>AA04C</v>
          </cell>
          <cell r="B8" t="str">
            <v>Major Intracranial Procedures Except Trauma, with Cerebrovascular Accident, Nervous System Infections or Encephalopathy, with CC Score 6+</v>
          </cell>
        </row>
        <row r="9">
          <cell r="A9" t="str">
            <v>AA04D</v>
          </cell>
          <cell r="B9" t="str">
            <v>Major Intracranial Procedures Except Trauma, with Cerebrovascular Accident, Nervous System Infections or Encephalopathy, with CC Score 0-5</v>
          </cell>
        </row>
        <row r="10">
          <cell r="A10" t="str">
            <v>AA05C</v>
          </cell>
          <cell r="B10" t="str">
            <v>Major Intracranial Procedures Except Trauma, with Haemorrhagic Cerebrovascular Disorders, with CC Score 4+</v>
          </cell>
        </row>
        <row r="11">
          <cell r="A11" t="str">
            <v>AA05D</v>
          </cell>
          <cell r="B11" t="str">
            <v>Major Intracranial Procedures Except Trauma, with Haemorrhagic Cerebrovascular Disorders, with CC Score 0-3</v>
          </cell>
        </row>
        <row r="12">
          <cell r="A12" t="str">
            <v>AA06C</v>
          </cell>
          <cell r="B12" t="str">
            <v>Major Intracranial Procedures Except Trauma, with Brain Tumours or Cerebral Cysts, with CC Score 9+</v>
          </cell>
        </row>
        <row r="13">
          <cell r="A13" t="str">
            <v>AA06D</v>
          </cell>
          <cell r="B13" t="str">
            <v>Major Intracranial Procedures Except Trauma, with Brain Tumours or Cerebral Cysts, with CC Score 6-8</v>
          </cell>
        </row>
        <row r="14">
          <cell r="A14" t="str">
            <v>AA06E</v>
          </cell>
          <cell r="B14" t="str">
            <v>Major Intracranial Procedures Except Trauma, with Brain Tumours or Cerebral Cysts, with CC Score 3-5</v>
          </cell>
        </row>
        <row r="15">
          <cell r="A15" t="str">
            <v>AA06F</v>
          </cell>
          <cell r="B15" t="str">
            <v>Major Intracranial Procedures Except Trauma, with Brain Tumours or Cerebral Cysts, with CC Score 0-2</v>
          </cell>
        </row>
        <row r="16">
          <cell r="A16" t="str">
            <v>AA07C</v>
          </cell>
          <cell r="B16" t="str">
            <v>Major Intracranial Procedures Except Trauma, with Cerebral Degenerations or Miscellaneous Disorders of Nervous System, with CC Score 2+</v>
          </cell>
        </row>
        <row r="17">
          <cell r="A17" t="str">
            <v>AA07D</v>
          </cell>
          <cell r="B17" t="str">
            <v>Major Intracranial Procedures Except Trauma, with Cerebral Degenerations or Miscellaneous Disorders of Nervous System, with CC Score 0-1</v>
          </cell>
        </row>
        <row r="18">
          <cell r="A18" t="str">
            <v>AA08C</v>
          </cell>
          <cell r="B18" t="str">
            <v>Major Intracranial Procedures Except Trauma, with Muscular, Balance, Cranial or Peripheral Nerve Disorders, or Epilepsy, with CC Score 2+</v>
          </cell>
        </row>
        <row r="19">
          <cell r="A19" t="str">
            <v>AA08D</v>
          </cell>
          <cell r="B19" t="str">
            <v>Major Intracranial Procedures Except Trauma, with Muscular, Balance, Cranial or Peripheral Nerve Disorders, or Epilepsy, with CC Score 0-1</v>
          </cell>
        </row>
        <row r="20">
          <cell r="A20" t="str">
            <v>AA09C</v>
          </cell>
          <cell r="B20" t="str">
            <v>Major Intracranial Procedures Except Trauma, with Other Diagnoses, with CC Score 6+</v>
          </cell>
        </row>
        <row r="21">
          <cell r="A21" t="str">
            <v>AA09D</v>
          </cell>
          <cell r="B21" t="str">
            <v>Major Intracranial Procedures Except Trauma, with Other Diagnoses, with CC Score 3-5</v>
          </cell>
        </row>
        <row r="22">
          <cell r="A22" t="str">
            <v>AA09E</v>
          </cell>
          <cell r="B22" t="str">
            <v>Major Intracranial Procedures Except Trauma, with Other Diagnoses, with CC Score 0-2</v>
          </cell>
        </row>
        <row r="23">
          <cell r="A23" t="str">
            <v>AA10Z</v>
          </cell>
          <cell r="B23" t="str">
            <v>Intermediate Intracranial Procedures Except Trauma, with Cerebrovascular Accident, Nervous System Infections or Encephalopathy</v>
          </cell>
        </row>
        <row r="24">
          <cell r="A24" t="str">
            <v>AA11Z</v>
          </cell>
          <cell r="B24" t="str">
            <v>Intermediate Intracranial Procedures Except Trauma, with Haemorrhagic Cerebrovascular Disorders</v>
          </cell>
        </row>
        <row r="25">
          <cell r="A25" t="str">
            <v>AA12C</v>
          </cell>
          <cell r="B25" t="str">
            <v>Intermediate Intracranial Procedures Except Trauma, with Brain Tumours or Cerebral Cysts, with CC Score 6+</v>
          </cell>
        </row>
        <row r="26">
          <cell r="A26" t="str">
            <v>AA12D</v>
          </cell>
          <cell r="B26" t="str">
            <v>Intermediate Intracranial Procedures Except Trauma, with Brain Tumours or Cerebral Cysts, with CC Score 3-5</v>
          </cell>
        </row>
        <row r="27">
          <cell r="A27" t="str">
            <v>AA12E</v>
          </cell>
          <cell r="B27" t="str">
            <v>Intermediate Intracranial Procedures Except Trauma, with Brain Tumours or Cerebral Cysts, with CC Score 0-2</v>
          </cell>
        </row>
        <row r="28">
          <cell r="A28" t="str">
            <v>AA13C</v>
          </cell>
          <cell r="B28" t="str">
            <v>Intermediate Intracranial Procedures Except Trauma, with Cerebral Degenerations or Miscellaneous Disorders of Nervous System with CC Score 3+</v>
          </cell>
        </row>
        <row r="29">
          <cell r="A29" t="str">
            <v>AA13D</v>
          </cell>
          <cell r="B29" t="str">
            <v>Intermediate Intracranial Procedures Except Trauma, with Cerebral Degenerations or Miscellaneous Disorders of Nervous System with CC Score 0-2</v>
          </cell>
        </row>
        <row r="30">
          <cell r="A30" t="str">
            <v>AA14Z</v>
          </cell>
          <cell r="B30" t="str">
            <v>Intermediate Intracranial Procedures Except Trauma, with Muscular, Balance, Cranial or Peripheral Nerve Disorders, or Epilepsy</v>
          </cell>
        </row>
        <row r="31">
          <cell r="A31" t="str">
            <v>AA15C</v>
          </cell>
          <cell r="B31" t="str">
            <v>Intermediate Intracranial Procedures Except Trauma, with Other Diagnoses, with CC Score 4+</v>
          </cell>
        </row>
        <row r="32">
          <cell r="A32" t="str">
            <v>AA15D</v>
          </cell>
          <cell r="B32" t="str">
            <v>Intermediate Intracranial Procedures Except Trauma, with Other Diagnoses, with CC Score 2-3</v>
          </cell>
        </row>
        <row r="33">
          <cell r="A33" t="str">
            <v>AA15E</v>
          </cell>
          <cell r="B33" t="str">
            <v>Intermediate Intracranial Procedures Except Trauma, with Other Diagnoses, with CC Score 0-1</v>
          </cell>
        </row>
        <row r="34">
          <cell r="A34" t="str">
            <v>AA16Z</v>
          </cell>
          <cell r="B34" t="str">
            <v>Minor Intracranial Procedures Except Trauma, with Cerebrovascular Accident, Nervous System Infections or Encephalopathy</v>
          </cell>
        </row>
        <row r="35">
          <cell r="A35" t="str">
            <v>AA17C</v>
          </cell>
          <cell r="B35" t="str">
            <v>Minor Intracranial Procedures Except Trauma, with Haemorrhagic Cerebrovascular Disorders, with CC Score 5+</v>
          </cell>
        </row>
        <row r="36">
          <cell r="A36" t="str">
            <v>AA17D</v>
          </cell>
          <cell r="B36" t="str">
            <v>Minor Intracranial Procedures Except Trauma, with Haemorrhagic Cerebrovascular Disorders, with CC Score 0-4</v>
          </cell>
        </row>
        <row r="37">
          <cell r="A37" t="str">
            <v>AA18C</v>
          </cell>
          <cell r="B37" t="str">
            <v>Minor Intracranial Procedures Except Trauma, with Brain Tumours or Cerebral Cysts, with CC Score 3+</v>
          </cell>
        </row>
        <row r="38">
          <cell r="A38" t="str">
            <v>AA18D</v>
          </cell>
          <cell r="B38" t="str">
            <v>Minor Intracranial Procedures Except Trauma, with Brain Tumours or Cerebral Cysts, with CC Score 0-2</v>
          </cell>
        </row>
        <row r="39">
          <cell r="A39" t="str">
            <v>AA19C</v>
          </cell>
          <cell r="B39" t="str">
            <v>Minor Intracranial Procedures Except Trauma, with Cerebral Degenerations or Miscellaneous Disorders of Nervous System, with CC Score 5+</v>
          </cell>
        </row>
        <row r="40">
          <cell r="A40" t="str">
            <v>AA19D</v>
          </cell>
          <cell r="B40" t="str">
            <v>Minor Intracranial Procedures Except Trauma, with Cerebral Degenerations or Miscellaneous Disorders of Nervous System, with CC Score 3-4</v>
          </cell>
        </row>
        <row r="41">
          <cell r="A41" t="str">
            <v>AA19E</v>
          </cell>
          <cell r="B41" t="str">
            <v>Minor Intracranial Procedures Except Trauma, with Cerebral Degenerations or Miscellaneous Disorders of Nervous System, with CC Score 0-2</v>
          </cell>
        </row>
        <row r="42">
          <cell r="A42" t="str">
            <v>AA20C</v>
          </cell>
          <cell r="B42" t="str">
            <v>Minor Intracranial Procedures Except Trauma, with Muscular, Balance, Cranial or Peripheral Nerve Disorders, or Epilepsy, with CC Score 2+</v>
          </cell>
        </row>
        <row r="43">
          <cell r="A43" t="str">
            <v>AA20D</v>
          </cell>
          <cell r="B43" t="str">
            <v>Minor Intracranial Procedures Except Trauma, with Muscular, Balance, Cranial or Peripheral Nerve Disorders, or Epilepsy, with CC Score 0-1</v>
          </cell>
        </row>
        <row r="44">
          <cell r="A44" t="str">
            <v>AA21C</v>
          </cell>
          <cell r="B44" t="str">
            <v>Minor Intracranial Procedures Except Trauma, with Other Diagnoses, with CC Score 8+</v>
          </cell>
        </row>
        <row r="45">
          <cell r="A45" t="str">
            <v>AA21D</v>
          </cell>
          <cell r="B45" t="str">
            <v>Minor Intracranial Procedures Except Trauma, with Other Diagnoses, with CC Score 5-7</v>
          </cell>
        </row>
        <row r="46">
          <cell r="A46" t="str">
            <v>AA21E</v>
          </cell>
          <cell r="B46" t="str">
            <v>Minor Intracranial Procedures Except Trauma, with Other Diagnoses, with CC Score 3-4</v>
          </cell>
        </row>
        <row r="47">
          <cell r="A47" t="str">
            <v>AA21F</v>
          </cell>
          <cell r="B47" t="str">
            <v>Minor Intracranial Procedures Except Trauma, with Other Diagnoses, with CC Score 1-2</v>
          </cell>
        </row>
        <row r="48">
          <cell r="A48" t="str">
            <v>AA21G</v>
          </cell>
          <cell r="B48" t="str">
            <v>Minor Intracranial Procedures Except Trauma, with Other Diagnoses, with CC Score 0</v>
          </cell>
        </row>
        <row r="49">
          <cell r="A49" t="str">
            <v>AA22C</v>
          </cell>
          <cell r="B49" t="str">
            <v>Cerebrovascular Accident, Nervous System Infections or Encephalopathy, with CC Score 14+</v>
          </cell>
        </row>
        <row r="50">
          <cell r="A50" t="str">
            <v>AA22D</v>
          </cell>
          <cell r="B50" t="str">
            <v>Cerebrovascular Accident, Nervous System Infections or Encephalopathy, with CC Score 11-13</v>
          </cell>
        </row>
        <row r="51">
          <cell r="A51" t="str">
            <v>AA22E</v>
          </cell>
          <cell r="B51" t="str">
            <v>Cerebrovascular Accident, Nervous System Infections or Encephalopathy, with CC Score 8-10</v>
          </cell>
        </row>
        <row r="52">
          <cell r="A52" t="str">
            <v>AA22F</v>
          </cell>
          <cell r="B52" t="str">
            <v>Cerebrovascular Accident, Nervous System Infections or Encephalopathy, with CC Score 5-7</v>
          </cell>
        </row>
        <row r="53">
          <cell r="A53" t="str">
            <v>AA22G</v>
          </cell>
          <cell r="B53" t="str">
            <v>Cerebrovascular Accident, Nervous System Infections or Encephalopathy, with CC Score 0-4</v>
          </cell>
        </row>
        <row r="54">
          <cell r="A54" t="str">
            <v>AA23C</v>
          </cell>
          <cell r="B54" t="str">
            <v>Haemorrhagic Cerebrovascular Disorders with CC Score 14+</v>
          </cell>
        </row>
        <row r="55">
          <cell r="A55" t="str">
            <v>AA23D</v>
          </cell>
          <cell r="B55" t="str">
            <v>Haemorrhagic Cerebrovascular Disorders with CC Score 10-13</v>
          </cell>
        </row>
        <row r="56">
          <cell r="A56" t="str">
            <v>AA23E</v>
          </cell>
          <cell r="B56" t="str">
            <v>Haemorrhagic Cerebrovascular Disorders with CC Score 6-9</v>
          </cell>
        </row>
        <row r="57">
          <cell r="A57" t="str">
            <v>AA23F</v>
          </cell>
          <cell r="B57" t="str">
            <v>Haemorrhagic Cerebrovascular Disorders with CC Score 3-5</v>
          </cell>
        </row>
        <row r="58">
          <cell r="A58" t="str">
            <v>AA23G</v>
          </cell>
          <cell r="B58" t="str">
            <v>Haemorrhagic Cerebrovascular Disorders with CC Score 0-2</v>
          </cell>
        </row>
        <row r="59">
          <cell r="A59" t="str">
            <v>AA24C</v>
          </cell>
          <cell r="B59" t="str">
            <v>Brain Tumours or Cerebral Cysts, with CC Score 11+</v>
          </cell>
        </row>
        <row r="60">
          <cell r="A60" t="str">
            <v>AA24D</v>
          </cell>
          <cell r="B60" t="str">
            <v>Brain Tumours or Cerebral Cysts, with CC Score 8-10</v>
          </cell>
        </row>
        <row r="61">
          <cell r="A61" t="str">
            <v>AA24E</v>
          </cell>
          <cell r="B61" t="str">
            <v>Brain Tumours or Cerebral Cysts, with CC Score 6-7</v>
          </cell>
        </row>
        <row r="62">
          <cell r="A62" t="str">
            <v>AA24F</v>
          </cell>
          <cell r="B62" t="str">
            <v>Brain Tumours or Cerebral Cysts, with CC Score 4-5</v>
          </cell>
        </row>
        <row r="63">
          <cell r="A63" t="str">
            <v>AA24G</v>
          </cell>
          <cell r="B63" t="str">
            <v>Brain Tumours or Cerebral Cysts, with CC Score 2-3</v>
          </cell>
        </row>
        <row r="64">
          <cell r="A64" t="str">
            <v>AA24H</v>
          </cell>
          <cell r="B64" t="str">
            <v>Brain Tumours or Cerebral Cysts, with CC Score 0-1</v>
          </cell>
        </row>
        <row r="65">
          <cell r="A65" t="str">
            <v>AA25C</v>
          </cell>
          <cell r="B65" t="str">
            <v>Cerebral Degenerations or Miscellaneous Disorders of Nervous System, with CC Score 14+</v>
          </cell>
        </row>
        <row r="66">
          <cell r="A66" t="str">
            <v>AA25D</v>
          </cell>
          <cell r="B66" t="str">
            <v>Cerebral Degenerations or Miscellaneous Disorders of Nervous System, with CC Score 11-13</v>
          </cell>
        </row>
        <row r="67">
          <cell r="A67" t="str">
            <v>AA25E</v>
          </cell>
          <cell r="B67" t="str">
            <v>Cerebral Degenerations or Miscellaneous Disorders of Nervous System, with CC Score 8-10</v>
          </cell>
        </row>
        <row r="68">
          <cell r="A68" t="str">
            <v>AA25F</v>
          </cell>
          <cell r="B68" t="str">
            <v>Cerebral Degenerations or Miscellaneous Disorders of Nervous System, with CC Score 5-7</v>
          </cell>
        </row>
        <row r="69">
          <cell r="A69" t="str">
            <v>AA25G</v>
          </cell>
          <cell r="B69" t="str">
            <v>Cerebral Degenerations or Miscellaneous Disorders of Nervous System, with CC Score 0-4</v>
          </cell>
        </row>
        <row r="70">
          <cell r="A70" t="str">
            <v>AA26C</v>
          </cell>
          <cell r="B70" t="str">
            <v>Muscular, Balance, Cranial or Peripheral Nerve Disorders, Epilepsy or Head Injury, with CC Score 15+</v>
          </cell>
        </row>
        <row r="71">
          <cell r="A71" t="str">
            <v>AA26D</v>
          </cell>
          <cell r="B71" t="str">
            <v>Muscular, Balance, Cranial or Peripheral Nerve Disorders, Epilepsy or Head Injury, with CC Score 12-14</v>
          </cell>
        </row>
        <row r="72">
          <cell r="A72" t="str">
            <v>AA26E</v>
          </cell>
          <cell r="B72" t="str">
            <v>Muscular, Balance, Cranial or Peripheral Nerve Disorders, Epilepsy or Head Injury, with CC Score 9-11</v>
          </cell>
        </row>
        <row r="73">
          <cell r="A73" t="str">
            <v>AA26F</v>
          </cell>
          <cell r="B73" t="str">
            <v>Muscular, Balance, Cranial or Peripheral Nerve Disorders, Epilepsy or Head Injury, with CC Score 6-8</v>
          </cell>
        </row>
        <row r="74">
          <cell r="A74" t="str">
            <v>AA26G</v>
          </cell>
          <cell r="B74" t="str">
            <v>Muscular, Balance, Cranial or Peripheral Nerve Disorders, Epilepsy or Head Injury, with CC Score 3-5</v>
          </cell>
        </row>
        <row r="75">
          <cell r="A75" t="str">
            <v>AA26H</v>
          </cell>
          <cell r="B75" t="str">
            <v>Muscular, Balance, Cranial or Peripheral Nerve Disorders, Epilepsy or Head Injury, with CC Score 0-2</v>
          </cell>
        </row>
        <row r="76">
          <cell r="A76" t="str">
            <v>AA27Z</v>
          </cell>
          <cell r="B76" t="str">
            <v>Medical Care of Patients with Alzheimer's Disease</v>
          </cell>
        </row>
        <row r="77">
          <cell r="A77" t="str">
            <v>AA28C</v>
          </cell>
          <cell r="B77" t="str">
            <v>Motor Neuron Disease with CC Score 8+</v>
          </cell>
        </row>
        <row r="78">
          <cell r="A78" t="str">
            <v>AA28D</v>
          </cell>
          <cell r="B78" t="str">
            <v>Motor Neuron Disease with CC Score 5-7</v>
          </cell>
        </row>
        <row r="79">
          <cell r="A79" t="str">
            <v>AA28E</v>
          </cell>
          <cell r="B79" t="str">
            <v>Motor Neuron Disease with CC Score 2-4</v>
          </cell>
        </row>
        <row r="80">
          <cell r="A80" t="str">
            <v>AA28F</v>
          </cell>
          <cell r="B80" t="str">
            <v>Motor Neuron Disease with CC Score 0-1</v>
          </cell>
        </row>
        <row r="81">
          <cell r="A81" t="str">
            <v>AA29C</v>
          </cell>
          <cell r="B81" t="str">
            <v>Transient Ischaemic Attack with CC Score 11+</v>
          </cell>
        </row>
        <row r="82">
          <cell r="A82" t="str">
            <v>AA29D</v>
          </cell>
          <cell r="B82" t="str">
            <v>Transient Ischaemic Attack with CC Score 8-10</v>
          </cell>
        </row>
        <row r="83">
          <cell r="A83" t="str">
            <v>AA29E</v>
          </cell>
          <cell r="B83" t="str">
            <v>Transient Ischaemic Attack with CC Score 5-7</v>
          </cell>
        </row>
        <row r="84">
          <cell r="A84" t="str">
            <v>AA29F</v>
          </cell>
          <cell r="B84" t="str">
            <v>Transient Ischaemic Attack with CC Score 0-4</v>
          </cell>
        </row>
        <row r="85">
          <cell r="A85" t="str">
            <v>AA30C</v>
          </cell>
          <cell r="B85" t="str">
            <v>Medical Care of Patients with Multiple Sclerosis, with CC Score 8+</v>
          </cell>
        </row>
        <row r="86">
          <cell r="A86" t="str">
            <v>AA30D</v>
          </cell>
          <cell r="B86" t="str">
            <v>Medical Care of Patients with Multiple Sclerosis, with CC Score 5-7</v>
          </cell>
        </row>
        <row r="87">
          <cell r="A87" t="str">
            <v>AA30E</v>
          </cell>
          <cell r="B87" t="str">
            <v>Medical Care of Patients with Multiple Sclerosis, with CC Score 2-4</v>
          </cell>
        </row>
        <row r="88">
          <cell r="A88" t="str">
            <v>AA30F</v>
          </cell>
          <cell r="B88" t="str">
            <v>Medical Care of Patients with Multiple Sclerosis, with CC Score 0-1</v>
          </cell>
        </row>
        <row r="89">
          <cell r="A89" t="str">
            <v>AA31C</v>
          </cell>
          <cell r="B89" t="str">
            <v>Headache, Migraine or Cerebrospinal Fluid Leak, with CC Score 11+</v>
          </cell>
        </row>
        <row r="90">
          <cell r="A90" t="str">
            <v>AA31D</v>
          </cell>
          <cell r="B90" t="str">
            <v>Headache, Migraine or Cerebrospinal Fluid Leak, with CC Score 7-10</v>
          </cell>
        </row>
        <row r="91">
          <cell r="A91" t="str">
            <v>AA31E</v>
          </cell>
          <cell r="B91" t="str">
            <v>Headache, Migraine or Cerebrospinal Fluid Leak, with CC Score 0-6</v>
          </cell>
        </row>
        <row r="92">
          <cell r="A92" t="str">
            <v>AA32Z</v>
          </cell>
          <cell r="B92" t="str">
            <v>Neuropsychology Tests</v>
          </cell>
        </row>
        <row r="93">
          <cell r="A93" t="str">
            <v>AA33C</v>
          </cell>
          <cell r="B93" t="str">
            <v>Conventional EEG, EMG or Nerve Conduction Studies, 19 years and over</v>
          </cell>
        </row>
        <row r="94">
          <cell r="A94" t="str">
            <v>AA33D</v>
          </cell>
          <cell r="B94" t="str">
            <v>Conventional EEG, EMG or Nerve Conduction Studies, 18 years and under</v>
          </cell>
        </row>
        <row r="95">
          <cell r="A95" t="str">
            <v>AA35A</v>
          </cell>
          <cell r="B95" t="str">
            <v>Stroke with CC Score 16+</v>
          </cell>
        </row>
        <row r="96">
          <cell r="A96" t="str">
            <v>AA35B</v>
          </cell>
          <cell r="B96" t="str">
            <v>Stroke with CC Score 13-15</v>
          </cell>
        </row>
        <row r="97">
          <cell r="A97" t="str">
            <v>AA35C</v>
          </cell>
          <cell r="B97" t="str">
            <v>Stroke with CC Score 10-12</v>
          </cell>
        </row>
        <row r="98">
          <cell r="A98" t="str">
            <v>AA35D</v>
          </cell>
          <cell r="B98" t="str">
            <v>Stroke with CC Score 7-9</v>
          </cell>
        </row>
        <row r="99">
          <cell r="A99" t="str">
            <v>AA35E</v>
          </cell>
          <cell r="B99" t="str">
            <v>Stroke with CC Score 4-6</v>
          </cell>
        </row>
        <row r="100">
          <cell r="A100" t="str">
            <v>AA35F</v>
          </cell>
          <cell r="B100" t="str">
            <v>Stroke with CC Score 0-3</v>
          </cell>
        </row>
        <row r="101">
          <cell r="A101" t="str">
            <v>AA36Z</v>
          </cell>
          <cell r="B101" t="str">
            <v>Major Intracranial Procedures Except Trauma, with Stroke</v>
          </cell>
        </row>
        <row r="102">
          <cell r="A102" t="str">
            <v>AA37Z</v>
          </cell>
          <cell r="B102" t="str">
            <v>Intermediate Intracranial Procedures Except Trauma, with Stroke</v>
          </cell>
        </row>
        <row r="103">
          <cell r="A103" t="str">
            <v>AA38Z</v>
          </cell>
          <cell r="B103" t="str">
            <v>Minor Intracranial Procedures Except Trauma, with Stroke</v>
          </cell>
        </row>
        <row r="104">
          <cell r="A104" t="str">
            <v>AA39Z</v>
          </cell>
          <cell r="B104" t="str">
            <v>Long Term EEG Monitoring</v>
          </cell>
        </row>
        <row r="105">
          <cell r="A105" t="str">
            <v>AA40Z</v>
          </cell>
          <cell r="B105" t="str">
            <v>Complex Long Term EEG Monitoring</v>
          </cell>
        </row>
        <row r="106">
          <cell r="A106" t="str">
            <v>AA41Z</v>
          </cell>
          <cell r="B106" t="str">
            <v>Sleep Studies</v>
          </cell>
        </row>
        <row r="107">
          <cell r="A107" t="str">
            <v>AA42Z</v>
          </cell>
          <cell r="B107" t="str">
            <v>Complex Sleep Studies</v>
          </cell>
        </row>
        <row r="108">
          <cell r="A108" t="str">
            <v>AB02Z</v>
          </cell>
          <cell r="B108" t="str">
            <v>Complex Major Pain Procedures</v>
          </cell>
        </row>
        <row r="109">
          <cell r="A109" t="str">
            <v>AB03Z</v>
          </cell>
          <cell r="B109" t="str">
            <v>Complex Pain Procedures</v>
          </cell>
        </row>
        <row r="110">
          <cell r="A110" t="str">
            <v>AB04Z</v>
          </cell>
          <cell r="B110" t="str">
            <v>Major Pain Procedures</v>
          </cell>
        </row>
        <row r="111">
          <cell r="A111" t="str">
            <v>AB05Z</v>
          </cell>
          <cell r="B111" t="str">
            <v>Intermediate Pain Procedures</v>
          </cell>
        </row>
        <row r="112">
          <cell r="A112" t="str">
            <v>AB06Z</v>
          </cell>
          <cell r="B112" t="str">
            <v>Minor Pain Procedures</v>
          </cell>
        </row>
        <row r="113">
          <cell r="A113" t="str">
            <v>AB07Z</v>
          </cell>
          <cell r="B113" t="str">
            <v>Insertion of Neurostimulator or Intrathecal Drug Delivery Device</v>
          </cell>
        </row>
        <row r="114">
          <cell r="A114" t="str">
            <v>AB08Z</v>
          </cell>
          <cell r="B114" t="str">
            <v>Pain Radiofrequency Treatments</v>
          </cell>
        </row>
        <row r="115">
          <cell r="A115" t="str">
            <v>AB09Z</v>
          </cell>
          <cell r="B115" t="str">
            <v>Other Specified Pain Procedures</v>
          </cell>
        </row>
        <row r="116">
          <cell r="A116" t="str">
            <v>AB10Z</v>
          </cell>
          <cell r="B116" t="str">
            <v>Unspecified Pain Procedures</v>
          </cell>
        </row>
        <row r="117">
          <cell r="A117" t="str">
            <v>AB11Z</v>
          </cell>
          <cell r="B117" t="str">
            <v>Cognitive Behavioural Therapy</v>
          </cell>
        </row>
        <row r="118">
          <cell r="A118" t="str">
            <v>BZ01A</v>
          </cell>
          <cell r="B118" t="str">
            <v>Enhanced Cataract Surgery with CC Score 2+</v>
          </cell>
        </row>
        <row r="119">
          <cell r="A119" t="str">
            <v>BZ01B</v>
          </cell>
          <cell r="B119" t="str">
            <v>Enhanced Cataract Surgery with CC Score 0-1</v>
          </cell>
        </row>
        <row r="120">
          <cell r="A120" t="str">
            <v>BZ02A</v>
          </cell>
          <cell r="B120" t="str">
            <v>Phacoemulsification Cataract Extraction and Lens Implant, with CC Score 5+</v>
          </cell>
        </row>
        <row r="121">
          <cell r="A121" t="str">
            <v>BZ02B</v>
          </cell>
          <cell r="B121" t="str">
            <v>Phacoemulsification Cataract Extraction and Lens Implant, with CC Score 2-4</v>
          </cell>
        </row>
        <row r="122">
          <cell r="A122" t="str">
            <v>BZ02C</v>
          </cell>
          <cell r="B122" t="str">
            <v>Phacoemulsification Cataract Extraction and Lens Implant, with CC Score 0-1</v>
          </cell>
        </row>
        <row r="123">
          <cell r="A123" t="str">
            <v>BZ03A</v>
          </cell>
          <cell r="B123" t="str">
            <v>Non-Phacoemulsification Cataract Surgery with CC Score 1+</v>
          </cell>
        </row>
        <row r="124">
          <cell r="A124" t="str">
            <v>BZ03B</v>
          </cell>
          <cell r="B124" t="str">
            <v>Non-Phacoemulsification Cataract Surgery with CC Score 0</v>
          </cell>
        </row>
        <row r="125">
          <cell r="A125" t="str">
            <v>BZ04A</v>
          </cell>
          <cell r="B125" t="str">
            <v>Lens Capsulotomy with CC Score 1+</v>
          </cell>
        </row>
        <row r="126">
          <cell r="A126" t="str">
            <v>BZ04B</v>
          </cell>
          <cell r="B126" t="str">
            <v>Lens Capsulotomy with CC Score 0</v>
          </cell>
        </row>
        <row r="127">
          <cell r="A127" t="str">
            <v>BZ05A</v>
          </cell>
          <cell r="B127" t="str">
            <v>Major Oculoplastics Procedures with CC Score 1+</v>
          </cell>
        </row>
        <row r="128">
          <cell r="A128" t="str">
            <v>BZ05B</v>
          </cell>
          <cell r="B128" t="str">
            <v>Major Oculoplastics Procedures with CC Score 0</v>
          </cell>
        </row>
        <row r="129">
          <cell r="A129" t="str">
            <v>BZ06B</v>
          </cell>
          <cell r="B129" t="str">
            <v>Intermediate Oculoplastics Procedures, 18 years and under</v>
          </cell>
        </row>
        <row r="130">
          <cell r="A130" t="str">
            <v>BZ06C</v>
          </cell>
          <cell r="B130" t="str">
            <v>Intermediate Oculoplastics Procedures, 19 years and over, with CC Score 2+</v>
          </cell>
        </row>
        <row r="131">
          <cell r="A131" t="str">
            <v>BZ06D</v>
          </cell>
          <cell r="B131" t="str">
            <v>Intermediate Oculoplastics Procedures, 19 years and over, with CC Score 0-1</v>
          </cell>
        </row>
        <row r="132">
          <cell r="A132" t="str">
            <v>BZ07B</v>
          </cell>
          <cell r="B132" t="str">
            <v>Minor Oculoplastics Procedures, 18 years and under</v>
          </cell>
        </row>
        <row r="133">
          <cell r="A133" t="str">
            <v>BZ07C</v>
          </cell>
          <cell r="B133" t="str">
            <v>Minor Oculoplastics Procedures, 19 years and over, with CC Score 3+</v>
          </cell>
        </row>
        <row r="134">
          <cell r="A134" t="str">
            <v>BZ07D</v>
          </cell>
          <cell r="B134" t="str">
            <v>Minor Oculoplastics Procedures, 19 years and over, with CC Score 1-2</v>
          </cell>
        </row>
        <row r="135">
          <cell r="A135" t="str">
            <v>BZ07E</v>
          </cell>
          <cell r="B135" t="str">
            <v>Minor Oculoplastics Procedures, 19 years and over, with CC Score 0</v>
          </cell>
        </row>
        <row r="136">
          <cell r="A136" t="str">
            <v>BZ08B</v>
          </cell>
          <cell r="B136" t="str">
            <v>Major Orbits or Lacrimal Procedures, 18 years and under</v>
          </cell>
        </row>
        <row r="137">
          <cell r="A137" t="str">
            <v>BZ08C</v>
          </cell>
          <cell r="B137" t="str">
            <v>Major Orbits or Lacrimal Procedures, 19 years and over, with CC Score 1+</v>
          </cell>
        </row>
        <row r="138">
          <cell r="A138" t="str">
            <v>BZ08D</v>
          </cell>
          <cell r="B138" t="str">
            <v>Major Orbits or Lacrimal Procedures, 19 years and over, with CC Score 0</v>
          </cell>
        </row>
        <row r="139">
          <cell r="A139" t="str">
            <v>BZ09B</v>
          </cell>
          <cell r="B139" t="str">
            <v>Intermediate Orbits or Lacrimal Procedures, 18 years and under</v>
          </cell>
        </row>
        <row r="140">
          <cell r="A140" t="str">
            <v>BZ09C</v>
          </cell>
          <cell r="B140" t="str">
            <v>Intermediate Orbits or Lacrimal Procedures, 19 years and over, with CC Score 2+</v>
          </cell>
        </row>
        <row r="141">
          <cell r="A141" t="str">
            <v>BZ09D</v>
          </cell>
          <cell r="B141" t="str">
            <v>Intermediate Orbits or Lacrimal Procedures, 19 years and over, with CC Score 0-1</v>
          </cell>
        </row>
        <row r="142">
          <cell r="A142" t="str">
            <v>BZ10B</v>
          </cell>
          <cell r="B142" t="str">
            <v>Minor Orbits or Lacrimal Procedures, 18 years and under</v>
          </cell>
        </row>
        <row r="143">
          <cell r="A143" t="str">
            <v>BZ10C</v>
          </cell>
          <cell r="B143" t="str">
            <v>Minor Orbits or Lacrimal Procedures, 19 years and over, with CC Score 2+</v>
          </cell>
        </row>
        <row r="144">
          <cell r="A144" t="str">
            <v>BZ10D</v>
          </cell>
          <cell r="B144" t="str">
            <v>Minor Orbits or Lacrimal Procedures, 19 years and over, with CC Score 0-1</v>
          </cell>
        </row>
        <row r="145">
          <cell r="A145" t="str">
            <v>BZ11A</v>
          </cell>
          <cell r="B145" t="str">
            <v>Major Cornea or Sclera Procedures, with CC Score 1+</v>
          </cell>
        </row>
        <row r="146">
          <cell r="A146" t="str">
            <v>BZ11B</v>
          </cell>
          <cell r="B146" t="str">
            <v>Major Cornea or Sclera Procedures, with CC Score 0</v>
          </cell>
        </row>
        <row r="147">
          <cell r="A147" t="str">
            <v>BZ12A</v>
          </cell>
          <cell r="B147" t="str">
            <v>Intermediate Cornea or Sclera Procedures, with CC Score 1+</v>
          </cell>
        </row>
        <row r="148">
          <cell r="A148" t="str">
            <v>BZ12B</v>
          </cell>
          <cell r="B148" t="str">
            <v>Intermediate Cornea or Sclera Procedures, with CC Score 0</v>
          </cell>
        </row>
        <row r="149">
          <cell r="A149" t="str">
            <v>BZ13A</v>
          </cell>
          <cell r="B149" t="str">
            <v>Minor Cornea or Sclera Procedures, with CC Score 1+</v>
          </cell>
        </row>
        <row r="150">
          <cell r="A150" t="str">
            <v>BZ13B</v>
          </cell>
          <cell r="B150" t="str">
            <v>Minor Cornea or Sclera Procedures, with CC Score 0</v>
          </cell>
        </row>
        <row r="151">
          <cell r="A151" t="str">
            <v>BZ14A</v>
          </cell>
          <cell r="B151" t="str">
            <v>Major Ocular Motility Procedures, 19 years and over</v>
          </cell>
        </row>
        <row r="152">
          <cell r="A152" t="str">
            <v>BZ14B</v>
          </cell>
          <cell r="B152" t="str">
            <v>Major Ocular Motility Procedures, 18 years and under</v>
          </cell>
        </row>
        <row r="153">
          <cell r="A153" t="str">
            <v>BZ15B</v>
          </cell>
          <cell r="B153" t="str">
            <v>Intermediate Ocular Motility Procedures, 18 years and under</v>
          </cell>
        </row>
        <row r="154">
          <cell r="A154" t="str">
            <v>BZ15C</v>
          </cell>
          <cell r="B154" t="str">
            <v>Intermediate Ocular Motility Procedures, 19 years and over, with CC Score 1+</v>
          </cell>
        </row>
        <row r="155">
          <cell r="A155" t="str">
            <v>BZ15D</v>
          </cell>
          <cell r="B155" t="str">
            <v>Intermediate Ocular Motility Procedures, 19 years and over, with CC Score 0</v>
          </cell>
        </row>
        <row r="156">
          <cell r="A156" t="str">
            <v>BZ16A</v>
          </cell>
          <cell r="B156" t="str">
            <v>Minor Ocular Motility Procedures, 19 years and over</v>
          </cell>
        </row>
        <row r="157">
          <cell r="A157" t="str">
            <v>BZ16B</v>
          </cell>
          <cell r="B157" t="str">
            <v>Minor Ocular Motility Procedures, 18 years and under</v>
          </cell>
        </row>
        <row r="158">
          <cell r="A158" t="str">
            <v>BZ17A</v>
          </cell>
          <cell r="B158" t="str">
            <v>Major Glaucoma Procedures with CC Score 1+</v>
          </cell>
        </row>
        <row r="159">
          <cell r="A159" t="str">
            <v>BZ17B</v>
          </cell>
          <cell r="B159" t="str">
            <v>Major Glaucoma Procedures with CC Score 0</v>
          </cell>
        </row>
        <row r="160">
          <cell r="A160" t="str">
            <v>BZ18A</v>
          </cell>
          <cell r="B160" t="str">
            <v>Intermediate Glaucoma Procedures with CC Score 1+</v>
          </cell>
        </row>
        <row r="161">
          <cell r="A161" t="str">
            <v>BZ18B</v>
          </cell>
          <cell r="B161" t="str">
            <v>Intermediate Glaucoma Procedures with CC Score 0</v>
          </cell>
        </row>
        <row r="162">
          <cell r="A162" t="str">
            <v>BZ19A</v>
          </cell>
          <cell r="B162" t="str">
            <v>Minor Glaucoma Procedures with CC Score 1+</v>
          </cell>
        </row>
        <row r="163">
          <cell r="A163" t="str">
            <v>BZ19B</v>
          </cell>
          <cell r="B163" t="str">
            <v>Minor Glaucoma Procedures with CC Score 0</v>
          </cell>
        </row>
        <row r="164">
          <cell r="A164" t="str">
            <v>BZ20A</v>
          </cell>
          <cell r="B164" t="str">
            <v>Complex Vitreous Retinal Procedures with CC Score 1+</v>
          </cell>
        </row>
        <row r="165">
          <cell r="A165" t="str">
            <v>BZ20B</v>
          </cell>
          <cell r="B165" t="str">
            <v>Complex Vitreous Retinal Procedures with CC Score 0</v>
          </cell>
        </row>
        <row r="166">
          <cell r="A166" t="str">
            <v>BZ21A</v>
          </cell>
          <cell r="B166" t="str">
            <v>Major Vitreous Retinal Procedures with CC Score 3+</v>
          </cell>
        </row>
        <row r="167">
          <cell r="A167" t="str">
            <v>BZ21B</v>
          </cell>
          <cell r="B167" t="str">
            <v>Major Vitreous Retinal Procedures with CC Score 1-2</v>
          </cell>
        </row>
        <row r="168">
          <cell r="A168" t="str">
            <v>BZ21C</v>
          </cell>
          <cell r="B168" t="str">
            <v>Major Vitreous Retinal Procedures with CC Score 0</v>
          </cell>
        </row>
        <row r="169">
          <cell r="A169" t="str">
            <v>BZ22A</v>
          </cell>
          <cell r="B169" t="str">
            <v>Intermediate Vitreous Retinal Procedures with CC Score 2+</v>
          </cell>
        </row>
        <row r="170">
          <cell r="A170" t="str">
            <v>BZ22B</v>
          </cell>
          <cell r="B170" t="str">
            <v>Intermediate Vitreous Retinal Procedures with CC Score 0-1</v>
          </cell>
        </row>
        <row r="171">
          <cell r="A171" t="str">
            <v>BZ23Z</v>
          </cell>
          <cell r="B171" t="str">
            <v>Minor Vitreous Retinal Procedures</v>
          </cell>
        </row>
        <row r="172">
          <cell r="A172" t="str">
            <v>BZ24D</v>
          </cell>
          <cell r="B172" t="str">
            <v>Non-Surgical Ophthalmology with Interventions</v>
          </cell>
        </row>
        <row r="173">
          <cell r="A173" t="str">
            <v>BZ24E</v>
          </cell>
          <cell r="B173" t="str">
            <v>Non-Surgical Ophthalmology without Interventions, with CC Score 5+</v>
          </cell>
        </row>
        <row r="174">
          <cell r="A174" t="str">
            <v>BZ24F</v>
          </cell>
          <cell r="B174" t="str">
            <v>Non-Surgical Ophthalmology without Interventions, with CC Score 2-4</v>
          </cell>
        </row>
        <row r="175">
          <cell r="A175" t="str">
            <v>BZ24G</v>
          </cell>
          <cell r="B175" t="str">
            <v>Non-Surgical Ophthalmology without Interventions, with CC Score 0-1</v>
          </cell>
        </row>
        <row r="176">
          <cell r="A176" t="str">
            <v>CA01Z</v>
          </cell>
          <cell r="B176" t="str">
            <v>Complex Neck Procedures</v>
          </cell>
        </row>
        <row r="177">
          <cell r="A177" t="str">
            <v>CA02A</v>
          </cell>
          <cell r="B177" t="str">
            <v>Very Major Neck Procedures with CC Score 2+</v>
          </cell>
        </row>
        <row r="178">
          <cell r="A178" t="str">
            <v>CA02B</v>
          </cell>
          <cell r="B178" t="str">
            <v>Very Major Neck Procedures with CC Score 0-1</v>
          </cell>
        </row>
        <row r="179">
          <cell r="A179" t="str">
            <v>CA03A</v>
          </cell>
          <cell r="B179" t="str">
            <v>Major Neck Procedures with CC Score 2+</v>
          </cell>
        </row>
        <row r="180">
          <cell r="A180" t="str">
            <v>CA03B</v>
          </cell>
          <cell r="B180" t="str">
            <v>Major Neck Procedures with CC Score 0-1</v>
          </cell>
        </row>
        <row r="181">
          <cell r="A181" t="str">
            <v>CA04A</v>
          </cell>
          <cell r="B181" t="str">
            <v>Intermediate Neck Procedures, 19 years and over</v>
          </cell>
        </row>
        <row r="182">
          <cell r="A182" t="str">
            <v>CA04B</v>
          </cell>
          <cell r="B182" t="str">
            <v>Intermediate Neck Procedures, 18 years and under</v>
          </cell>
        </row>
        <row r="183">
          <cell r="A183" t="str">
            <v>CA05A</v>
          </cell>
          <cell r="B183" t="str">
            <v>Minor Neck Procedures, 19 years and over</v>
          </cell>
        </row>
        <row r="184">
          <cell r="A184" t="str">
            <v>CA05B</v>
          </cell>
          <cell r="B184" t="str">
            <v>Minor Neck Procedures, 18 years and under</v>
          </cell>
        </row>
        <row r="185">
          <cell r="A185" t="str">
            <v>CA10A</v>
          </cell>
          <cell r="B185" t="str">
            <v>Septorhinoplasty, 19 years and over</v>
          </cell>
        </row>
        <row r="186">
          <cell r="A186" t="str">
            <v>CA10B</v>
          </cell>
          <cell r="B186" t="str">
            <v>Septorhinoplasty, 18 years and under</v>
          </cell>
        </row>
        <row r="187">
          <cell r="A187" t="str">
            <v>CA11A</v>
          </cell>
          <cell r="B187" t="str">
            <v>Septoplasty, 19 years and over</v>
          </cell>
        </row>
        <row r="188">
          <cell r="A188" t="str">
            <v>CA11B</v>
          </cell>
          <cell r="B188" t="str">
            <v>Septoplasty, 18 years and under</v>
          </cell>
        </row>
        <row r="189">
          <cell r="A189" t="str">
            <v>CA12Z</v>
          </cell>
          <cell r="B189" t="str">
            <v>Major Treatment of Epistaxis</v>
          </cell>
        </row>
        <row r="190">
          <cell r="A190" t="str">
            <v>CA13A</v>
          </cell>
          <cell r="B190" t="str">
            <v>Minor Treatment of Epistaxis, 19 years and over</v>
          </cell>
        </row>
        <row r="191">
          <cell r="A191" t="str">
            <v>CA13B</v>
          </cell>
          <cell r="B191" t="str">
            <v>Minor Treatment of Epistaxis, 18 years and under</v>
          </cell>
        </row>
        <row r="192">
          <cell r="A192" t="str">
            <v>CA14Z</v>
          </cell>
          <cell r="B192" t="str">
            <v>Nasal Polypectomy</v>
          </cell>
        </row>
        <row r="193">
          <cell r="A193" t="str">
            <v>CA15Z</v>
          </cell>
          <cell r="B193" t="str">
            <v>Excision or Biopsy, of Lesion of Internal Nose</v>
          </cell>
        </row>
        <row r="194">
          <cell r="A194" t="str">
            <v>CA16Z</v>
          </cell>
          <cell r="B194" t="str">
            <v>Excision or Biopsy, of Lesion of External Nose</v>
          </cell>
        </row>
        <row r="195">
          <cell r="A195" t="str">
            <v>CA20Z</v>
          </cell>
          <cell r="B195" t="str">
            <v>Complex Nose Procedures</v>
          </cell>
        </row>
        <row r="196">
          <cell r="A196" t="str">
            <v>CA21Z</v>
          </cell>
          <cell r="B196" t="str">
            <v>Very Major Nose Procedures</v>
          </cell>
        </row>
        <row r="197">
          <cell r="A197" t="str">
            <v>CA22Z</v>
          </cell>
          <cell r="B197" t="str">
            <v>Major Nose Procedures</v>
          </cell>
        </row>
        <row r="198">
          <cell r="A198" t="str">
            <v>CA23Z</v>
          </cell>
          <cell r="B198" t="str">
            <v>Intermediate Nose Procedures</v>
          </cell>
        </row>
        <row r="199">
          <cell r="A199" t="str">
            <v>CA24A</v>
          </cell>
          <cell r="B199" t="str">
            <v>Minor Nose Procedures, 19 years and over</v>
          </cell>
        </row>
        <row r="200">
          <cell r="A200" t="str">
            <v>CA24B</v>
          </cell>
          <cell r="B200" t="str">
            <v>Minor Nose Procedures, 18 years and under</v>
          </cell>
        </row>
        <row r="201">
          <cell r="A201" t="str">
            <v>CA25A</v>
          </cell>
          <cell r="B201" t="str">
            <v>Minimal Nose Procedures, 19 years and over</v>
          </cell>
        </row>
        <row r="202">
          <cell r="A202" t="str">
            <v>CA25B</v>
          </cell>
          <cell r="B202" t="str">
            <v>Minimal Nose Procedures, 18 years and under</v>
          </cell>
        </row>
        <row r="203">
          <cell r="A203" t="str">
            <v>CA26Z</v>
          </cell>
          <cell r="B203" t="str">
            <v>Complex Sinus Procedures</v>
          </cell>
        </row>
        <row r="204">
          <cell r="A204" t="str">
            <v>CA27Z</v>
          </cell>
          <cell r="B204" t="str">
            <v>Major Sinus Procedures</v>
          </cell>
        </row>
        <row r="205">
          <cell r="A205" t="str">
            <v>CA28Z</v>
          </cell>
          <cell r="B205" t="str">
            <v>Intermediate Sinus Procedures</v>
          </cell>
        </row>
        <row r="206">
          <cell r="A206" t="str">
            <v>CA29Z</v>
          </cell>
          <cell r="B206" t="str">
            <v>Minor Sinus Procedures</v>
          </cell>
        </row>
        <row r="207">
          <cell r="A207" t="str">
            <v>CA30A</v>
          </cell>
          <cell r="B207" t="str">
            <v>Radical or Revisional, Mastoid Procedures, 19 years and over</v>
          </cell>
        </row>
        <row r="208">
          <cell r="A208" t="str">
            <v>CA30B</v>
          </cell>
          <cell r="B208" t="str">
            <v>Radical or Revisional, Mastoid Procedures, 18 years and under</v>
          </cell>
        </row>
        <row r="209">
          <cell r="A209" t="str">
            <v>CA31Z</v>
          </cell>
          <cell r="B209" t="str">
            <v>Simple or Cortical, Mastoid Procedures</v>
          </cell>
        </row>
        <row r="210">
          <cell r="A210" t="str">
            <v>CA32A</v>
          </cell>
          <cell r="B210" t="str">
            <v>Tympanoplasty, 19 years and over</v>
          </cell>
        </row>
        <row r="211">
          <cell r="A211" t="str">
            <v>CA32B</v>
          </cell>
          <cell r="B211" t="str">
            <v>Tympanoplasty, 18 years and under</v>
          </cell>
        </row>
        <row r="212">
          <cell r="A212" t="str">
            <v>CA33Z</v>
          </cell>
          <cell r="B212" t="str">
            <v>Pinnaplasty</v>
          </cell>
        </row>
        <row r="213">
          <cell r="A213" t="str">
            <v>CA34A</v>
          </cell>
          <cell r="B213" t="str">
            <v>Excision or Biopsy, of Lesion of External Ear, 19 years and over</v>
          </cell>
        </row>
        <row r="214">
          <cell r="A214" t="str">
            <v>CA34B</v>
          </cell>
          <cell r="B214" t="str">
            <v>Excision or Biopsy, of Lesion of External Ear, 18 years and under</v>
          </cell>
        </row>
        <row r="215">
          <cell r="A215" t="str">
            <v>CA35A</v>
          </cell>
          <cell r="B215" t="str">
            <v>Insertion of Grommets, 19 years and over</v>
          </cell>
        </row>
        <row r="216">
          <cell r="A216" t="str">
            <v>CA35B</v>
          </cell>
          <cell r="B216" t="str">
            <v>Insertion of Grommets, between 2 and 18 years</v>
          </cell>
        </row>
        <row r="217">
          <cell r="A217" t="str">
            <v>CA35C</v>
          </cell>
          <cell r="B217" t="str">
            <v>Insertion of Grommets, 1 year and under</v>
          </cell>
        </row>
        <row r="218">
          <cell r="A218" t="str">
            <v>CA36A</v>
          </cell>
          <cell r="B218" t="str">
            <v>Clearance of External Auditory Canal, 19 years and over</v>
          </cell>
        </row>
        <row r="219">
          <cell r="A219" t="str">
            <v>CA36B</v>
          </cell>
          <cell r="B219" t="str">
            <v>Clearance of External Auditory Canal, 18 years and under</v>
          </cell>
        </row>
        <row r="220">
          <cell r="A220" t="str">
            <v>CA37A</v>
          </cell>
          <cell r="B220" t="str">
            <v>Audiometry or Hearing Assessment, 19 years and over</v>
          </cell>
        </row>
        <row r="221">
          <cell r="A221" t="str">
            <v>CA37B</v>
          </cell>
          <cell r="B221" t="str">
            <v>Audiometry or Hearing Assessment, between 5 and 18 years</v>
          </cell>
        </row>
        <row r="222">
          <cell r="A222" t="str">
            <v>CA37C</v>
          </cell>
          <cell r="B222" t="str">
            <v>Audiometry or Hearing Assessment, 4 years and under</v>
          </cell>
        </row>
        <row r="223">
          <cell r="A223" t="str">
            <v>CA38A</v>
          </cell>
          <cell r="B223" t="str">
            <v>Evoked Potential Recording, 19 years and over</v>
          </cell>
        </row>
        <row r="224">
          <cell r="A224" t="str">
            <v>CA38B</v>
          </cell>
          <cell r="B224" t="str">
            <v>Evoked Potential Recording, 18 years and under</v>
          </cell>
        </row>
        <row r="225">
          <cell r="A225" t="str">
            <v>CA39Z</v>
          </cell>
          <cell r="B225" t="str">
            <v>Fixture for Bone Anchored Hearing Aids</v>
          </cell>
        </row>
        <row r="226">
          <cell r="A226" t="str">
            <v>CA40Z</v>
          </cell>
          <cell r="B226" t="str">
            <v>Fitting of Bone Anchored Hearing Aids</v>
          </cell>
        </row>
        <row r="227">
          <cell r="A227" t="str">
            <v>CA41Z</v>
          </cell>
          <cell r="B227" t="str">
            <v>Bilateral Cochlear Implants</v>
          </cell>
        </row>
        <row r="228">
          <cell r="A228" t="str">
            <v>CA42Z</v>
          </cell>
          <cell r="B228" t="str">
            <v>Unilateral Cochlear Implant</v>
          </cell>
        </row>
        <row r="229">
          <cell r="A229" t="str">
            <v>CA43Z</v>
          </cell>
          <cell r="B229" t="str">
            <v>Balance Assessment</v>
          </cell>
        </row>
        <row r="230">
          <cell r="A230" t="str">
            <v>CA50Z</v>
          </cell>
          <cell r="B230" t="str">
            <v>Complex Ear Procedures</v>
          </cell>
        </row>
        <row r="231">
          <cell r="A231" t="str">
            <v>CA51A</v>
          </cell>
          <cell r="B231" t="str">
            <v>Very Major Ear Procedures, 19 years and over</v>
          </cell>
        </row>
        <row r="232">
          <cell r="A232" t="str">
            <v>CA51B</v>
          </cell>
          <cell r="B232" t="str">
            <v>Very Major Ear Procedures, 18 years and under</v>
          </cell>
        </row>
        <row r="233">
          <cell r="A233" t="str">
            <v>CA52A</v>
          </cell>
          <cell r="B233" t="str">
            <v>Major Ear Procedures, 19 years and over</v>
          </cell>
        </row>
        <row r="234">
          <cell r="A234" t="str">
            <v>CA52B</v>
          </cell>
          <cell r="B234" t="str">
            <v>Major Ear Procedures, 18 years and under</v>
          </cell>
        </row>
        <row r="235">
          <cell r="A235" t="str">
            <v>CA53A</v>
          </cell>
          <cell r="B235" t="str">
            <v>Intermediate Ear Procedures, 19 years and over</v>
          </cell>
        </row>
        <row r="236">
          <cell r="A236" t="str">
            <v>CA53B</v>
          </cell>
          <cell r="B236" t="str">
            <v>Intermediate Ear Procedures, 18 years and under</v>
          </cell>
        </row>
        <row r="237">
          <cell r="A237" t="str">
            <v>CA54A</v>
          </cell>
          <cell r="B237" t="str">
            <v>Minor Ear Procedures, 19 years and over</v>
          </cell>
        </row>
        <row r="238">
          <cell r="A238" t="str">
            <v>CA54B</v>
          </cell>
          <cell r="B238" t="str">
            <v>Minor Ear Procedures, 18 years and under</v>
          </cell>
        </row>
        <row r="239">
          <cell r="A239" t="str">
            <v>CA55A</v>
          </cell>
          <cell r="B239" t="str">
            <v>Minimal Ear Procedures, 19 years and over</v>
          </cell>
        </row>
        <row r="240">
          <cell r="A240" t="str">
            <v>CA55B</v>
          </cell>
          <cell r="B240" t="str">
            <v>Minimal Ear Procedures, 18 years and under</v>
          </cell>
        </row>
        <row r="241">
          <cell r="A241" t="str">
            <v>CA60A</v>
          </cell>
          <cell r="B241" t="str">
            <v>Tonsillectomy, 19 years and over</v>
          </cell>
        </row>
        <row r="242">
          <cell r="A242" t="str">
            <v>CA60B</v>
          </cell>
          <cell r="B242" t="str">
            <v>Tonsillectomy, 18 years and under</v>
          </cell>
        </row>
        <row r="243">
          <cell r="A243" t="str">
            <v>CA61Z</v>
          </cell>
          <cell r="B243" t="str">
            <v>Adenotonsillectomy</v>
          </cell>
        </row>
        <row r="244">
          <cell r="A244" t="str">
            <v>CA62Z</v>
          </cell>
          <cell r="B244" t="str">
            <v>Adenoidectomy</v>
          </cell>
        </row>
        <row r="245">
          <cell r="A245" t="str">
            <v>CA63Z</v>
          </cell>
          <cell r="B245" t="str">
            <v>Tracheostomy</v>
          </cell>
        </row>
        <row r="246">
          <cell r="A246" t="str">
            <v>CA64Z</v>
          </cell>
          <cell r="B246" t="str">
            <v>Uvulopalatoplasty or Uvulopalatopharyngoplasty</v>
          </cell>
        </row>
        <row r="247">
          <cell r="A247" t="str">
            <v>CA65Z</v>
          </cell>
          <cell r="B247" t="str">
            <v>Frenotomy or Frenectomy</v>
          </cell>
        </row>
        <row r="248">
          <cell r="A248" t="str">
            <v>CA66A</v>
          </cell>
          <cell r="B248" t="str">
            <v>Excision or Biopsy, of Lesion of Mouth, 19 years and over</v>
          </cell>
        </row>
        <row r="249">
          <cell r="A249" t="str">
            <v>CA66B</v>
          </cell>
          <cell r="B249" t="str">
            <v>Excision or Biopsy, of Lesion of Mouth, 18 years and under</v>
          </cell>
        </row>
        <row r="250">
          <cell r="A250" t="str">
            <v>CA67A</v>
          </cell>
          <cell r="B250" t="str">
            <v>Complex Therapeutic Endoscopic, Larynx or Pharynx Procedures, with CC Score 2+</v>
          </cell>
        </row>
        <row r="251">
          <cell r="A251" t="str">
            <v>CA67B</v>
          </cell>
          <cell r="B251" t="str">
            <v>Complex Therapeutic Endoscopic, Larynx or Pharynx Procedures, with CC Score 0-1</v>
          </cell>
        </row>
        <row r="252">
          <cell r="A252" t="str">
            <v>CA68A</v>
          </cell>
          <cell r="B252" t="str">
            <v>Therapeutic Endoscopic, Larynx or Pharynx Procedures, 19 years and over</v>
          </cell>
        </row>
        <row r="253">
          <cell r="A253" t="str">
            <v>CA68B</v>
          </cell>
          <cell r="B253" t="str">
            <v>Therapeutic Endoscopic, Larynx or Pharynx Procedures, 18 years and under</v>
          </cell>
        </row>
        <row r="254">
          <cell r="A254" t="str">
            <v>CA69A</v>
          </cell>
          <cell r="B254" t="str">
            <v>Diagnostic, Laryngoscopy or Pharyngoscopy, 19 years and over</v>
          </cell>
        </row>
        <row r="255">
          <cell r="A255" t="str">
            <v>CA69B</v>
          </cell>
          <cell r="B255" t="str">
            <v>Diagnostic, Laryngoscopy or Pharyngoscopy, between 2 and 18 years</v>
          </cell>
        </row>
        <row r="256">
          <cell r="A256" t="str">
            <v>CA69C</v>
          </cell>
          <cell r="B256" t="str">
            <v>Diagnostic, Laryngoscopy or Pharyngoscopy, 1 year and under</v>
          </cell>
        </row>
        <row r="257">
          <cell r="A257" t="str">
            <v>CA70Z</v>
          </cell>
          <cell r="B257" t="str">
            <v>Diagnostic Examination of Upper Respiratory Tract and Upper Gastrointestinal Tract</v>
          </cell>
        </row>
        <row r="258">
          <cell r="A258" t="str">
            <v>CA71A</v>
          </cell>
          <cell r="B258" t="str">
            <v>Diagnostic Nasopharyngoscopy, 19 years and over</v>
          </cell>
        </row>
        <row r="259">
          <cell r="A259" t="str">
            <v>CA71B</v>
          </cell>
          <cell r="B259" t="str">
            <v>Diagnostic Nasopharyngoscopy, 18 years and under</v>
          </cell>
        </row>
        <row r="260">
          <cell r="A260" t="str">
            <v>CA80A</v>
          </cell>
          <cell r="B260" t="str">
            <v>Very Complex, Mouth or Throat Procedures, with CC Score 5+</v>
          </cell>
        </row>
        <row r="261">
          <cell r="A261" t="str">
            <v>CA80B</v>
          </cell>
          <cell r="B261" t="str">
            <v>Very Complex, Mouth or Throat Procedures, with CC Score 2-4</v>
          </cell>
        </row>
        <row r="262">
          <cell r="A262" t="str">
            <v>CA80C</v>
          </cell>
          <cell r="B262" t="str">
            <v>Very Complex, Mouth or Throat Procedures, with CC Score 0-1</v>
          </cell>
        </row>
        <row r="263">
          <cell r="A263" t="str">
            <v>CA81A</v>
          </cell>
          <cell r="B263" t="str">
            <v>Complex, Mouth or Throat Procedures, 19 years and over, with CC Score 2+</v>
          </cell>
        </row>
        <row r="264">
          <cell r="A264" t="str">
            <v>CA81B</v>
          </cell>
          <cell r="B264" t="str">
            <v>Complex, Mouth or Throat Procedures, 19 years and over, with CC Score 0-1</v>
          </cell>
        </row>
        <row r="265">
          <cell r="A265" t="str">
            <v>CA81C</v>
          </cell>
          <cell r="B265" t="str">
            <v>Complex, Mouth or Throat Procedures, between 2 and 18 years</v>
          </cell>
        </row>
        <row r="266">
          <cell r="A266" t="str">
            <v>CA81D</v>
          </cell>
          <cell r="B266" t="str">
            <v>Complex, Mouth or Throat Procedures, 1 year and under</v>
          </cell>
        </row>
        <row r="267">
          <cell r="A267" t="str">
            <v>CA82A</v>
          </cell>
          <cell r="B267" t="str">
            <v>Very Major, Mouth or Throat Procedures, 19 years and over, with CC Score 2+</v>
          </cell>
        </row>
        <row r="268">
          <cell r="A268" t="str">
            <v>CA82B</v>
          </cell>
          <cell r="B268" t="str">
            <v>Very Major, Mouth or Throat Procedures, 19 years and over, with CC Score 0-1</v>
          </cell>
        </row>
        <row r="269">
          <cell r="A269" t="str">
            <v>CA82C</v>
          </cell>
          <cell r="B269" t="str">
            <v>Very Major, Mouth or Throat Procedures, between 2 and 18 years</v>
          </cell>
        </row>
        <row r="270">
          <cell r="A270" t="str">
            <v>CA82D</v>
          </cell>
          <cell r="B270" t="str">
            <v>Very Major, Mouth or Throat Procedures, 1 year and under</v>
          </cell>
        </row>
        <row r="271">
          <cell r="A271" t="str">
            <v>CA83A</v>
          </cell>
          <cell r="B271" t="str">
            <v>Major, Mouth or Throat Procedures, 19 years and over, with CC Score 2+</v>
          </cell>
        </row>
        <row r="272">
          <cell r="A272" t="str">
            <v>CA83B</v>
          </cell>
          <cell r="B272" t="str">
            <v>Major, Mouth or Throat Procedures, 19 years and over, with CC Score 0-1</v>
          </cell>
        </row>
        <row r="273">
          <cell r="A273" t="str">
            <v>CA83C</v>
          </cell>
          <cell r="B273" t="str">
            <v>Major, Mouth or Throat Procedures, 18 years and under</v>
          </cell>
        </row>
        <row r="274">
          <cell r="A274" t="str">
            <v>CA84A</v>
          </cell>
          <cell r="B274" t="str">
            <v>Intermediate, Mouth or Throat Procedures, 19 years and over, with CC Score 2+</v>
          </cell>
        </row>
        <row r="275">
          <cell r="A275" t="str">
            <v>CA84B</v>
          </cell>
          <cell r="B275" t="str">
            <v>Intermediate, Mouth or Throat Procedures, 19 years and over, with CC Score 0-1</v>
          </cell>
        </row>
        <row r="276">
          <cell r="A276" t="str">
            <v>CA84C</v>
          </cell>
          <cell r="B276" t="str">
            <v>Intermediate, Mouth or Throat Procedures, 18 years and under</v>
          </cell>
        </row>
        <row r="277">
          <cell r="A277" t="str">
            <v>CA85A</v>
          </cell>
          <cell r="B277" t="str">
            <v>Minor, Mouth or Throat Procedures, 19 years and over</v>
          </cell>
        </row>
        <row r="278">
          <cell r="A278" t="str">
            <v>CA85B</v>
          </cell>
          <cell r="B278" t="str">
            <v>Minor, Mouth or Throat Procedures, between 2 and 18 years</v>
          </cell>
        </row>
        <row r="279">
          <cell r="A279" t="str">
            <v>CA85C</v>
          </cell>
          <cell r="B279" t="str">
            <v>Minor, Mouth or Throat Procedures, 1 year and under</v>
          </cell>
        </row>
        <row r="280">
          <cell r="A280" t="str">
            <v>CA86A</v>
          </cell>
          <cell r="B280" t="str">
            <v>Minimal, Mouth or Throat Procedures, 19 years and over</v>
          </cell>
        </row>
        <row r="281">
          <cell r="A281" t="str">
            <v>CA86B</v>
          </cell>
          <cell r="B281" t="str">
            <v>Minimal, Mouth or Throat Procedures, between 2 and 18 years</v>
          </cell>
        </row>
        <row r="282">
          <cell r="A282" t="str">
            <v>CA86C</v>
          </cell>
          <cell r="B282" t="str">
            <v>Minimal, Mouth or Throat Procedures, 1 year and under</v>
          </cell>
        </row>
        <row r="283">
          <cell r="A283" t="str">
            <v>CA90Z</v>
          </cell>
          <cell r="B283" t="str">
            <v>Very Complex Maxillofacial Procedures</v>
          </cell>
        </row>
        <row r="284">
          <cell r="A284" t="str">
            <v>CA91A</v>
          </cell>
          <cell r="B284" t="str">
            <v>Complex Maxillofacial Procedures with CC Score 1+</v>
          </cell>
        </row>
        <row r="285">
          <cell r="A285" t="str">
            <v>CA91B</v>
          </cell>
          <cell r="B285" t="str">
            <v>Complex Maxillofacial Procedures with CC Score 0</v>
          </cell>
        </row>
        <row r="286">
          <cell r="A286" t="str">
            <v>CA92A</v>
          </cell>
          <cell r="B286" t="str">
            <v>Very Major Maxillofacial Procedures with CC Score 1+</v>
          </cell>
        </row>
        <row r="287">
          <cell r="A287" t="str">
            <v>CA92B</v>
          </cell>
          <cell r="B287" t="str">
            <v>Very Major Maxillofacial Procedures with CC Score 0</v>
          </cell>
        </row>
        <row r="288">
          <cell r="A288" t="str">
            <v>CA93A</v>
          </cell>
          <cell r="B288" t="str">
            <v>Major Maxillofacial Procedures, 19 years and over, with CC Score 1+</v>
          </cell>
        </row>
        <row r="289">
          <cell r="A289" t="str">
            <v>CA93B</v>
          </cell>
          <cell r="B289" t="str">
            <v>Major Maxillofacial Procedures, 19 years and over, with CC Score 0</v>
          </cell>
        </row>
        <row r="290">
          <cell r="A290" t="str">
            <v>CA93C</v>
          </cell>
          <cell r="B290" t="str">
            <v>Major Maxillofacial Procedures, 18 years and under</v>
          </cell>
        </row>
        <row r="291">
          <cell r="A291" t="str">
            <v>CA94Z</v>
          </cell>
          <cell r="B291" t="str">
            <v>Intermediate Maxillofacial Procedures</v>
          </cell>
        </row>
        <row r="292">
          <cell r="A292" t="str">
            <v>CA95Z</v>
          </cell>
          <cell r="B292" t="str">
            <v>Minor Maxillofacial Procedures</v>
          </cell>
        </row>
        <row r="293">
          <cell r="A293" t="str">
            <v>CA96Z</v>
          </cell>
          <cell r="B293" t="str">
            <v>Reduction or Fixation, of Jaw</v>
          </cell>
        </row>
        <row r="294">
          <cell r="A294" t="str">
            <v>CA97Z</v>
          </cell>
          <cell r="B294" t="str">
            <v>Reduction or Fixation, of Cheekbone</v>
          </cell>
        </row>
        <row r="295">
          <cell r="A295" t="str">
            <v>CA98Z</v>
          </cell>
          <cell r="B295" t="str">
            <v>Reduction of Fracture of Nasal Bone</v>
          </cell>
        </row>
        <row r="296">
          <cell r="A296" t="str">
            <v>CB01A</v>
          </cell>
          <cell r="B296" t="str">
            <v>Malignant, Ear, Nose, Mouth, Throat or Neck Disorders, with Interventions, with CC Score 9+</v>
          </cell>
        </row>
        <row r="297">
          <cell r="A297" t="str">
            <v>CB01B</v>
          </cell>
          <cell r="B297" t="str">
            <v>Malignant, Ear, Nose, Mouth, Throat or Neck Disorders, with Interventions, with CC Score 5-8</v>
          </cell>
        </row>
        <row r="298">
          <cell r="A298" t="str">
            <v>CB01C</v>
          </cell>
          <cell r="B298" t="str">
            <v>Malignant, Ear, Nose, Mouth, Throat or Neck Disorders, with Interventions, with CC Score 0-4</v>
          </cell>
        </row>
        <row r="299">
          <cell r="A299" t="str">
            <v>CB01D</v>
          </cell>
          <cell r="B299" t="str">
            <v>Malignant, Ear, Nose, Mouth, Throat or Neck Disorders, without Interventions, with CC Score 9+</v>
          </cell>
        </row>
        <row r="300">
          <cell r="A300" t="str">
            <v>CB01E</v>
          </cell>
          <cell r="B300" t="str">
            <v>Malignant, Ear, Nose, Mouth, Throat or Neck Disorders, without Interventions, with CC Score 5-8</v>
          </cell>
        </row>
        <row r="301">
          <cell r="A301" t="str">
            <v>CB01F</v>
          </cell>
          <cell r="B301" t="str">
            <v>Malignant, Ear, Nose, Mouth, Throat or Neck Disorders, without Interventions, with CC Score 0-4</v>
          </cell>
        </row>
        <row r="302">
          <cell r="A302" t="str">
            <v>CB02A</v>
          </cell>
          <cell r="B302" t="str">
            <v>Non-Malignant, Ear, Nose, Mouth, Throat or Neck Disorders, with Interventions, with CC Score 5+</v>
          </cell>
        </row>
        <row r="303">
          <cell r="A303" t="str">
            <v>CB02B</v>
          </cell>
          <cell r="B303" t="str">
            <v>Non-Malignant, Ear, Nose, Mouth, Throat or Neck Disorders, with Interventions, with CC Score 1-4</v>
          </cell>
        </row>
        <row r="304">
          <cell r="A304" t="str">
            <v>CB02C</v>
          </cell>
          <cell r="B304" t="str">
            <v>Non-Malignant, Ear, Nose, Mouth, Throat or Neck Disorders, with Interventions, with CC Score 0</v>
          </cell>
        </row>
        <row r="305">
          <cell r="A305" t="str">
            <v>CB02D</v>
          </cell>
          <cell r="B305" t="str">
            <v>Non-Malignant, Ear, Nose, Mouth, Throat or Neck Disorders, without Interventions, with CC Score 5+</v>
          </cell>
        </row>
        <row r="306">
          <cell r="A306" t="str">
            <v>CB02E</v>
          </cell>
          <cell r="B306" t="str">
            <v>Non-Malignant, Ear, Nose, Mouth, Throat or Neck Disorders, without Interventions, with CC Score 1-4</v>
          </cell>
        </row>
        <row r="307">
          <cell r="A307" t="str">
            <v>CB02F</v>
          </cell>
          <cell r="B307" t="str">
            <v>Non-Malignant, Ear, Nose, Mouth, Throat or Neck Disorders, without Interventions, with CC Score 0</v>
          </cell>
        </row>
        <row r="308">
          <cell r="A308" t="str">
            <v>CD01A</v>
          </cell>
          <cell r="B308" t="str">
            <v>Major Dental Procedures, 19 years and over</v>
          </cell>
        </row>
        <row r="309">
          <cell r="A309" t="str">
            <v>CD01B</v>
          </cell>
          <cell r="B309" t="str">
            <v>Major Dental Procedures, 18 years and under</v>
          </cell>
        </row>
        <row r="310">
          <cell r="A310" t="str">
            <v>CD02A</v>
          </cell>
          <cell r="B310" t="str">
            <v>Intermediate Dental Procedures, 19 years and over</v>
          </cell>
        </row>
        <row r="311">
          <cell r="A311" t="str">
            <v>CD02B</v>
          </cell>
          <cell r="B311" t="str">
            <v>Intermediate Dental Procedures, 18 years and under</v>
          </cell>
        </row>
        <row r="312">
          <cell r="A312" t="str">
            <v>CD03A</v>
          </cell>
          <cell r="B312" t="str">
            <v>Minor Dental Procedures, 19 years and over</v>
          </cell>
        </row>
        <row r="313">
          <cell r="A313" t="str">
            <v>CD03B</v>
          </cell>
          <cell r="B313" t="str">
            <v>Minor Dental Procedures, 18 years and under</v>
          </cell>
        </row>
        <row r="314">
          <cell r="A314" t="str">
            <v>CD04A</v>
          </cell>
          <cell r="B314" t="str">
            <v>Major Surgical Removal of Tooth, 19 years and over</v>
          </cell>
        </row>
        <row r="315">
          <cell r="A315" t="str">
            <v>CD04B</v>
          </cell>
          <cell r="B315" t="str">
            <v>Major Surgical Removal of Tooth, 18 years and under</v>
          </cell>
        </row>
        <row r="316">
          <cell r="A316" t="str">
            <v>CD05A</v>
          </cell>
          <cell r="B316" t="str">
            <v>Surgical Removal of Tooth, 19 years and over</v>
          </cell>
        </row>
        <row r="317">
          <cell r="A317" t="str">
            <v>CD05B</v>
          </cell>
          <cell r="B317" t="str">
            <v>Surgical Removal of Tooth, 18 years and under</v>
          </cell>
        </row>
        <row r="318">
          <cell r="A318" t="str">
            <v>CD06A</v>
          </cell>
          <cell r="B318" t="str">
            <v>Extraction of Multiple Teeth, 19 years and over</v>
          </cell>
        </row>
        <row r="319">
          <cell r="A319" t="str">
            <v>CD06B</v>
          </cell>
          <cell r="B319" t="str">
            <v>Extraction of Multiple Teeth, 18 years and under</v>
          </cell>
        </row>
        <row r="320">
          <cell r="A320" t="str">
            <v>CD07A</v>
          </cell>
          <cell r="B320" t="str">
            <v>Minor Extraction of Tooth, 19 years and over</v>
          </cell>
        </row>
        <row r="321">
          <cell r="A321" t="str">
            <v>CD07B</v>
          </cell>
          <cell r="B321" t="str">
            <v>Minor Extraction of Tooth, 18 years and under</v>
          </cell>
        </row>
        <row r="322">
          <cell r="A322" t="str">
            <v>CD08Z</v>
          </cell>
          <cell r="B322" t="str">
            <v>Minor Dental Biopsy</v>
          </cell>
        </row>
        <row r="323">
          <cell r="A323" t="str">
            <v>CD09A</v>
          </cell>
          <cell r="B323" t="str">
            <v>Minor Dental Restoration Procedures, 19 years and over</v>
          </cell>
        </row>
        <row r="324">
          <cell r="A324" t="str">
            <v>CD09B</v>
          </cell>
          <cell r="B324" t="str">
            <v>Minor Dental Restoration Procedures, 18 years and under</v>
          </cell>
        </row>
        <row r="325">
          <cell r="A325" t="str">
            <v>CD10A</v>
          </cell>
          <cell r="B325" t="str">
            <v>Creation of Dental Impression, 19 years and over</v>
          </cell>
        </row>
        <row r="326">
          <cell r="A326" t="str">
            <v>CD10B</v>
          </cell>
          <cell r="B326" t="str">
            <v>Creation of Dental Impression, 18 years and under</v>
          </cell>
        </row>
        <row r="327">
          <cell r="A327" t="str">
            <v>CD11A</v>
          </cell>
          <cell r="B327" t="str">
            <v>Dental Fitting or Insertion Procedures, 19 years and over</v>
          </cell>
        </row>
        <row r="328">
          <cell r="A328" t="str">
            <v>CD11B</v>
          </cell>
          <cell r="B328" t="str">
            <v>Dental Fitting or Insertion Procedures, 18 years and under</v>
          </cell>
        </row>
        <row r="329">
          <cell r="A329" t="str">
            <v>CD12A</v>
          </cell>
          <cell r="B329" t="str">
            <v>Adjustment of Dental Device, 19 years and over</v>
          </cell>
        </row>
        <row r="330">
          <cell r="A330" t="str">
            <v>CD12B</v>
          </cell>
          <cell r="B330" t="str">
            <v>Adjustment of Dental Device, 18 years and under</v>
          </cell>
        </row>
        <row r="331">
          <cell r="A331" t="str">
            <v>DZ01Z</v>
          </cell>
          <cell r="B331" t="str">
            <v>Lung Transplant</v>
          </cell>
        </row>
        <row r="332">
          <cell r="A332" t="str">
            <v>DZ02H</v>
          </cell>
          <cell r="B332" t="str">
            <v>Complex Thoracic Procedures, 19 years and over, with CC Score 6+</v>
          </cell>
        </row>
        <row r="333">
          <cell r="A333" t="str">
            <v>DZ02J</v>
          </cell>
          <cell r="B333" t="str">
            <v>Complex Thoracic Procedures, 19 years and over, with CC Score 3-5</v>
          </cell>
        </row>
        <row r="334">
          <cell r="A334" t="str">
            <v>DZ02K</v>
          </cell>
          <cell r="B334" t="str">
            <v>Complex Thoracic Procedures, 19 years and over, with CC Score 0-2</v>
          </cell>
        </row>
        <row r="335">
          <cell r="A335" t="str">
            <v>DZ02L</v>
          </cell>
          <cell r="B335" t="str">
            <v>Complex Thoracic Procedures, between 2 and 18 years</v>
          </cell>
        </row>
        <row r="336">
          <cell r="A336" t="str">
            <v>DZ02M</v>
          </cell>
          <cell r="B336" t="str">
            <v>Complex Thoracic Procedures, 1 year and under</v>
          </cell>
        </row>
        <row r="337">
          <cell r="A337" t="str">
            <v>DZ06A</v>
          </cell>
          <cell r="B337" t="str">
            <v>Minor Thoracic Procedures, 19 years and over</v>
          </cell>
        </row>
        <row r="338">
          <cell r="A338" t="str">
            <v>DZ06B</v>
          </cell>
          <cell r="B338" t="str">
            <v>Minor Thoracic Procedures, 18 years and under</v>
          </cell>
        </row>
        <row r="339">
          <cell r="A339" t="str">
            <v>DZ07A</v>
          </cell>
          <cell r="B339" t="str">
            <v>Fibreoptic Bronchoscopy, 19 years and over</v>
          </cell>
        </row>
        <row r="340">
          <cell r="A340" t="str">
            <v>DZ07B</v>
          </cell>
          <cell r="B340" t="str">
            <v>Fibreoptic Bronchoscopy, 18 years and under</v>
          </cell>
        </row>
        <row r="341">
          <cell r="A341" t="str">
            <v>DZ08Z</v>
          </cell>
          <cell r="B341" t="str">
            <v>Rigid Bronchoscopy</v>
          </cell>
        </row>
        <row r="342">
          <cell r="A342" t="str">
            <v>DZ09D</v>
          </cell>
          <cell r="B342" t="str">
            <v>Pulmonary Embolus with CC Score 12+</v>
          </cell>
        </row>
        <row r="343">
          <cell r="A343" t="str">
            <v>DZ09E</v>
          </cell>
          <cell r="B343" t="str">
            <v>Pulmonary Embolus with CC Score 9-11</v>
          </cell>
        </row>
        <row r="344">
          <cell r="A344" t="str">
            <v>DZ09F</v>
          </cell>
          <cell r="B344" t="str">
            <v>Pulmonary Embolus with CC Score 6-8</v>
          </cell>
        </row>
        <row r="345">
          <cell r="A345" t="str">
            <v>DZ09G</v>
          </cell>
          <cell r="B345" t="str">
            <v>Pulmonary Embolus with CC Score 3-5</v>
          </cell>
        </row>
        <row r="346">
          <cell r="A346" t="str">
            <v>DZ09H</v>
          </cell>
          <cell r="B346" t="str">
            <v>Pulmonary Embolus with CC Score 0-2</v>
          </cell>
        </row>
        <row r="347">
          <cell r="A347" t="str">
            <v>DZ10D</v>
          </cell>
          <cell r="B347" t="str">
            <v>Lung Abscess-Empyema with CC Score 10+</v>
          </cell>
        </row>
        <row r="348">
          <cell r="A348" t="str">
            <v>DZ10E</v>
          </cell>
          <cell r="B348" t="str">
            <v>Lung Abscess-Empyema with CC Score 7-9</v>
          </cell>
        </row>
        <row r="349">
          <cell r="A349" t="str">
            <v>DZ10F</v>
          </cell>
          <cell r="B349" t="str">
            <v>Lung Abscess-Empyema with CC Score 3-6</v>
          </cell>
        </row>
        <row r="350">
          <cell r="A350" t="str">
            <v>DZ10G</v>
          </cell>
          <cell r="B350" t="str">
            <v>Lung Abscess-Empyema with CC Score 0-2</v>
          </cell>
        </row>
        <row r="351">
          <cell r="A351" t="str">
            <v>DZ11D</v>
          </cell>
          <cell r="B351" t="str">
            <v>Lobar, Atypical or Viral Pneumonia, with CC Score 15+</v>
          </cell>
        </row>
        <row r="352">
          <cell r="A352" t="str">
            <v>DZ11E</v>
          </cell>
          <cell r="B352" t="str">
            <v>Lobar, Atypical or Viral Pneumonia, with CC Score 12-14</v>
          </cell>
        </row>
        <row r="353">
          <cell r="A353" t="str">
            <v>DZ11F</v>
          </cell>
          <cell r="B353" t="str">
            <v>Lobar, Atypical or Viral Pneumonia, with CC Score 9-11</v>
          </cell>
        </row>
        <row r="354">
          <cell r="A354" t="str">
            <v>DZ11G</v>
          </cell>
          <cell r="B354" t="str">
            <v>Lobar, Atypical or Viral Pneumonia, with CC Score 6-8</v>
          </cell>
        </row>
        <row r="355">
          <cell r="A355" t="str">
            <v>DZ11H</v>
          </cell>
          <cell r="B355" t="str">
            <v>Lobar, Atypical or Viral Pneumonia, with CC Score 3-5</v>
          </cell>
        </row>
        <row r="356">
          <cell r="A356" t="str">
            <v>DZ11J</v>
          </cell>
          <cell r="B356" t="str">
            <v>Lobar, Atypical or Viral Pneumonia, with CC Score 0-2</v>
          </cell>
        </row>
        <row r="357">
          <cell r="A357" t="str">
            <v>DZ12C</v>
          </cell>
          <cell r="B357" t="str">
            <v>Bronchiectasis with CC Score 8+</v>
          </cell>
        </row>
        <row r="358">
          <cell r="A358" t="str">
            <v>DZ12D</v>
          </cell>
          <cell r="B358" t="str">
            <v>Bronchiectasis with CC Score 5-7</v>
          </cell>
        </row>
        <row r="359">
          <cell r="A359" t="str">
            <v>DZ12E</v>
          </cell>
          <cell r="B359" t="str">
            <v>Bronchiectasis with CC Score 2-4</v>
          </cell>
        </row>
        <row r="360">
          <cell r="A360" t="str">
            <v>DZ12F</v>
          </cell>
          <cell r="B360" t="str">
            <v>Bronchiectasis with CC Score 0-1</v>
          </cell>
        </row>
        <row r="361">
          <cell r="A361" t="str">
            <v>DZ13A</v>
          </cell>
          <cell r="B361" t="str">
            <v>Cystic Fibrosis with CC Score 1+</v>
          </cell>
        </row>
        <row r="362">
          <cell r="A362" t="str">
            <v>DZ13B</v>
          </cell>
          <cell r="B362" t="str">
            <v>Cystic Fibrosis with CC Score 0</v>
          </cell>
        </row>
        <row r="363">
          <cell r="A363" t="str">
            <v>DZ14C</v>
          </cell>
          <cell r="B363" t="str">
            <v>Pulmonary, Pleural or Other Tuberculosis, with CC Score 5+</v>
          </cell>
        </row>
        <row r="364">
          <cell r="A364" t="str">
            <v>DZ14D</v>
          </cell>
          <cell r="B364" t="str">
            <v>Pulmonary, Pleural or Other Tuberculosis, with CC Score 2-4</v>
          </cell>
        </row>
        <row r="365">
          <cell r="A365" t="str">
            <v>DZ14E</v>
          </cell>
          <cell r="B365" t="str">
            <v>Pulmonary, Pleural or Other Tuberculosis, with CC Score 0-1</v>
          </cell>
        </row>
        <row r="366">
          <cell r="A366" t="str">
            <v>DZ15G</v>
          </cell>
          <cell r="B366" t="str">
            <v>Asthma with Intubation</v>
          </cell>
        </row>
        <row r="367">
          <cell r="A367" t="str">
            <v>DZ15H</v>
          </cell>
          <cell r="B367" t="str">
            <v>Asthma without Intubation, with CC Score 9+</v>
          </cell>
        </row>
        <row r="368">
          <cell r="A368" t="str">
            <v>DZ15J</v>
          </cell>
          <cell r="B368" t="str">
            <v>Asthma without Intubation, with CC Score 6-8</v>
          </cell>
        </row>
        <row r="369">
          <cell r="A369" t="str">
            <v>DZ15K</v>
          </cell>
          <cell r="B369" t="str">
            <v>Asthma without Intubation, with CC Score 3-5</v>
          </cell>
        </row>
        <row r="370">
          <cell r="A370" t="str">
            <v>DZ15L</v>
          </cell>
          <cell r="B370" t="str">
            <v>Asthma without Intubation, with CC Score 0-2</v>
          </cell>
        </row>
        <row r="371">
          <cell r="A371" t="str">
            <v>DZ16D</v>
          </cell>
          <cell r="B371" t="str">
            <v>Pleural Effusion with CC Score 12+</v>
          </cell>
        </row>
        <row r="372">
          <cell r="A372" t="str">
            <v>DZ16E</v>
          </cell>
          <cell r="B372" t="str">
            <v>Pleural Effusion with CC Score 8-11</v>
          </cell>
        </row>
        <row r="373">
          <cell r="A373" t="str">
            <v>DZ16F</v>
          </cell>
          <cell r="B373" t="str">
            <v>Pleural Effusion with CC Score 4-7</v>
          </cell>
        </row>
        <row r="374">
          <cell r="A374" t="str">
            <v>DZ16G</v>
          </cell>
          <cell r="B374" t="str">
            <v>Pleural Effusion with CC Score 0-3</v>
          </cell>
        </row>
        <row r="375">
          <cell r="A375" t="str">
            <v>DZ17E</v>
          </cell>
          <cell r="B375" t="str">
            <v>Respiratory Neoplasms with CC Score 11+</v>
          </cell>
        </row>
        <row r="376">
          <cell r="A376" t="str">
            <v>DZ17F</v>
          </cell>
          <cell r="B376" t="str">
            <v>Respiratory Neoplasms with CC Score 8-10</v>
          </cell>
        </row>
        <row r="377">
          <cell r="A377" t="str">
            <v>DZ17G</v>
          </cell>
          <cell r="B377" t="str">
            <v>Respiratory Neoplasms with CC Score 5-7</v>
          </cell>
        </row>
        <row r="378">
          <cell r="A378" t="str">
            <v>DZ17H</v>
          </cell>
          <cell r="B378" t="str">
            <v>Respiratory Neoplasms with CC Score 3-4</v>
          </cell>
        </row>
        <row r="379">
          <cell r="A379" t="str">
            <v>DZ17J</v>
          </cell>
          <cell r="B379" t="str">
            <v>Respiratory Neoplasms with CC Score 1-2</v>
          </cell>
        </row>
        <row r="380">
          <cell r="A380" t="str">
            <v>DZ17K</v>
          </cell>
          <cell r="B380" t="str">
            <v>Respiratory Neoplasms with CC Score 0</v>
          </cell>
        </row>
        <row r="381">
          <cell r="A381" t="str">
            <v>DZ18A</v>
          </cell>
          <cell r="B381" t="str">
            <v>Sleeping Disorders Affecting Breathing with CC Score 5+</v>
          </cell>
        </row>
        <row r="382">
          <cell r="A382" t="str">
            <v>DZ18B</v>
          </cell>
          <cell r="B382" t="str">
            <v>Sleeping Disorders Affecting Breathing with CC Score 2-4</v>
          </cell>
        </row>
        <row r="383">
          <cell r="A383" t="str">
            <v>DZ18C</v>
          </cell>
          <cell r="B383" t="str">
            <v>Sleeping Disorders Affecting Breathing with CC Score 0-1</v>
          </cell>
        </row>
        <row r="384">
          <cell r="A384" t="str">
            <v>DZ19D</v>
          </cell>
          <cell r="B384" t="str">
            <v>Other Respiratory Disorders with CC Score 12+</v>
          </cell>
        </row>
        <row r="385">
          <cell r="A385" t="str">
            <v>DZ19E</v>
          </cell>
          <cell r="B385" t="str">
            <v>Other Respiratory Disorders with CC Score 9-11</v>
          </cell>
        </row>
        <row r="386">
          <cell r="A386" t="str">
            <v>DZ19F</v>
          </cell>
          <cell r="B386" t="str">
            <v>Other Respiratory Disorders with CC Score 6-8</v>
          </cell>
        </row>
        <row r="387">
          <cell r="A387" t="str">
            <v>DZ19G</v>
          </cell>
          <cell r="B387" t="str">
            <v>Other Respiratory Disorders with CC Score 0-5</v>
          </cell>
        </row>
        <row r="388">
          <cell r="A388" t="str">
            <v>DZ20A</v>
          </cell>
          <cell r="B388" t="str">
            <v>Pulmonary Oedema with CC Score 9+</v>
          </cell>
        </row>
        <row r="389">
          <cell r="A389" t="str">
            <v>DZ20B</v>
          </cell>
          <cell r="B389" t="str">
            <v>Pulmonary Oedema with CC Score 4-8</v>
          </cell>
        </row>
        <row r="390">
          <cell r="A390" t="str">
            <v>DZ20C</v>
          </cell>
          <cell r="B390" t="str">
            <v>Pulmonary Oedema with CC Score 0-3</v>
          </cell>
        </row>
        <row r="391">
          <cell r="A391" t="str">
            <v>DZ21A</v>
          </cell>
          <cell r="B391" t="str">
            <v>Chronic Obstructive Pulmonary Disease or Bronchitis, with length of stay 1 day or less, discharged home</v>
          </cell>
        </row>
        <row r="392">
          <cell r="A392" t="str">
            <v>DZ21L</v>
          </cell>
          <cell r="B392" t="str">
            <v>Chronic Obstructive Pulmonary Disease or Bronchitis, with Intubation</v>
          </cell>
        </row>
        <row r="393">
          <cell r="A393" t="str">
            <v>DZ21M</v>
          </cell>
          <cell r="B393" t="str">
            <v>Chronic Obstructive Pulmonary Disease or Bronchitis, with NIV, without Intubation, with CC Score 8+</v>
          </cell>
        </row>
        <row r="394">
          <cell r="A394" t="str">
            <v>DZ21N</v>
          </cell>
          <cell r="B394" t="str">
            <v>Chronic Obstructive Pulmonary Disease or Bronchitis, with NIV, without Intubation, with CC Score 4-7</v>
          </cell>
        </row>
        <row r="395">
          <cell r="A395" t="str">
            <v>DZ21P</v>
          </cell>
          <cell r="B395" t="str">
            <v>Chronic Obstructive Pulmonary Disease or Bronchitis, with NIV, without Intubation, with CC Score 0-3</v>
          </cell>
        </row>
        <row r="396">
          <cell r="A396" t="str">
            <v>DZ21Q</v>
          </cell>
          <cell r="B396" t="str">
            <v>Chronic Obstructive Pulmonary Disease or Bronchitis, without NIV, without Intubation, with CC Score 13+</v>
          </cell>
        </row>
        <row r="397">
          <cell r="A397" t="str">
            <v>DZ21R</v>
          </cell>
          <cell r="B397" t="str">
            <v>Chronic Obstructive Pulmonary Disease or Bronchitis, without NIV, without Intubation, with CC Score 10-12</v>
          </cell>
        </row>
        <row r="398">
          <cell r="A398" t="str">
            <v>DZ21S</v>
          </cell>
          <cell r="B398" t="str">
            <v>Chronic Obstructive Pulmonary Disease or Bronchitis, without NIV, without Intubation, with CC Score 7-9</v>
          </cell>
        </row>
        <row r="399">
          <cell r="A399" t="str">
            <v>DZ21T</v>
          </cell>
          <cell r="B399" t="str">
            <v>Chronic Obstructive Pulmonary Disease or Bronchitis, without NIV, without Intubation, with CC Score 4-6</v>
          </cell>
        </row>
        <row r="400">
          <cell r="A400" t="str">
            <v>DZ21U</v>
          </cell>
          <cell r="B400" t="str">
            <v>Chronic Obstructive Pulmonary Disease or Bronchitis, without NIV, without Intubation, with CC Score 0-3</v>
          </cell>
        </row>
        <row r="401">
          <cell r="A401" t="str">
            <v>DZ22D</v>
          </cell>
          <cell r="B401" t="str">
            <v>Unspecified Acute Lower Respiratory Infection with CC Score 14+</v>
          </cell>
        </row>
        <row r="402">
          <cell r="A402" t="str">
            <v>DZ22E</v>
          </cell>
          <cell r="B402" t="str">
            <v>Unspecified Acute Lower Respiratory Infection with CC Score 11-13</v>
          </cell>
        </row>
        <row r="403">
          <cell r="A403" t="str">
            <v>DZ22F</v>
          </cell>
          <cell r="B403" t="str">
            <v>Unspecified Acute Lower Respiratory Infection with CC Score 8-10</v>
          </cell>
        </row>
        <row r="404">
          <cell r="A404" t="str">
            <v>DZ22G</v>
          </cell>
          <cell r="B404" t="str">
            <v>Unspecified Acute Lower Respiratory Infection with CC Score 5-7</v>
          </cell>
        </row>
        <row r="405">
          <cell r="A405" t="str">
            <v>DZ22H</v>
          </cell>
          <cell r="B405" t="str">
            <v>Unspecified Acute Lower Respiratory Infection with CC Score 2-4</v>
          </cell>
        </row>
        <row r="406">
          <cell r="A406" t="str">
            <v>DZ22J</v>
          </cell>
          <cell r="B406" t="str">
            <v>Unspecified Acute Lower Respiratory Infection with CC Score 0-1</v>
          </cell>
        </row>
        <row r="407">
          <cell r="A407" t="str">
            <v>DZ23D</v>
          </cell>
          <cell r="B407" t="str">
            <v>Bronchopneumonia with CC Score 13+</v>
          </cell>
        </row>
        <row r="408">
          <cell r="A408" t="str">
            <v>DZ23E</v>
          </cell>
          <cell r="B408" t="str">
            <v>Bronchopneumonia with CC Score 9-12</v>
          </cell>
        </row>
        <row r="409">
          <cell r="A409" t="str">
            <v>DZ23F</v>
          </cell>
          <cell r="B409" t="str">
            <v>Bronchopneumonia with CC Score 5-8</v>
          </cell>
        </row>
        <row r="410">
          <cell r="A410" t="str">
            <v>DZ23G</v>
          </cell>
          <cell r="B410" t="str">
            <v>Bronchopneumonia with CC Score 0-4</v>
          </cell>
        </row>
        <row r="411">
          <cell r="A411" t="str">
            <v>DZ24D</v>
          </cell>
          <cell r="B411" t="str">
            <v>Inhalation Lung Injury or Foreign Body, with CC Score 13+</v>
          </cell>
        </row>
        <row r="412">
          <cell r="A412" t="str">
            <v>DZ24E</v>
          </cell>
          <cell r="B412" t="str">
            <v>Inhalation Lung Injury or Foreign Body, with CC Score 10-12</v>
          </cell>
        </row>
        <row r="413">
          <cell r="A413" t="str">
            <v>DZ24F</v>
          </cell>
          <cell r="B413" t="str">
            <v>Inhalation Lung Injury or Foreign Body, with CC Score 7-9</v>
          </cell>
        </row>
        <row r="414">
          <cell r="A414" t="str">
            <v>DZ24G</v>
          </cell>
          <cell r="B414" t="str">
            <v>Inhalation Lung Injury or Foreign Body, with CC Score 4-6</v>
          </cell>
        </row>
        <row r="415">
          <cell r="A415" t="str">
            <v>DZ24H</v>
          </cell>
          <cell r="B415" t="str">
            <v>Inhalation Lung Injury or Foreign Body, with CC Score 0-3</v>
          </cell>
        </row>
        <row r="416">
          <cell r="A416" t="str">
            <v>DZ25C</v>
          </cell>
          <cell r="B416" t="str">
            <v>Fibrosis or Pneumoconiosis, with CC Score 8+</v>
          </cell>
        </row>
        <row r="417">
          <cell r="A417" t="str">
            <v>DZ25D</v>
          </cell>
          <cell r="B417" t="str">
            <v>Fibrosis or Pneumoconiosis, with CC Score 5-7</v>
          </cell>
        </row>
        <row r="418">
          <cell r="A418" t="str">
            <v>DZ25E</v>
          </cell>
          <cell r="B418" t="str">
            <v>Fibrosis or Pneumoconiosis, with CC Score 2-4</v>
          </cell>
        </row>
        <row r="419">
          <cell r="A419" t="str">
            <v>DZ25F</v>
          </cell>
          <cell r="B419" t="str">
            <v>Fibrosis or Pneumoconiosis, with CC Score 0-1</v>
          </cell>
        </row>
        <row r="420">
          <cell r="A420" t="str">
            <v>DZ26C</v>
          </cell>
          <cell r="B420" t="str">
            <v>Pneumothorax or Intrathoracic Injuries, with CC Score 8+</v>
          </cell>
        </row>
        <row r="421">
          <cell r="A421" t="str">
            <v>DZ26D</v>
          </cell>
          <cell r="B421" t="str">
            <v>Pneumothorax or Intrathoracic Injuries, with CC Score 5-7</v>
          </cell>
        </row>
        <row r="422">
          <cell r="A422" t="str">
            <v>DZ26E</v>
          </cell>
          <cell r="B422" t="str">
            <v>Pneumothorax or Intrathoracic Injuries, with CC Score 2-4</v>
          </cell>
        </row>
        <row r="423">
          <cell r="A423" t="str">
            <v>DZ26F</v>
          </cell>
          <cell r="B423" t="str">
            <v>Pneumothorax or Intrathoracic Injuries, with CC Score 0-1</v>
          </cell>
        </row>
        <row r="424">
          <cell r="A424" t="str">
            <v>DZ27G</v>
          </cell>
          <cell r="B424" t="str">
            <v>Respiratory Failure with Intubation</v>
          </cell>
        </row>
        <row r="425">
          <cell r="A425" t="str">
            <v>DZ27H</v>
          </cell>
          <cell r="B425" t="str">
            <v>Respiratory Failure without Intubation, with CC Score 12+</v>
          </cell>
        </row>
        <row r="426">
          <cell r="A426" t="str">
            <v>DZ27J</v>
          </cell>
          <cell r="B426" t="str">
            <v>Respiratory Failure without Intubation, with CC Score 8-11</v>
          </cell>
        </row>
        <row r="427">
          <cell r="A427" t="str">
            <v>DZ27K</v>
          </cell>
          <cell r="B427" t="str">
            <v>Respiratory Failure without Intubation, with CC Score 4-7</v>
          </cell>
        </row>
        <row r="428">
          <cell r="A428" t="str">
            <v>DZ27L</v>
          </cell>
          <cell r="B428" t="str">
            <v>Respiratory Failure without Intubation, with CC Score 0-3</v>
          </cell>
        </row>
        <row r="429">
          <cell r="A429" t="str">
            <v>DZ28A</v>
          </cell>
          <cell r="B429" t="str">
            <v>Pleurisy with CC Score 3+</v>
          </cell>
        </row>
        <row r="430">
          <cell r="A430" t="str">
            <v>DZ28B</v>
          </cell>
          <cell r="B430" t="str">
            <v>Pleurisy with CC Score 0-2</v>
          </cell>
        </row>
        <row r="431">
          <cell r="A431" t="str">
            <v>DZ29C</v>
          </cell>
          <cell r="B431" t="str">
            <v>Granulomatous, Allergic Alveolitis or Autoimmune Lung Disease, with CC Score 7+</v>
          </cell>
        </row>
        <row r="432">
          <cell r="A432" t="str">
            <v>DZ29D</v>
          </cell>
          <cell r="B432" t="str">
            <v>Granulomatous, Allergic Alveolitis or Autoimmune Lung Disease, with CC Score 4-6</v>
          </cell>
        </row>
        <row r="433">
          <cell r="A433" t="str">
            <v>DZ29E</v>
          </cell>
          <cell r="B433" t="str">
            <v>Granulomatous, Allergic Alveolitis or Autoimmune Lung Disease, with CC Score 2-3</v>
          </cell>
        </row>
        <row r="434">
          <cell r="A434" t="str">
            <v>DZ29F</v>
          </cell>
          <cell r="B434" t="str">
            <v>Granulomatous, Allergic Alveolitis or Autoimmune Lung Disease, with CC Score 0-1</v>
          </cell>
        </row>
        <row r="435">
          <cell r="A435" t="str">
            <v>DZ30Z</v>
          </cell>
          <cell r="B435" t="str">
            <v>Chest Physiotherapy</v>
          </cell>
        </row>
        <row r="436">
          <cell r="A436" t="str">
            <v>DZ31Z</v>
          </cell>
          <cell r="B436" t="str">
            <v>Cardio Pulmonary Exercise Testing</v>
          </cell>
        </row>
        <row r="437">
          <cell r="A437" t="str">
            <v>DZ32Z</v>
          </cell>
          <cell r="B437" t="str">
            <v>Field Exercise Testing</v>
          </cell>
        </row>
        <row r="438">
          <cell r="A438" t="str">
            <v>DZ33Z</v>
          </cell>
          <cell r="B438" t="str">
            <v>Hyperbaric Oxygen Treatment</v>
          </cell>
        </row>
        <row r="439">
          <cell r="A439" t="str">
            <v>DZ36Z</v>
          </cell>
          <cell r="B439" t="str">
            <v>Bronchial Challenge Studies</v>
          </cell>
        </row>
        <row r="440">
          <cell r="A440" t="str">
            <v>DZ37A</v>
          </cell>
          <cell r="B440" t="str">
            <v>Non-Invasive Ventilation Support Assessment, 19 years and over</v>
          </cell>
        </row>
        <row r="441">
          <cell r="A441" t="str">
            <v>DZ37B</v>
          </cell>
          <cell r="B441" t="str">
            <v>Non-Invasive Ventilation Support Assessment, 18 years and under</v>
          </cell>
        </row>
        <row r="442">
          <cell r="A442" t="str">
            <v>DZ38Z</v>
          </cell>
          <cell r="B442" t="str">
            <v>Oxygen Assessment and Monitoring</v>
          </cell>
        </row>
        <row r="443">
          <cell r="A443" t="str">
            <v>DZ42Z</v>
          </cell>
          <cell r="B443" t="str">
            <v>TB Nurse Support</v>
          </cell>
        </row>
        <row r="444">
          <cell r="A444" t="str">
            <v>DZ45Z</v>
          </cell>
          <cell r="B444" t="str">
            <v>Lung Volume Studies</v>
          </cell>
        </row>
        <row r="445">
          <cell r="A445" t="str">
            <v>DZ46Z</v>
          </cell>
          <cell r="B445" t="str">
            <v>Respiratory Muscle Strength Studies</v>
          </cell>
        </row>
        <row r="446">
          <cell r="A446" t="str">
            <v>DZ49Z</v>
          </cell>
          <cell r="B446" t="str">
            <v>Respiratory Nurse and AHP Education or Support</v>
          </cell>
        </row>
        <row r="447">
          <cell r="A447" t="str">
            <v>DZ50Z</v>
          </cell>
          <cell r="B447" t="str">
            <v>Respiratory Sleep Study</v>
          </cell>
        </row>
        <row r="448">
          <cell r="A448" t="str">
            <v>DZ51Z</v>
          </cell>
          <cell r="B448" t="str">
            <v>Complex Tuberculosis</v>
          </cell>
        </row>
        <row r="449">
          <cell r="A449" t="str">
            <v>DZ52Z</v>
          </cell>
          <cell r="B449" t="str">
            <v>Full Pulmonary Function Testing</v>
          </cell>
        </row>
        <row r="450">
          <cell r="A450" t="str">
            <v>DZ54Z</v>
          </cell>
          <cell r="B450" t="str">
            <v>Complex Bronchoscopy</v>
          </cell>
        </row>
        <row r="451">
          <cell r="A451" t="str">
            <v>DZ55Z</v>
          </cell>
          <cell r="B451" t="str">
            <v>Bronchodilator Studies</v>
          </cell>
        </row>
        <row r="452">
          <cell r="A452" t="str">
            <v>DZ56Z</v>
          </cell>
          <cell r="B452" t="str">
            <v>Carbon Monoxide Transfer Factor Test</v>
          </cell>
        </row>
        <row r="453">
          <cell r="A453" t="str">
            <v>DZ57Z</v>
          </cell>
          <cell r="B453" t="str">
            <v>Oximetry or Blood Gas Studies</v>
          </cell>
        </row>
        <row r="454">
          <cell r="A454" t="str">
            <v>DZ58Z</v>
          </cell>
          <cell r="B454" t="str">
            <v>Alveolar Carbon Monoxide Measurement or Smoking Cessation Support</v>
          </cell>
        </row>
        <row r="455">
          <cell r="A455" t="str">
            <v>DZ59Z</v>
          </cell>
          <cell r="B455" t="str">
            <v>Airflow Studies</v>
          </cell>
        </row>
        <row r="456">
          <cell r="A456" t="str">
            <v>DZ60Z</v>
          </cell>
          <cell r="B456" t="str">
            <v>Hypoxic (Altitude) or Hyperoxic (Shunt) Assessment</v>
          </cell>
        </row>
        <row r="457">
          <cell r="A457" t="str">
            <v>DZ62A</v>
          </cell>
          <cell r="B457" t="str">
            <v>Very Complex Thoracic Procedures with CC Score 6+</v>
          </cell>
        </row>
        <row r="458">
          <cell r="A458" t="str">
            <v>DZ62B</v>
          </cell>
          <cell r="B458" t="str">
            <v>Very Complex Thoracic Procedures with CC Score 3-5</v>
          </cell>
        </row>
        <row r="459">
          <cell r="A459" t="str">
            <v>DZ62C</v>
          </cell>
          <cell r="B459" t="str">
            <v>Very Complex Thoracic Procedures with CC Score 0-2</v>
          </cell>
        </row>
        <row r="460">
          <cell r="A460" t="str">
            <v>DZ63A</v>
          </cell>
          <cell r="B460" t="str">
            <v>Major Thoracic Procedures, 19 years and over, with CC Score 6+</v>
          </cell>
        </row>
        <row r="461">
          <cell r="A461" t="str">
            <v>DZ63B</v>
          </cell>
          <cell r="B461" t="str">
            <v>Major Thoracic Procedures, 19 years and over, with CC Score 3-5</v>
          </cell>
        </row>
        <row r="462">
          <cell r="A462" t="str">
            <v>DZ63C</v>
          </cell>
          <cell r="B462" t="str">
            <v>Major Thoracic Procedures, 19 years and over, with CC Score 0-2</v>
          </cell>
        </row>
        <row r="463">
          <cell r="A463" t="str">
            <v>DZ63D</v>
          </cell>
          <cell r="B463" t="str">
            <v>Major Thoracic Procedures, between 2 and 18 years</v>
          </cell>
        </row>
        <row r="464">
          <cell r="A464" t="str">
            <v>DZ63E</v>
          </cell>
          <cell r="B464" t="str">
            <v>Major Thoracic Procedures, 1 year and under</v>
          </cell>
        </row>
        <row r="465">
          <cell r="A465" t="str">
            <v>DZ64A</v>
          </cell>
          <cell r="B465" t="str">
            <v>Intermediate Thoracic Procedures, 19 years and over, with CC Score 6+</v>
          </cell>
        </row>
        <row r="466">
          <cell r="A466" t="str">
            <v>DZ64B</v>
          </cell>
          <cell r="B466" t="str">
            <v>Intermediate Thoracic Procedures, 19 years and over, with CC Score 3-5</v>
          </cell>
        </row>
        <row r="467">
          <cell r="A467" t="str">
            <v>DZ64C</v>
          </cell>
          <cell r="B467" t="str">
            <v>Intermediate Thoracic Procedures, 19 years and over, with CC Score 0-2</v>
          </cell>
        </row>
        <row r="468">
          <cell r="A468" t="str">
            <v>DZ64D</v>
          </cell>
          <cell r="B468" t="str">
            <v>Intermediate Thoracic Procedures, between 2 and 18 years</v>
          </cell>
        </row>
        <row r="469">
          <cell r="A469" t="str">
            <v>DZ64E</v>
          </cell>
          <cell r="B469" t="str">
            <v>Intermediate Thoracic Procedures, 1 year and under</v>
          </cell>
        </row>
        <row r="470">
          <cell r="A470" t="str">
            <v>EA01Z</v>
          </cell>
          <cell r="B470" t="str">
            <v>Heart and Lung Transplant</v>
          </cell>
        </row>
        <row r="471">
          <cell r="A471" t="str">
            <v>EA02Z</v>
          </cell>
          <cell r="B471" t="str">
            <v>Heart Transplant</v>
          </cell>
        </row>
        <row r="472">
          <cell r="A472" t="str">
            <v>EA03A</v>
          </cell>
          <cell r="B472" t="str">
            <v>Pace 1: Single Chamber or Implantable Diagnostic Device, with CC Score 11+</v>
          </cell>
        </row>
        <row r="473">
          <cell r="A473" t="str">
            <v>EA03B</v>
          </cell>
          <cell r="B473" t="str">
            <v>Pace 1: Single Chamber or Implantable Diagnostic Device, with CC Score 8-10</v>
          </cell>
        </row>
        <row r="474">
          <cell r="A474" t="str">
            <v>EA03C</v>
          </cell>
          <cell r="B474" t="str">
            <v>Pace 1: Single Chamber or Implantable Diagnostic Device, with CC Score 5-7</v>
          </cell>
        </row>
        <row r="475">
          <cell r="A475" t="str">
            <v>EA03D</v>
          </cell>
          <cell r="B475" t="str">
            <v>Pace 1: Single Chamber or Implantable Diagnostic Device, with CC Score 2-4</v>
          </cell>
        </row>
        <row r="476">
          <cell r="A476" t="str">
            <v>EA03E</v>
          </cell>
          <cell r="B476" t="str">
            <v>Pace 1: Single Chamber or Implantable Diagnostic Device, with CC Score 0-1</v>
          </cell>
        </row>
        <row r="477">
          <cell r="A477" t="str">
            <v>EA05A</v>
          </cell>
          <cell r="B477" t="str">
            <v>Pace 2: Dual Chamber, with CC Score 9+</v>
          </cell>
        </row>
        <row r="478">
          <cell r="A478" t="str">
            <v>EA05B</v>
          </cell>
          <cell r="B478" t="str">
            <v>Pace 2: Dual Chamber, with CC Score 5-8</v>
          </cell>
        </row>
        <row r="479">
          <cell r="A479" t="str">
            <v>EA05C</v>
          </cell>
          <cell r="B479" t="str">
            <v>Pace 2: Dual Chamber, with CC Score 2-4</v>
          </cell>
        </row>
        <row r="480">
          <cell r="A480" t="str">
            <v>EA05D</v>
          </cell>
          <cell r="B480" t="str">
            <v>Pace 2: Dual Chamber, with CC Score 0-1</v>
          </cell>
        </row>
        <row r="481">
          <cell r="A481" t="str">
            <v>EA07A</v>
          </cell>
          <cell r="B481" t="str">
            <v>Pace 3: Biventricular and all Congenital Pacemaker Procedures; Resynchronisation Therapy, with CC Score 8+</v>
          </cell>
        </row>
        <row r="482">
          <cell r="A482" t="str">
            <v>EA07B</v>
          </cell>
          <cell r="B482" t="str">
            <v>Pace 3: Biventricular and all Congenital Pacemaker Procedures; Resynchronisation Therapy, with CC Score 4-7</v>
          </cell>
        </row>
        <row r="483">
          <cell r="A483" t="str">
            <v>EA07C</v>
          </cell>
          <cell r="B483" t="str">
            <v>Pace 3: Biventricular and all Congenital Pacemaker Procedures; Resynchronisation Therapy, with CC Score 0-3</v>
          </cell>
        </row>
        <row r="484">
          <cell r="A484" t="str">
            <v>EA11A</v>
          </cell>
          <cell r="B484" t="str">
            <v>Percutaneous Interventions: Other including Septostomy, Embolisation, Non-Coronary Stents and Energy Moderated Perforation, with CC Score 3+</v>
          </cell>
        </row>
        <row r="485">
          <cell r="A485" t="str">
            <v>EA11B</v>
          </cell>
          <cell r="B485" t="str">
            <v>Percutaneous Interventions: Other including Septostomy, Embolisation, Non-Coronary Stents and Energy Moderated Perforation, with CC Score 0-2</v>
          </cell>
        </row>
        <row r="486">
          <cell r="A486" t="str">
            <v>EA12A</v>
          </cell>
          <cell r="B486" t="str">
            <v>Implantation of Cardioverter; Defibrillator only, with CC Score 9+</v>
          </cell>
        </row>
        <row r="487">
          <cell r="A487" t="str">
            <v>EA12B</v>
          </cell>
          <cell r="B487" t="str">
            <v>Implantation of Cardioverter; Defibrillator only, with CC Score 6-8</v>
          </cell>
        </row>
        <row r="488">
          <cell r="A488" t="str">
            <v>EA12C</v>
          </cell>
          <cell r="B488" t="str">
            <v>Implantation of Cardioverter; Defibrillator only, with CC Score 3-5</v>
          </cell>
        </row>
        <row r="489">
          <cell r="A489" t="str">
            <v>EA12D</v>
          </cell>
          <cell r="B489" t="str">
            <v>Implantation of Cardioverter; Defibrillator only, with CC Score 0-2</v>
          </cell>
        </row>
        <row r="490">
          <cell r="A490" t="str">
            <v>EA14A</v>
          </cell>
          <cell r="B490" t="str">
            <v>Coronary Artery Bypass Graft (First Time) with CC Score 12+</v>
          </cell>
        </row>
        <row r="491">
          <cell r="A491" t="str">
            <v>EA14B</v>
          </cell>
          <cell r="B491" t="str">
            <v>Coronary Artery Bypass Graft (First Time) with CC Score 7-11</v>
          </cell>
        </row>
        <row r="492">
          <cell r="A492" t="str">
            <v>EA14C</v>
          </cell>
          <cell r="B492" t="str">
            <v>Coronary Artery Bypass Graft (First Time) with CC Score 3-6</v>
          </cell>
        </row>
        <row r="493">
          <cell r="A493" t="str">
            <v>EA14D</v>
          </cell>
          <cell r="B493" t="str">
            <v>Coronary Artery Bypass Graft (First Time) with CC Score 0-2</v>
          </cell>
        </row>
        <row r="494">
          <cell r="A494" t="str">
            <v>EA16A</v>
          </cell>
          <cell r="B494" t="str">
            <v>Coronary Artery Bypass Graft (First Time) with Percutaneous Coronary Intervention, Pacing, EP or RFA, with CC Score 9+</v>
          </cell>
        </row>
        <row r="495">
          <cell r="A495" t="str">
            <v>EA16B</v>
          </cell>
          <cell r="B495" t="str">
            <v>Coronary Artery Bypass Graft (First Time) with Percutaneous Coronary Intervention, Pacing, EP or RFA, with CC Score 6-8</v>
          </cell>
        </row>
        <row r="496">
          <cell r="A496" t="str">
            <v>EA16C</v>
          </cell>
          <cell r="B496" t="str">
            <v>Coronary Artery Bypass Graft (First Time) with Percutaneous Coronary Intervention, Pacing, EP or RFA, with CC Score 3-5</v>
          </cell>
        </row>
        <row r="497">
          <cell r="A497" t="str">
            <v>EA16D</v>
          </cell>
          <cell r="B497" t="str">
            <v>Coronary Artery Bypass Graft (First Time) with Percutaneous Coronary Intervention, Pacing, EP or RFA, with CC Score 0-2</v>
          </cell>
        </row>
        <row r="498">
          <cell r="A498" t="str">
            <v>EA17A</v>
          </cell>
          <cell r="B498" t="str">
            <v>Single Cardiac Valve Procedures with CC Score 9+</v>
          </cell>
        </row>
        <row r="499">
          <cell r="A499" t="str">
            <v>EA17B</v>
          </cell>
          <cell r="B499" t="str">
            <v>Single Cardiac Valve Procedures with CC Score 6-8</v>
          </cell>
        </row>
        <row r="500">
          <cell r="A500" t="str">
            <v>EA17C</v>
          </cell>
          <cell r="B500" t="str">
            <v>Single Cardiac Valve Procedures with CC Score 3-5</v>
          </cell>
        </row>
        <row r="501">
          <cell r="A501" t="str">
            <v>EA17D</v>
          </cell>
          <cell r="B501" t="str">
            <v>Single Cardiac Valve Procedures with CC Score 0-2</v>
          </cell>
        </row>
        <row r="502">
          <cell r="A502" t="str">
            <v>EA19A</v>
          </cell>
          <cell r="B502" t="str">
            <v>Single Cardiac Valve Procedures with Percutaneous Coronary Intervention, Pacing, EP or RFA, with CC Score 6+</v>
          </cell>
        </row>
        <row r="503">
          <cell r="A503" t="str">
            <v>EA19B</v>
          </cell>
          <cell r="B503" t="str">
            <v>Single Cardiac Valve Procedures with Percutaneous Coronary Intervention, Pacing, EP or RFA, with CC Score 3-5</v>
          </cell>
        </row>
        <row r="504">
          <cell r="A504" t="str">
            <v>EA19C</v>
          </cell>
          <cell r="B504" t="str">
            <v>Single Cardiac Valve Procedures with Percutaneous Coronary Intervention, Pacing, EP or RFA, with CC Score 0-2</v>
          </cell>
        </row>
        <row r="505">
          <cell r="A505" t="str">
            <v>EA20A</v>
          </cell>
          <cell r="B505" t="str">
            <v>Other Complex Cardiac Surgery and Re-do's, with CC Score 10+</v>
          </cell>
        </row>
        <row r="506">
          <cell r="A506" t="str">
            <v>EA20B</v>
          </cell>
          <cell r="B506" t="str">
            <v>Other Complex Cardiac Surgery and Re-do's, with CC Score 5-9</v>
          </cell>
        </row>
        <row r="507">
          <cell r="A507" t="str">
            <v>EA20C</v>
          </cell>
          <cell r="B507" t="str">
            <v>Other Complex Cardiac Surgery and Re-do's, with CC Score 0-4</v>
          </cell>
        </row>
        <row r="508">
          <cell r="A508" t="str">
            <v>EA22Z</v>
          </cell>
          <cell r="B508" t="str">
            <v>Other Complex Cardiac Surgery with Percutaneous Coronary Intervention, Pacing, EP or RFA</v>
          </cell>
        </row>
        <row r="509">
          <cell r="A509" t="str">
            <v>EA29A</v>
          </cell>
          <cell r="B509" t="str">
            <v>Percutaneous Complex Ablation, including for Atrial Fibrillation and Ventricular Tachycardia, with CC Score 5+</v>
          </cell>
        </row>
        <row r="510">
          <cell r="A510" t="str">
            <v>EA29B</v>
          </cell>
          <cell r="B510" t="str">
            <v>Percutaneous Complex Ablation, including for Atrial Fibrillation and Ventricular Tachycardia, with CC Score 2-4</v>
          </cell>
        </row>
        <row r="511">
          <cell r="A511" t="str">
            <v>EA29C</v>
          </cell>
          <cell r="B511" t="str">
            <v>Percutaneous Complex Ablation, including for Atrial Fibrillation and Ventricular Tachycardia, with CC Score 0-1</v>
          </cell>
        </row>
        <row r="512">
          <cell r="A512" t="str">
            <v>EA31A</v>
          </cell>
          <cell r="B512" t="str">
            <v>Percutaneous Coronary Intervention, 0 to 2 Stents, with CC Score 11+</v>
          </cell>
        </row>
        <row r="513">
          <cell r="A513" t="str">
            <v>EA31B</v>
          </cell>
          <cell r="B513" t="str">
            <v>Percutaneous Coronary Intervention, 0 to 2 Stents, with CC Score 7-10</v>
          </cell>
        </row>
        <row r="514">
          <cell r="A514" t="str">
            <v>EA31C</v>
          </cell>
          <cell r="B514" t="str">
            <v>Percutaneous Coronary Intervention, 0 to 2 Stents, with CC Score 3-6</v>
          </cell>
        </row>
        <row r="515">
          <cell r="A515" t="str">
            <v>EA31D</v>
          </cell>
          <cell r="B515" t="str">
            <v>Percutaneous Coronary Intervention, 0 to 2 Stents, with CC Score 0-2</v>
          </cell>
        </row>
        <row r="516">
          <cell r="A516" t="str">
            <v>EA35A</v>
          </cell>
          <cell r="B516" t="str">
            <v>Other Percutaneous Interventions with CC Score 8+</v>
          </cell>
        </row>
        <row r="517">
          <cell r="A517" t="str">
            <v>EA35B</v>
          </cell>
          <cell r="B517" t="str">
            <v>Other Percutaneous Interventions with CC Score 5-7</v>
          </cell>
        </row>
        <row r="518">
          <cell r="A518" t="str">
            <v>EA35C</v>
          </cell>
          <cell r="B518" t="str">
            <v>Other Percutaneous Interventions with CC Score 2-4</v>
          </cell>
        </row>
        <row r="519">
          <cell r="A519" t="str">
            <v>EA35D</v>
          </cell>
          <cell r="B519" t="str">
            <v>Other Percutaneous Interventions with CC Score 0-1</v>
          </cell>
        </row>
        <row r="520">
          <cell r="A520" t="str">
            <v>EA36C</v>
          </cell>
          <cell r="B520" t="str">
            <v>Catheter with CC Score 13+</v>
          </cell>
        </row>
        <row r="521">
          <cell r="A521" t="str">
            <v>EA36D</v>
          </cell>
          <cell r="B521" t="str">
            <v>Catheter with CC Score 10-12</v>
          </cell>
        </row>
        <row r="522">
          <cell r="A522" t="str">
            <v>EA36E</v>
          </cell>
          <cell r="B522" t="str">
            <v>Catheter with CC Score 7-9</v>
          </cell>
        </row>
        <row r="523">
          <cell r="A523" t="str">
            <v>EA36F</v>
          </cell>
          <cell r="B523" t="str">
            <v>Catheter with CC Score 4-6</v>
          </cell>
        </row>
        <row r="524">
          <cell r="A524" t="str">
            <v>EA36G</v>
          </cell>
          <cell r="B524" t="str">
            <v>Catheter with CC Score 2-3</v>
          </cell>
        </row>
        <row r="525">
          <cell r="A525" t="str">
            <v>EA36H</v>
          </cell>
          <cell r="B525" t="str">
            <v>Catheter with CC Score 0-1</v>
          </cell>
        </row>
        <row r="526">
          <cell r="A526" t="str">
            <v>EA39A</v>
          </cell>
          <cell r="B526" t="str">
            <v>Pacemaker Procedure without Generator Implant, including Re-Siting and Removal of Cardiac Pacemaker System, with CC Score 5+</v>
          </cell>
        </row>
        <row r="527">
          <cell r="A527" t="str">
            <v>EA39B</v>
          </cell>
          <cell r="B527" t="str">
            <v>Pacemaker Procedure without Generator Implant, including Re-Siting and Removal of Cardiac Pacemaker System, with CC Score 2-4</v>
          </cell>
        </row>
        <row r="528">
          <cell r="A528" t="str">
            <v>EA39C</v>
          </cell>
          <cell r="B528" t="str">
            <v>Pacemaker Procedure without Generator Implant, including Re-Siting and Removal of Cardiac Pacemaker System, with CC Score 0-1</v>
          </cell>
        </row>
        <row r="529">
          <cell r="A529" t="str">
            <v>EA40Z</v>
          </cell>
          <cell r="B529" t="str">
            <v>Other Non-Complex Cardiac Surgery</v>
          </cell>
        </row>
        <row r="530">
          <cell r="A530" t="str">
            <v>EA43Z</v>
          </cell>
          <cell r="B530" t="str">
            <v>Implantation of Prosthetic Heart or Ventricular Assist Device</v>
          </cell>
        </row>
        <row r="531">
          <cell r="A531" t="str">
            <v>EA44A</v>
          </cell>
          <cell r="B531" t="str">
            <v>Minor Cardiac Procedures with CC Score 2+</v>
          </cell>
        </row>
        <row r="532">
          <cell r="A532" t="str">
            <v>EA44B</v>
          </cell>
          <cell r="B532" t="str">
            <v>Minor Cardiac Procedures with CC Score 0-1</v>
          </cell>
        </row>
        <row r="533">
          <cell r="A533" t="str">
            <v>EA45Z</v>
          </cell>
          <cell r="B533" t="str">
            <v>Complex Echocardiogram, including Transoesophageal and Fetal Echocardiography</v>
          </cell>
        </row>
        <row r="534">
          <cell r="A534" t="str">
            <v>EA47Z</v>
          </cell>
          <cell r="B534" t="str">
            <v>Electrocardiogram Monitoring and Stress Testing</v>
          </cell>
        </row>
        <row r="535">
          <cell r="A535" t="str">
            <v>EA48Z</v>
          </cell>
          <cell r="B535" t="str">
            <v>Single or Dual Chamber, Pacemaker or Implantable Diagnostic Device, with Percutaneous Coronary Intervention, EP or RFA</v>
          </cell>
        </row>
        <row r="536">
          <cell r="A536" t="str">
            <v>EA49A</v>
          </cell>
          <cell r="B536" t="str">
            <v>Percutaneous Coronary Interventions with 3 or more Stents, Rotablation, IVUS or Pressure Wire, with CC Score 9+</v>
          </cell>
        </row>
        <row r="537">
          <cell r="A537" t="str">
            <v>EA49B</v>
          </cell>
          <cell r="B537" t="str">
            <v>Percutaneous Coronary Interventions with 3 or more Stents, Rotablation, IVUS or Pressure Wire, with CC Score 6-8</v>
          </cell>
        </row>
        <row r="538">
          <cell r="A538" t="str">
            <v>EA49C</v>
          </cell>
          <cell r="B538" t="str">
            <v>Percutaneous Coronary Interventions with 3 or more Stents, Rotablation, IVUS or Pressure Wire, with CC Score 3-5</v>
          </cell>
        </row>
        <row r="539">
          <cell r="A539" t="str">
            <v>EA49D</v>
          </cell>
          <cell r="B539" t="str">
            <v>Percutaneous Coronary Interventions with 3 or more Stents, Rotablation, IVUS or Pressure Wire, with CC Score 0-2</v>
          </cell>
        </row>
        <row r="540">
          <cell r="A540" t="str">
            <v>EA51A</v>
          </cell>
          <cell r="B540" t="str">
            <v>Coronary Artery Bypass Graft, with Valve Replacement or Repair, with CC Score 9+</v>
          </cell>
        </row>
        <row r="541">
          <cell r="A541" t="str">
            <v>EA51B</v>
          </cell>
          <cell r="B541" t="str">
            <v>Coronary Artery Bypass Graft, with Valve Replacement or Repair, with CC Score 6-8</v>
          </cell>
        </row>
        <row r="542">
          <cell r="A542" t="str">
            <v>EA51C</v>
          </cell>
          <cell r="B542" t="str">
            <v>Coronary Artery Bypass Graft, with Valve Replacement or Repair, with CC Score 3-5</v>
          </cell>
        </row>
        <row r="543">
          <cell r="A543" t="str">
            <v>EA51D</v>
          </cell>
          <cell r="B543" t="str">
            <v>Coronary Artery Bypass Graft, with Valve Replacement or Repair, with CC Score 0-2</v>
          </cell>
        </row>
        <row r="544">
          <cell r="A544" t="str">
            <v>EA52A</v>
          </cell>
          <cell r="B544" t="str">
            <v>Repair or Replacement of more than one Heart Valve, with CC Score 9+</v>
          </cell>
        </row>
        <row r="545">
          <cell r="A545" t="str">
            <v>EA52B</v>
          </cell>
          <cell r="B545" t="str">
            <v>Repair or Replacement of more than one Heart Valve, with CC Score 4-8</v>
          </cell>
        </row>
        <row r="546">
          <cell r="A546" t="str">
            <v>EA52C</v>
          </cell>
          <cell r="B546" t="str">
            <v>Repair or Replacement of more than one Heart Valve, with CC Score 0-3</v>
          </cell>
        </row>
        <row r="547">
          <cell r="A547" t="str">
            <v>EA54A</v>
          </cell>
          <cell r="B547" t="str">
            <v>Percutaneous Standard Ablation with CC Score 3+</v>
          </cell>
        </row>
        <row r="548">
          <cell r="A548" t="str">
            <v>EA54B</v>
          </cell>
          <cell r="B548" t="str">
            <v>Percutaneous Standard Ablation with CC Score 0-2</v>
          </cell>
        </row>
        <row r="549">
          <cell r="A549" t="str">
            <v>EA55A</v>
          </cell>
          <cell r="B549" t="str">
            <v>Percutaneous Diagnostic Electrophysiology Studies with CC Score 3+</v>
          </cell>
        </row>
        <row r="550">
          <cell r="A550" t="str">
            <v>EA55B</v>
          </cell>
          <cell r="B550" t="str">
            <v>Percutaneous Diagnostic Electrophysiology Studies with CC Score 0-2</v>
          </cell>
        </row>
        <row r="551">
          <cell r="A551" t="str">
            <v>EA56A</v>
          </cell>
          <cell r="B551" t="str">
            <v>Implantation of Cardiac Resynchronization Therapy Defibrillator (CRT-D), with CC Score 6+</v>
          </cell>
        </row>
        <row r="552">
          <cell r="A552" t="str">
            <v>EA56B</v>
          </cell>
          <cell r="B552" t="str">
            <v>Implantation of Cardiac Resynchronization Therapy Defibrillator (CRT-D), with CC Score 3-5</v>
          </cell>
        </row>
        <row r="553">
          <cell r="A553" t="str">
            <v>EA56C</v>
          </cell>
          <cell r="B553" t="str">
            <v>Implantation of Cardiac Resynchronization Therapy Defibrillator (CRT-D), with CC Score 0-2</v>
          </cell>
        </row>
        <row r="554">
          <cell r="A554" t="str">
            <v>EA57A</v>
          </cell>
          <cell r="B554" t="str">
            <v>Percutaneous Interventions: Percutaneous Transluminal ASD, VSD or PFO Closure and Valve Insertion, or Balloon Valve Intermediate Interventions and Arterial Duct Closure, with CC Score 5+</v>
          </cell>
        </row>
        <row r="555">
          <cell r="A555" t="str">
            <v>EA57B</v>
          </cell>
          <cell r="B555" t="str">
            <v>Percutaneous Interventions: Percutaneous Transluminal ASD, VSD or PFO Closure and Valve Insertion, or Balloon Valve Intermediate Interventions and Arterial Duct Closure, with CC Score 0-4</v>
          </cell>
        </row>
        <row r="556">
          <cell r="A556" t="str">
            <v>EA58Z</v>
          </cell>
          <cell r="B556" t="str">
            <v>Transcatheter Aortic Valve Implantation (TAVI) using Transfemoral Approach</v>
          </cell>
        </row>
        <row r="557">
          <cell r="A557" t="str">
            <v>EA59Z</v>
          </cell>
          <cell r="B557" t="str">
            <v>Transcatheter Aortic Valve Implantation (TAVI) not using Transfemoral Approach</v>
          </cell>
        </row>
        <row r="558">
          <cell r="A558" t="str">
            <v>EB02A</v>
          </cell>
          <cell r="B558" t="str">
            <v>Endocarditis with CC Score 10+</v>
          </cell>
        </row>
        <row r="559">
          <cell r="A559" t="str">
            <v>EB02B</v>
          </cell>
          <cell r="B559" t="str">
            <v>Endocarditis with CC Score 5-9</v>
          </cell>
        </row>
        <row r="560">
          <cell r="A560" t="str">
            <v>EB02C</v>
          </cell>
          <cell r="B560" t="str">
            <v>Endocarditis with CC Score 0-4</v>
          </cell>
        </row>
        <row r="561">
          <cell r="A561" t="str">
            <v>EB03A</v>
          </cell>
          <cell r="B561" t="str">
            <v>Heart Failure or Shock, with CC Score 14+</v>
          </cell>
        </row>
        <row r="562">
          <cell r="A562" t="str">
            <v>EB03B</v>
          </cell>
          <cell r="B562" t="str">
            <v>Heart Failure or Shock, with CC Score 11-13</v>
          </cell>
        </row>
        <row r="563">
          <cell r="A563" t="str">
            <v>EB03C</v>
          </cell>
          <cell r="B563" t="str">
            <v>Heart Failure or Shock, with CC Score 8-10</v>
          </cell>
        </row>
        <row r="564">
          <cell r="A564" t="str">
            <v>EB03D</v>
          </cell>
          <cell r="B564" t="str">
            <v>Heart Failure or Shock, with CC Score 4-7</v>
          </cell>
        </row>
        <row r="565">
          <cell r="A565" t="str">
            <v>EB03E</v>
          </cell>
          <cell r="B565" t="str">
            <v>Heart Failure or Shock, with CC Score 0-3</v>
          </cell>
        </row>
        <row r="566">
          <cell r="A566" t="str">
            <v>EB04Z</v>
          </cell>
          <cell r="B566" t="str">
            <v>Hypertension</v>
          </cell>
        </row>
        <row r="567">
          <cell r="A567" t="str">
            <v>EB05A</v>
          </cell>
          <cell r="B567" t="str">
            <v>Cardiac Arrest with CC Score 9+</v>
          </cell>
        </row>
        <row r="568">
          <cell r="A568" t="str">
            <v>EB05B</v>
          </cell>
          <cell r="B568" t="str">
            <v>Cardiac Arrest with CC Score 5-8</v>
          </cell>
        </row>
        <row r="569">
          <cell r="A569" t="str">
            <v>EB05C</v>
          </cell>
          <cell r="B569" t="str">
            <v>Cardiac Arrest with CC Score 0-4</v>
          </cell>
        </row>
        <row r="570">
          <cell r="A570" t="str">
            <v>EB06A</v>
          </cell>
          <cell r="B570" t="str">
            <v>Cardiac Valve Disorders with CC Score 13+</v>
          </cell>
        </row>
        <row r="571">
          <cell r="A571" t="str">
            <v>EB06B</v>
          </cell>
          <cell r="B571" t="str">
            <v>Cardiac Valve Disorders with CC Score 9-12</v>
          </cell>
        </row>
        <row r="572">
          <cell r="A572" t="str">
            <v>EB06C</v>
          </cell>
          <cell r="B572" t="str">
            <v>Cardiac Valve Disorders with CC Score 5-8</v>
          </cell>
        </row>
        <row r="573">
          <cell r="A573" t="str">
            <v>EB06D</v>
          </cell>
          <cell r="B573" t="str">
            <v>Cardiac Valve Disorders with CC Score 0-4</v>
          </cell>
        </row>
        <row r="574">
          <cell r="A574" t="str">
            <v>EB07A</v>
          </cell>
          <cell r="B574" t="str">
            <v>Arrhythmia or Conduction Disorders, with CC Score 13+</v>
          </cell>
        </row>
        <row r="575">
          <cell r="A575" t="str">
            <v>EB07B</v>
          </cell>
          <cell r="B575" t="str">
            <v>Arrhythmia or Conduction Disorders, with CC Score 10-12</v>
          </cell>
        </row>
        <row r="576">
          <cell r="A576" t="str">
            <v>EB07C</v>
          </cell>
          <cell r="B576" t="str">
            <v>Arrhythmia or Conduction Disorders, with CC Score 7-9</v>
          </cell>
        </row>
        <row r="577">
          <cell r="A577" t="str">
            <v>EB07D</v>
          </cell>
          <cell r="B577" t="str">
            <v>Arrhythmia or Conduction Disorders, with CC Score 4-6</v>
          </cell>
        </row>
        <row r="578">
          <cell r="A578" t="str">
            <v>EB07E</v>
          </cell>
          <cell r="B578" t="str">
            <v>Arrhythmia or Conduction Disorders, with CC Score 0-3</v>
          </cell>
        </row>
        <row r="579">
          <cell r="A579" t="str">
            <v>EB08A</v>
          </cell>
          <cell r="B579" t="str">
            <v>Syncope or Collapse, with CC Score 13+</v>
          </cell>
        </row>
        <row r="580">
          <cell r="A580" t="str">
            <v>EB08B</v>
          </cell>
          <cell r="B580" t="str">
            <v>Syncope or Collapse, with CC Score 10-12</v>
          </cell>
        </row>
        <row r="581">
          <cell r="A581" t="str">
            <v>EB08C</v>
          </cell>
          <cell r="B581" t="str">
            <v>Syncope or Collapse, with CC Score 7-9</v>
          </cell>
        </row>
        <row r="582">
          <cell r="A582" t="str">
            <v>EB08D</v>
          </cell>
          <cell r="B582" t="str">
            <v>Syncope or Collapse, with CC Score 4-6</v>
          </cell>
        </row>
        <row r="583">
          <cell r="A583" t="str">
            <v>EB08E</v>
          </cell>
          <cell r="B583" t="str">
            <v>Syncope or Collapse, with CC Score 0-3</v>
          </cell>
        </row>
        <row r="584">
          <cell r="A584" t="str">
            <v>EB09A</v>
          </cell>
          <cell r="B584" t="str">
            <v>Non-Interventional Congenital Cardiac Conditions with CC Score 3+</v>
          </cell>
        </row>
        <row r="585">
          <cell r="A585" t="str">
            <v>EB09B</v>
          </cell>
          <cell r="B585" t="str">
            <v>Non-Interventional Congenital Cardiac Conditions with CC Score 0-2</v>
          </cell>
        </row>
        <row r="586">
          <cell r="A586" t="str">
            <v>EB10A</v>
          </cell>
          <cell r="B586" t="str">
            <v>Actual or Suspected Myocardial Infarction, with CC Score 13+</v>
          </cell>
        </row>
        <row r="587">
          <cell r="A587" t="str">
            <v>EB10B</v>
          </cell>
          <cell r="B587" t="str">
            <v>Actual or Suspected Myocardial Infarction, with CC Score 10-12</v>
          </cell>
        </row>
        <row r="588">
          <cell r="A588" t="str">
            <v>EB10C</v>
          </cell>
          <cell r="B588" t="str">
            <v>Actual or Suspected Myocardial Infarction, with CC Score 7-9</v>
          </cell>
        </row>
        <row r="589">
          <cell r="A589" t="str">
            <v>EB10D</v>
          </cell>
          <cell r="B589" t="str">
            <v>Actual or Suspected Myocardial Infarction, with CC Score 4-6</v>
          </cell>
        </row>
        <row r="590">
          <cell r="A590" t="str">
            <v>EB10E</v>
          </cell>
          <cell r="B590" t="str">
            <v>Actual or Suspected Myocardial Infarction, with CC Score 0-3</v>
          </cell>
        </row>
        <row r="591">
          <cell r="A591" t="str">
            <v>EB12A</v>
          </cell>
          <cell r="B591" t="str">
            <v>Unspecified Chest Pain with CC Score 11+</v>
          </cell>
        </row>
        <row r="592">
          <cell r="A592" t="str">
            <v>EB12B</v>
          </cell>
          <cell r="B592" t="str">
            <v>Unspecified Chest Pain with CC Score 5-10</v>
          </cell>
        </row>
        <row r="593">
          <cell r="A593" t="str">
            <v>EB12C</v>
          </cell>
          <cell r="B593" t="str">
            <v>Unspecified Chest Pain with CC Score 0-4</v>
          </cell>
        </row>
        <row r="594">
          <cell r="A594" t="str">
            <v>EB13A</v>
          </cell>
          <cell r="B594" t="str">
            <v>Angina with CC Score 12+</v>
          </cell>
        </row>
        <row r="595">
          <cell r="A595" t="str">
            <v>EB13B</v>
          </cell>
          <cell r="B595" t="str">
            <v>Angina with CC Score 8-11</v>
          </cell>
        </row>
        <row r="596">
          <cell r="A596" t="str">
            <v>EB13C</v>
          </cell>
          <cell r="B596" t="str">
            <v>Angina with CC Score 4-7</v>
          </cell>
        </row>
        <row r="597">
          <cell r="A597" t="str">
            <v>EB13D</v>
          </cell>
          <cell r="B597" t="str">
            <v>Angina with CC Score 0-3</v>
          </cell>
        </row>
        <row r="598">
          <cell r="A598" t="str">
            <v>EB14A</v>
          </cell>
          <cell r="B598" t="str">
            <v>Other Acquired Cardiac Conditions with CC Score 13+</v>
          </cell>
        </row>
        <row r="599">
          <cell r="A599" t="str">
            <v>EB14B</v>
          </cell>
          <cell r="B599" t="str">
            <v>Other Acquired Cardiac Conditions with CC Score 9-12</v>
          </cell>
        </row>
        <row r="600">
          <cell r="A600" t="str">
            <v>EB14C</v>
          </cell>
          <cell r="B600" t="str">
            <v>Other Acquired Cardiac Conditions with CC Score 6-8</v>
          </cell>
        </row>
        <row r="601">
          <cell r="A601" t="str">
            <v>EB14D</v>
          </cell>
          <cell r="B601" t="str">
            <v>Other Acquired Cardiac Conditions with CC Score 3-5</v>
          </cell>
        </row>
        <row r="602">
          <cell r="A602" t="str">
            <v>EB14E</v>
          </cell>
          <cell r="B602" t="str">
            <v>Other Acquired Cardiac Conditions with CC Score 0-2</v>
          </cell>
        </row>
        <row r="603">
          <cell r="A603" t="str">
            <v>EB15A</v>
          </cell>
          <cell r="B603" t="str">
            <v>Primary Pulmonary Hypertension with CC Score 9+</v>
          </cell>
        </row>
        <row r="604">
          <cell r="A604" t="str">
            <v>EB15B</v>
          </cell>
          <cell r="B604" t="str">
            <v>Primary Pulmonary Hypertension with CC Score 4-8</v>
          </cell>
        </row>
        <row r="605">
          <cell r="A605" t="str">
            <v>EB15C</v>
          </cell>
          <cell r="B605" t="str">
            <v>Primary Pulmonary Hypertension with CC Score 0-3</v>
          </cell>
        </row>
        <row r="606">
          <cell r="A606" t="str">
            <v>EC01A</v>
          </cell>
          <cell r="B606" t="str">
            <v>Congenital Cardiac Surgery with Intervention Score 58 or less, with Diagnosis Score 64 or less</v>
          </cell>
        </row>
        <row r="607">
          <cell r="A607" t="str">
            <v>EC01B</v>
          </cell>
          <cell r="B607" t="str">
            <v>Congenital Cardiac Surgery with Intervention Score 58 or less, with Diagnosis Score 65-117</v>
          </cell>
        </row>
        <row r="608">
          <cell r="A608" t="str">
            <v>EC01C</v>
          </cell>
          <cell r="B608" t="str">
            <v>Congenital Cardiac Surgery with Intervention Score 58 or less, with Diagnosis Score 118 or more</v>
          </cell>
        </row>
        <row r="609">
          <cell r="A609" t="str">
            <v>EC02A</v>
          </cell>
          <cell r="B609" t="str">
            <v>Congenital Cardiac Surgery with Intervention Score 59-121, with Diagnosis Score 64 or less</v>
          </cell>
        </row>
        <row r="610">
          <cell r="A610" t="str">
            <v>EC02B</v>
          </cell>
          <cell r="B610" t="str">
            <v>Congenital Cardiac Surgery with Intervention Score 59-121, with Diagnosis Score 65-117</v>
          </cell>
        </row>
        <row r="611">
          <cell r="A611" t="str">
            <v>EC02C</v>
          </cell>
          <cell r="B611" t="str">
            <v>Congenital Cardiac Surgery with Intervention Score 59-121, with Diagnosis Score 118 or more</v>
          </cell>
        </row>
        <row r="612">
          <cell r="A612" t="str">
            <v>EC03A</v>
          </cell>
          <cell r="B612" t="str">
            <v>Congenital Cardiac Surgery with Intervention Score 122 or more, with Diagnosis Score 64 or less</v>
          </cell>
        </row>
        <row r="613">
          <cell r="A613" t="str">
            <v>EC03B</v>
          </cell>
          <cell r="B613" t="str">
            <v>Congenital Cardiac Surgery with Intervention Score 122 or more, with Diagnosis Score 65-117</v>
          </cell>
        </row>
        <row r="614">
          <cell r="A614" t="str">
            <v>EC03C</v>
          </cell>
          <cell r="B614" t="str">
            <v>Congenital Cardiac Surgery with Intervention Score 122 or more, with Diagnosis Score 118 or more</v>
          </cell>
        </row>
        <row r="615">
          <cell r="A615" t="str">
            <v>FZ12L</v>
          </cell>
          <cell r="B615" t="str">
            <v>Major General Abdominal Procedures, 19 years and over, with CC Score 10+</v>
          </cell>
        </row>
        <row r="616">
          <cell r="A616" t="str">
            <v>FZ12M</v>
          </cell>
          <cell r="B616" t="str">
            <v>Major General Abdominal Procedures, 19 years and over, with CC Score 6-9</v>
          </cell>
        </row>
        <row r="617">
          <cell r="A617" t="str">
            <v>FZ12N</v>
          </cell>
          <cell r="B617" t="str">
            <v>Major General Abdominal Procedures, 19 years and over, with CC Score 3-5</v>
          </cell>
        </row>
        <row r="618">
          <cell r="A618" t="str">
            <v>FZ12P</v>
          </cell>
          <cell r="B618" t="str">
            <v>Major General Abdominal Procedures, 19 years and over, with CC Score 1-2</v>
          </cell>
        </row>
        <row r="619">
          <cell r="A619" t="str">
            <v>FZ12Q</v>
          </cell>
          <cell r="B619" t="str">
            <v>Major General Abdominal Procedures, 19 years and over, with CC Score 0</v>
          </cell>
        </row>
        <row r="620">
          <cell r="A620" t="str">
            <v>FZ12R</v>
          </cell>
          <cell r="B620" t="str">
            <v>Major General Abdominal Procedures, between 2 and 18 years, with CC Score 1+</v>
          </cell>
        </row>
        <row r="621">
          <cell r="A621" t="str">
            <v>FZ12S</v>
          </cell>
          <cell r="B621" t="str">
            <v>Major General Abdominal Procedures, between 2 and 18 years, with CC Score 0</v>
          </cell>
        </row>
        <row r="622">
          <cell r="A622" t="str">
            <v>FZ12T</v>
          </cell>
          <cell r="B622" t="str">
            <v>Major General Abdominal Procedures, 1 year and under, with CC Score 2+</v>
          </cell>
        </row>
        <row r="623">
          <cell r="A623" t="str">
            <v>FZ12U</v>
          </cell>
          <cell r="B623" t="str">
            <v>Major General Abdominal Procedures, 1 year and under, with CC Score 0-1</v>
          </cell>
        </row>
        <row r="624">
          <cell r="A624" t="str">
            <v>FZ13C</v>
          </cell>
          <cell r="B624" t="str">
            <v>Minor Therapeutic or Diagnostic, General Abdominal Procedures, 19 years and over</v>
          </cell>
        </row>
        <row r="625">
          <cell r="A625" t="str">
            <v>FZ13D</v>
          </cell>
          <cell r="B625" t="str">
            <v>Minor Therapeutic or Diagnostic, General Abdominal Procedures, 18 years and under</v>
          </cell>
        </row>
        <row r="626">
          <cell r="A626" t="str">
            <v>FZ17D</v>
          </cell>
          <cell r="B626" t="str">
            <v>Abdominal Hernia Procedures, 18 years and under</v>
          </cell>
        </row>
        <row r="627">
          <cell r="A627" t="str">
            <v>FZ17E</v>
          </cell>
          <cell r="B627" t="str">
            <v>Abdominal Hernia Procedures, 19 years and over, with CC Score 4+</v>
          </cell>
        </row>
        <row r="628">
          <cell r="A628" t="str">
            <v>FZ17F</v>
          </cell>
          <cell r="B628" t="str">
            <v>Abdominal Hernia Procedures, 19 years and over, with CC Score 1-3</v>
          </cell>
        </row>
        <row r="629">
          <cell r="A629" t="str">
            <v>FZ17G</v>
          </cell>
          <cell r="B629" t="str">
            <v>Abdominal Hernia Procedures, 19 years and over, with CC Score 0</v>
          </cell>
        </row>
        <row r="630">
          <cell r="A630" t="str">
            <v>FZ18E</v>
          </cell>
          <cell r="B630" t="str">
            <v>Inguinal, Umbilical or Femoral Hernia Procedures, between 2 and 18 years</v>
          </cell>
        </row>
        <row r="631">
          <cell r="A631" t="str">
            <v>FZ18F</v>
          </cell>
          <cell r="B631" t="str">
            <v>Inguinal, Umbilical or Femoral Hernia Procedures, 1 year and under</v>
          </cell>
        </row>
        <row r="632">
          <cell r="A632" t="str">
            <v>FZ18G</v>
          </cell>
          <cell r="B632" t="str">
            <v>Inguinal, Umbilical or Femoral Hernia Procedures, 19 years and over, with CC Score 6+</v>
          </cell>
        </row>
        <row r="633">
          <cell r="A633" t="str">
            <v>FZ18H</v>
          </cell>
          <cell r="B633" t="str">
            <v>Inguinal, Umbilical or Femoral Hernia Procedures, 19 years and over, with CC Score 3-5</v>
          </cell>
        </row>
        <row r="634">
          <cell r="A634" t="str">
            <v>FZ18J</v>
          </cell>
          <cell r="B634" t="str">
            <v>Inguinal, Umbilical or Femoral Hernia Procedures, 19 years and over, with CC Score 1-2</v>
          </cell>
        </row>
        <row r="635">
          <cell r="A635" t="str">
            <v>FZ18K</v>
          </cell>
          <cell r="B635" t="str">
            <v>Inguinal, Umbilical or Femoral Hernia Procedures, 19 years and over, with CC Score 0</v>
          </cell>
        </row>
        <row r="636">
          <cell r="A636" t="str">
            <v>FZ19A</v>
          </cell>
          <cell r="B636" t="str">
            <v>Herniotomy Procedures, 2 years and over</v>
          </cell>
        </row>
        <row r="637">
          <cell r="A637" t="str">
            <v>FZ19B</v>
          </cell>
          <cell r="B637" t="str">
            <v>Herniotomy Procedures, 1 year and under</v>
          </cell>
        </row>
        <row r="638">
          <cell r="A638" t="str">
            <v>FZ20F</v>
          </cell>
          <cell r="B638" t="str">
            <v>Appendicectomy Procedures, 19 years and over, with CC Score 5+</v>
          </cell>
        </row>
        <row r="639">
          <cell r="A639" t="str">
            <v>FZ20G</v>
          </cell>
          <cell r="B639" t="str">
            <v>Appendicectomy Procedures, 19 years and over, with CC Score 3-4</v>
          </cell>
        </row>
        <row r="640">
          <cell r="A640" t="str">
            <v>FZ20H</v>
          </cell>
          <cell r="B640" t="str">
            <v>Appendicectomy Procedures, 19 years and over, with CC Score 1-2</v>
          </cell>
        </row>
        <row r="641">
          <cell r="A641" t="str">
            <v>FZ20J</v>
          </cell>
          <cell r="B641" t="str">
            <v>Appendicectomy Procedures, 19 years and over, with CC Score 0</v>
          </cell>
        </row>
        <row r="642">
          <cell r="A642" t="str">
            <v>FZ20K</v>
          </cell>
          <cell r="B642" t="str">
            <v>Appendicectomy Procedures, 18 years and under, with CC Score 3+</v>
          </cell>
        </row>
        <row r="643">
          <cell r="A643" t="str">
            <v>FZ20L</v>
          </cell>
          <cell r="B643" t="str">
            <v>Appendicectomy Procedures, 18 years and under, with CC Score 1-2</v>
          </cell>
        </row>
        <row r="644">
          <cell r="A644" t="str">
            <v>FZ20M</v>
          </cell>
          <cell r="B644" t="str">
            <v>Appendicectomy Procedures, 18 years and under, with CC Score 0</v>
          </cell>
        </row>
        <row r="645">
          <cell r="A645" t="str">
            <v>FZ21B</v>
          </cell>
          <cell r="B645" t="str">
            <v>Major Anal Procedures, 18 years and under</v>
          </cell>
        </row>
        <row r="646">
          <cell r="A646" t="str">
            <v>FZ21C</v>
          </cell>
          <cell r="B646" t="str">
            <v>Major Anal Procedures, 19 years and over, with CC Score 1+</v>
          </cell>
        </row>
        <row r="647">
          <cell r="A647" t="str">
            <v>FZ21D</v>
          </cell>
          <cell r="B647" t="str">
            <v>Major Anal Procedures, 19 years and over, with CC Score 0</v>
          </cell>
        </row>
        <row r="648">
          <cell r="A648" t="str">
            <v>FZ22B</v>
          </cell>
          <cell r="B648" t="str">
            <v>Intermediate Anal Procedures, 18 years and under</v>
          </cell>
        </row>
        <row r="649">
          <cell r="A649" t="str">
            <v>FZ22C</v>
          </cell>
          <cell r="B649" t="str">
            <v>Intermediate Anal Procedures, 19 years and over, with CC Score 3+</v>
          </cell>
        </row>
        <row r="650">
          <cell r="A650" t="str">
            <v>FZ22D</v>
          </cell>
          <cell r="B650" t="str">
            <v>Intermediate Anal Procedures, 19 years and over, with CC Score 1-2</v>
          </cell>
        </row>
        <row r="651">
          <cell r="A651" t="str">
            <v>FZ22E</v>
          </cell>
          <cell r="B651" t="str">
            <v>Intermediate Anal Procedures, 19 years and over, with CC Score 0</v>
          </cell>
        </row>
        <row r="652">
          <cell r="A652" t="str">
            <v>FZ23A</v>
          </cell>
          <cell r="B652" t="str">
            <v>Minor Anal Procedures, 19 years and over</v>
          </cell>
        </row>
        <row r="653">
          <cell r="A653" t="str">
            <v>FZ23B</v>
          </cell>
          <cell r="B653" t="str">
            <v>Minor Anal Procedures, 18 years and under</v>
          </cell>
        </row>
        <row r="654">
          <cell r="A654" t="str">
            <v>FZ24E</v>
          </cell>
          <cell r="B654" t="str">
            <v>Major Therapeutic Endoscopic, Upper or Lower Gastrointestinal Tract Procedures, between 2 and 18 years</v>
          </cell>
        </row>
        <row r="655">
          <cell r="A655" t="str">
            <v>FZ24F</v>
          </cell>
          <cell r="B655" t="str">
            <v>Major Therapeutic Endoscopic, Upper or Lower Gastrointestinal Tract Procedures, 1 year and under</v>
          </cell>
        </row>
        <row r="656">
          <cell r="A656" t="str">
            <v>FZ24G</v>
          </cell>
          <cell r="B656" t="str">
            <v>Major Therapeutic Endoscopic, Upper or Lower Gastrointestinal Tract Procedures, 19 years and over, with CC Score 3+</v>
          </cell>
        </row>
        <row r="657">
          <cell r="A657" t="str">
            <v>FZ24H</v>
          </cell>
          <cell r="B657" t="str">
            <v>Major Therapeutic Endoscopic, Upper or Lower Gastrointestinal Tract Procedures, 19 years and over, with CC Score 1-2</v>
          </cell>
        </row>
        <row r="658">
          <cell r="A658" t="str">
            <v>FZ24J</v>
          </cell>
          <cell r="B658" t="str">
            <v>Major Therapeutic Endoscopic, Upper or Lower Gastrointestinal Tract Procedures, 19 years and over, with CC Score 0</v>
          </cell>
        </row>
        <row r="659">
          <cell r="A659" t="str">
            <v>FZ27D</v>
          </cell>
          <cell r="B659" t="str">
            <v>Intermediate Therapeutic General Abdominal Procedures, 18 years and under</v>
          </cell>
        </row>
        <row r="660">
          <cell r="A660" t="str">
            <v>FZ27E</v>
          </cell>
          <cell r="B660" t="str">
            <v>Intermediate Therapeutic General Abdominal Procedures, 19 years and over, with CC Score 3+</v>
          </cell>
        </row>
        <row r="661">
          <cell r="A661" t="str">
            <v>FZ27F</v>
          </cell>
          <cell r="B661" t="str">
            <v>Intermediate Therapeutic General Abdominal Procedures, 19 years and over, with CC Score 1-2</v>
          </cell>
        </row>
        <row r="662">
          <cell r="A662" t="str">
            <v>FZ27G</v>
          </cell>
          <cell r="B662" t="str">
            <v>Intermediate Therapeutic General Abdominal Procedures, 19 years and over, with CC Score 0</v>
          </cell>
        </row>
        <row r="663">
          <cell r="A663" t="str">
            <v>FZ36G</v>
          </cell>
          <cell r="B663" t="str">
            <v>Gastrointestinal Infections with Multiple Interventions, with CC Score 4+</v>
          </cell>
        </row>
        <row r="664">
          <cell r="A664" t="str">
            <v>FZ36H</v>
          </cell>
          <cell r="B664" t="str">
            <v>Gastrointestinal Infections with Multiple Interventions, with CC Score 0-3</v>
          </cell>
        </row>
        <row r="665">
          <cell r="A665" t="str">
            <v>FZ36J</v>
          </cell>
          <cell r="B665" t="str">
            <v>Gastrointestinal Infections with Single Intervention, with CC Score 5+</v>
          </cell>
        </row>
        <row r="666">
          <cell r="A666" t="str">
            <v>FZ36K</v>
          </cell>
          <cell r="B666" t="str">
            <v>Gastrointestinal Infections with Single Intervention, with CC Score 2-4</v>
          </cell>
        </row>
        <row r="667">
          <cell r="A667" t="str">
            <v>FZ36L</v>
          </cell>
          <cell r="B667" t="str">
            <v>Gastrointestinal Infections with Single Intervention, with CC Score 0-1</v>
          </cell>
        </row>
        <row r="668">
          <cell r="A668" t="str">
            <v>FZ36M</v>
          </cell>
          <cell r="B668" t="str">
            <v>Gastrointestinal Infections without Interventions, with CC Score 8+</v>
          </cell>
        </row>
        <row r="669">
          <cell r="A669" t="str">
            <v>FZ36N</v>
          </cell>
          <cell r="B669" t="str">
            <v>Gastrointestinal Infections without Interventions, with CC Score 5-7</v>
          </cell>
        </row>
        <row r="670">
          <cell r="A670" t="str">
            <v>FZ36P</v>
          </cell>
          <cell r="B670" t="str">
            <v>Gastrointestinal Infections without Interventions, with CC Score 2-4</v>
          </cell>
        </row>
        <row r="671">
          <cell r="A671" t="str">
            <v>FZ36Q</v>
          </cell>
          <cell r="B671" t="str">
            <v>Gastrointestinal Infections without Interventions, with CC Score 0-1</v>
          </cell>
        </row>
        <row r="672">
          <cell r="A672" t="str">
            <v>FZ37K</v>
          </cell>
          <cell r="B672" t="str">
            <v>Inflammatory Bowel Disease with Multiple Interventions, with CC Score 3+</v>
          </cell>
        </row>
        <row r="673">
          <cell r="A673" t="str">
            <v>FZ37L</v>
          </cell>
          <cell r="B673" t="str">
            <v>Inflammatory Bowel Disease with Multiple Interventions, with CC Score 0-2</v>
          </cell>
        </row>
        <row r="674">
          <cell r="A674" t="str">
            <v>FZ37M</v>
          </cell>
          <cell r="B674" t="str">
            <v>Inflammatory Bowel Disease with Single Intervention, with CC Score 4+</v>
          </cell>
        </row>
        <row r="675">
          <cell r="A675" t="str">
            <v>FZ37N</v>
          </cell>
          <cell r="B675" t="str">
            <v>Inflammatory Bowel Disease with Single Intervention, with CC Score 0-3</v>
          </cell>
        </row>
        <row r="676">
          <cell r="A676" t="str">
            <v>FZ37P</v>
          </cell>
          <cell r="B676" t="str">
            <v>Inflammatory Bowel Disease without Interventions, with CC Score 5+</v>
          </cell>
        </row>
        <row r="677">
          <cell r="A677" t="str">
            <v>FZ37Q</v>
          </cell>
          <cell r="B677" t="str">
            <v>Inflammatory Bowel Disease without Interventions, with CC Score 3-4</v>
          </cell>
        </row>
        <row r="678">
          <cell r="A678" t="str">
            <v>FZ37R</v>
          </cell>
          <cell r="B678" t="str">
            <v>Inflammatory Bowel Disease without Interventions, with CC Score 1-2</v>
          </cell>
        </row>
        <row r="679">
          <cell r="A679" t="str">
            <v>FZ37S</v>
          </cell>
          <cell r="B679" t="str">
            <v>Inflammatory Bowel Disease without Interventions, with CC Score 0</v>
          </cell>
        </row>
        <row r="680">
          <cell r="A680" t="str">
            <v>FZ38G</v>
          </cell>
          <cell r="B680" t="str">
            <v>Gastrointestinal Bleed with Multiple Interventions, with CC Score 5+</v>
          </cell>
        </row>
        <row r="681">
          <cell r="A681" t="str">
            <v>FZ38H</v>
          </cell>
          <cell r="B681" t="str">
            <v>Gastrointestinal Bleed with Multiple Interventions, with CC Score 0-4</v>
          </cell>
        </row>
        <row r="682">
          <cell r="A682" t="str">
            <v>FZ38J</v>
          </cell>
          <cell r="B682" t="str">
            <v>Gastrointestinal Bleed with Single Intervention, with CC Score 8+</v>
          </cell>
        </row>
        <row r="683">
          <cell r="A683" t="str">
            <v>FZ38K</v>
          </cell>
          <cell r="B683" t="str">
            <v>Gastrointestinal Bleed with Single Intervention, with CC Score 5-7</v>
          </cell>
        </row>
        <row r="684">
          <cell r="A684" t="str">
            <v>FZ38L</v>
          </cell>
          <cell r="B684" t="str">
            <v>Gastrointestinal Bleed with Single Intervention, with CC Score 0-4</v>
          </cell>
        </row>
        <row r="685">
          <cell r="A685" t="str">
            <v>FZ38M</v>
          </cell>
          <cell r="B685" t="str">
            <v>Gastrointestinal Bleed without Interventions, with CC Score 9+</v>
          </cell>
        </row>
        <row r="686">
          <cell r="A686" t="str">
            <v>FZ38N</v>
          </cell>
          <cell r="B686" t="str">
            <v>Gastrointestinal Bleed without Interventions, with CC Score 5-8</v>
          </cell>
        </row>
        <row r="687">
          <cell r="A687" t="str">
            <v>FZ38P</v>
          </cell>
          <cell r="B687" t="str">
            <v>Gastrointestinal Bleed without Interventions, with CC Score 0-4</v>
          </cell>
        </row>
        <row r="688">
          <cell r="A688" t="str">
            <v>FZ42A</v>
          </cell>
          <cell r="B688" t="str">
            <v>Wireless Capsule Endoscopy, 19 years and over</v>
          </cell>
        </row>
        <row r="689">
          <cell r="A689" t="str">
            <v>FZ42B</v>
          </cell>
          <cell r="B689" t="str">
            <v>Wireless Capsule Endoscopy, 18 years and under</v>
          </cell>
        </row>
        <row r="690">
          <cell r="A690" t="str">
            <v>FZ49D</v>
          </cell>
          <cell r="B690" t="str">
            <v>Nutritional Disorders with Interventions, with CC Score 2+</v>
          </cell>
        </row>
        <row r="691">
          <cell r="A691" t="str">
            <v>FZ49E</v>
          </cell>
          <cell r="B691" t="str">
            <v>Nutritional Disorders with Interventions, with CC Score 0-1</v>
          </cell>
        </row>
        <row r="692">
          <cell r="A692" t="str">
            <v>FZ49F</v>
          </cell>
          <cell r="B692" t="str">
            <v>Nutritional Disorders without Interventions, with CC Score 6+</v>
          </cell>
        </row>
        <row r="693">
          <cell r="A693" t="str">
            <v>FZ49G</v>
          </cell>
          <cell r="B693" t="str">
            <v>Nutritional Disorders without Interventions, with CC Score 2-5</v>
          </cell>
        </row>
        <row r="694">
          <cell r="A694" t="str">
            <v>FZ49H</v>
          </cell>
          <cell r="B694" t="str">
            <v>Nutritional Disorders without Interventions, with CC Score 0-1</v>
          </cell>
        </row>
        <row r="695">
          <cell r="A695" t="str">
            <v>FZ50Z</v>
          </cell>
          <cell r="B695" t="str">
            <v>Intermediate Large Intestine Procedures, 19 years and over</v>
          </cell>
        </row>
        <row r="696">
          <cell r="A696" t="str">
            <v>FZ51Z</v>
          </cell>
          <cell r="B696" t="str">
            <v>Diagnostic Colonoscopy, 19 years and over</v>
          </cell>
        </row>
        <row r="697">
          <cell r="A697" t="str">
            <v>FZ52Z</v>
          </cell>
          <cell r="B697" t="str">
            <v>Diagnostic Colonoscopy with Biopsy, 19 years and over</v>
          </cell>
        </row>
        <row r="698">
          <cell r="A698" t="str">
            <v>FZ53Z</v>
          </cell>
          <cell r="B698" t="str">
            <v>Therapeutic Colonoscopy, 19 years and over</v>
          </cell>
        </row>
        <row r="699">
          <cell r="A699" t="str">
            <v>FZ54Z</v>
          </cell>
          <cell r="B699" t="str">
            <v>Diagnostic Flexible Sigmoidoscopy, 19 years and over</v>
          </cell>
        </row>
        <row r="700">
          <cell r="A700" t="str">
            <v>FZ55Z</v>
          </cell>
          <cell r="B700" t="str">
            <v>Diagnostic Flexible Sigmoidoscopy with Biopsy, 19 years and over</v>
          </cell>
        </row>
        <row r="701">
          <cell r="A701" t="str">
            <v>FZ56Z</v>
          </cell>
          <cell r="B701" t="str">
            <v>Therapeutic Flexible Sigmoidoscopy, 19 years and over</v>
          </cell>
        </row>
        <row r="702">
          <cell r="A702" t="str">
            <v>FZ57Z</v>
          </cell>
          <cell r="B702" t="str">
            <v>Diagnostic or Therapeutic, Rigid Sigmoidoscopy, 19 years and over</v>
          </cell>
        </row>
        <row r="703">
          <cell r="A703" t="str">
            <v>FZ58A</v>
          </cell>
          <cell r="B703" t="str">
            <v>Endoscopic or Intermediate, Lower Gastrointestinal Tract Procedures, between 2 and 18 years</v>
          </cell>
        </row>
        <row r="704">
          <cell r="A704" t="str">
            <v>FZ58B</v>
          </cell>
          <cell r="B704" t="str">
            <v>Endoscopic or Intermediate, Lower Gastrointestinal Tract Procedures, 1 year and under</v>
          </cell>
        </row>
        <row r="705">
          <cell r="A705" t="str">
            <v>FZ59Z</v>
          </cell>
          <cell r="B705" t="str">
            <v>Intermediate Upper Gastrointestinal Tract Procedures, 19 years and over</v>
          </cell>
        </row>
        <row r="706">
          <cell r="A706" t="str">
            <v>FZ60Z</v>
          </cell>
          <cell r="B706" t="str">
            <v>Diagnostic Endoscopic Upper Gastrointestinal Tract Procedures, 19 years and over</v>
          </cell>
        </row>
        <row r="707">
          <cell r="A707" t="str">
            <v>FZ61Z</v>
          </cell>
          <cell r="B707" t="str">
            <v>Diagnostic Endoscopic Upper Gastrointestinal Tract Procedures with Biopsy, 19 years and over</v>
          </cell>
        </row>
        <row r="708">
          <cell r="A708" t="str">
            <v>FZ62A</v>
          </cell>
          <cell r="B708" t="str">
            <v>Endoscopic or Intermediate, Upper Gastrointestinal Tract Procedures, between 2 and 18 years</v>
          </cell>
        </row>
        <row r="709">
          <cell r="A709" t="str">
            <v>FZ62B</v>
          </cell>
          <cell r="B709" t="str">
            <v>Endoscopic or Intermediate, Upper Gastrointestinal Tract Procedures, 1 year and under</v>
          </cell>
        </row>
        <row r="710">
          <cell r="A710" t="str">
            <v>FZ63Z</v>
          </cell>
          <cell r="B710" t="str">
            <v>Combined Upper and Lower Gastrointestinal Tract Diagnostic Endoscopic Procedures</v>
          </cell>
        </row>
        <row r="711">
          <cell r="A711" t="str">
            <v>FZ64A</v>
          </cell>
          <cell r="B711" t="str">
            <v>Combined Upper and Lower Gastrointestinal Tract Diagnostic Endoscopic Procedures with Biopsy, 19 years and over</v>
          </cell>
        </row>
        <row r="712">
          <cell r="A712" t="str">
            <v>FZ64B</v>
          </cell>
          <cell r="B712" t="str">
            <v>Combined Upper and Lower Gastrointestinal Tract Diagnostic Endoscopic Procedures with Biopsy, 18 years and under</v>
          </cell>
        </row>
        <row r="713">
          <cell r="A713" t="str">
            <v>FZ65Z</v>
          </cell>
          <cell r="B713" t="str">
            <v>Combined Upper and Lower Gastrointestinal Tract Therapeutic Endoscopic Procedures</v>
          </cell>
        </row>
        <row r="714">
          <cell r="A714" t="str">
            <v>FZ66C</v>
          </cell>
          <cell r="B714" t="str">
            <v>Very Major Small Intestine Procedures, 19 years and over, with CC Score 8+</v>
          </cell>
        </row>
        <row r="715">
          <cell r="A715" t="str">
            <v>FZ66D</v>
          </cell>
          <cell r="B715" t="str">
            <v>Very Major Small Intestine Procedures, 19 years and over, with CC Score 5-7</v>
          </cell>
        </row>
        <row r="716">
          <cell r="A716" t="str">
            <v>FZ66E</v>
          </cell>
          <cell r="B716" t="str">
            <v>Very Major Small Intestine Procedures, 19 years and over, with CC Score 2-4</v>
          </cell>
        </row>
        <row r="717">
          <cell r="A717" t="str">
            <v>FZ66F</v>
          </cell>
          <cell r="B717" t="str">
            <v>Very Major Small Intestine Procedures, 19 years and over, with CC Score 0-1</v>
          </cell>
        </row>
        <row r="718">
          <cell r="A718" t="str">
            <v>FZ67C</v>
          </cell>
          <cell r="B718" t="str">
            <v>Major Small Intestine Procedures, 19 years and over, with CC Score 7+</v>
          </cell>
        </row>
        <row r="719">
          <cell r="A719" t="str">
            <v>FZ67D</v>
          </cell>
          <cell r="B719" t="str">
            <v>Major Small Intestine Procedures, 19 years and over, with CC Score 4-6</v>
          </cell>
        </row>
        <row r="720">
          <cell r="A720" t="str">
            <v>FZ67E</v>
          </cell>
          <cell r="B720" t="str">
            <v>Major Small Intestine Procedures, 19 years and over, with CC Score 2-3</v>
          </cell>
        </row>
        <row r="721">
          <cell r="A721" t="str">
            <v>FZ67F</v>
          </cell>
          <cell r="B721" t="str">
            <v>Major Small Intestine Procedures, 19 years and over, with CC Score 0-1</v>
          </cell>
        </row>
        <row r="722">
          <cell r="A722" t="str">
            <v>FZ68G</v>
          </cell>
          <cell r="B722" t="str">
            <v>Very Major or Major, Small Intestine Procedures, between 2 and 18 years, with CC Score 2+</v>
          </cell>
        </row>
        <row r="723">
          <cell r="A723" t="str">
            <v>FZ68H</v>
          </cell>
          <cell r="B723" t="str">
            <v>Very Major or Major, Small Intestine Procedures, between 2 and 18 years, with CC Score 0-1</v>
          </cell>
        </row>
        <row r="724">
          <cell r="A724" t="str">
            <v>FZ68J</v>
          </cell>
          <cell r="B724" t="str">
            <v>Very Major or Major, Small Intestine Procedures, 1 year and under, with CC Score 3+</v>
          </cell>
        </row>
        <row r="725">
          <cell r="A725" t="str">
            <v>FZ68K</v>
          </cell>
          <cell r="B725" t="str">
            <v>Very Major or Major, Small Intestine Procedures, 1 year and under, with CC Score 1-2</v>
          </cell>
        </row>
        <row r="726">
          <cell r="A726" t="str">
            <v>FZ68L</v>
          </cell>
          <cell r="B726" t="str">
            <v>Very Major or Major, Small Intestine Procedures, 1 year and under, with CC Score 0</v>
          </cell>
        </row>
        <row r="727">
          <cell r="A727" t="str">
            <v>FZ69B</v>
          </cell>
          <cell r="B727" t="str">
            <v>Complex Small Intestine Procedures, 18 years and under</v>
          </cell>
        </row>
        <row r="728">
          <cell r="A728" t="str">
            <v>FZ69C</v>
          </cell>
          <cell r="B728" t="str">
            <v>Complex Small Intestine Procedures, 19 years and over, with CC Score 7+</v>
          </cell>
        </row>
        <row r="729">
          <cell r="A729" t="str">
            <v>FZ69D</v>
          </cell>
          <cell r="B729" t="str">
            <v>Complex Small Intestine Procedures, 19 years and over, with CC Score 3-6</v>
          </cell>
        </row>
        <row r="730">
          <cell r="A730" t="str">
            <v>FZ69E</v>
          </cell>
          <cell r="B730" t="str">
            <v>Complex Small Intestine Procedures, 19 years and over, with CC Score 0-2</v>
          </cell>
        </row>
        <row r="731">
          <cell r="A731" t="str">
            <v>FZ70Z</v>
          </cell>
          <cell r="B731" t="str">
            <v>Therapeutic Endoscopic Upper Gastrointestinal Tract Procedures, 19 years and over</v>
          </cell>
        </row>
        <row r="732">
          <cell r="A732" t="str">
            <v>FZ71D</v>
          </cell>
          <cell r="B732" t="str">
            <v>Endoscopic Insertion of Luminal Stent into Gastrointestinal Tract with CC Score 7+</v>
          </cell>
        </row>
        <row r="733">
          <cell r="A733" t="str">
            <v>FZ71E</v>
          </cell>
          <cell r="B733" t="str">
            <v>Endoscopic Insertion of Luminal Stent into Gastrointestinal Tract with CC Score 4-6</v>
          </cell>
        </row>
        <row r="734">
          <cell r="A734" t="str">
            <v>FZ71F</v>
          </cell>
          <cell r="B734" t="str">
            <v>Endoscopic Insertion of Luminal Stent into Gastrointestinal Tract with CC Score 1-3</v>
          </cell>
        </row>
        <row r="735">
          <cell r="A735" t="str">
            <v>FZ71G</v>
          </cell>
          <cell r="B735" t="str">
            <v>Endoscopic Insertion of Luminal Stent into Gastrointestinal Tract with CC Score 0</v>
          </cell>
        </row>
        <row r="736">
          <cell r="A736" t="str">
            <v>FZ72Z</v>
          </cell>
          <cell r="B736" t="str">
            <v>Insertion of Spinal Cord Stimulator for Treatment of Faecal Incontinence</v>
          </cell>
        </row>
        <row r="737">
          <cell r="A737" t="str">
            <v>FZ73C</v>
          </cell>
          <cell r="B737" t="str">
            <v>Very Complex Large Intestine Procedures with CC Score 9+</v>
          </cell>
        </row>
        <row r="738">
          <cell r="A738" t="str">
            <v>FZ73D</v>
          </cell>
          <cell r="B738" t="str">
            <v>Very Complex Large Intestine Procedures with CC Score 6-8</v>
          </cell>
        </row>
        <row r="739">
          <cell r="A739" t="str">
            <v>FZ73E</v>
          </cell>
          <cell r="B739" t="str">
            <v>Very Complex Large Intestine Procedures with CC Score 3-5</v>
          </cell>
        </row>
        <row r="740">
          <cell r="A740" t="str">
            <v>FZ73F</v>
          </cell>
          <cell r="B740" t="str">
            <v>Very Complex Large Intestine Procedures with CC Score 0-2</v>
          </cell>
        </row>
        <row r="741">
          <cell r="A741" t="str">
            <v>FZ74C</v>
          </cell>
          <cell r="B741" t="str">
            <v>Complex Large Intestine Procedures, 19 years and over, with CC Score 9+</v>
          </cell>
        </row>
        <row r="742">
          <cell r="A742" t="str">
            <v>FZ74D</v>
          </cell>
          <cell r="B742" t="str">
            <v>Complex Large Intestine Procedures, 19 years and over, with CC Score 6-8</v>
          </cell>
        </row>
        <row r="743">
          <cell r="A743" t="str">
            <v>FZ74E</v>
          </cell>
          <cell r="B743" t="str">
            <v>Complex Large Intestine Procedures, 19 years and over, with CC Score 3-5</v>
          </cell>
        </row>
        <row r="744">
          <cell r="A744" t="str">
            <v>FZ74F</v>
          </cell>
          <cell r="B744" t="str">
            <v>Complex Large Intestine Procedures, 19 years and over, with CC Score 0-2</v>
          </cell>
        </row>
        <row r="745">
          <cell r="A745" t="str">
            <v>FZ75C</v>
          </cell>
          <cell r="B745" t="str">
            <v>Proximal Colon Procedures, 19 years and over, with CC Score 6+</v>
          </cell>
        </row>
        <row r="746">
          <cell r="A746" t="str">
            <v>FZ75D</v>
          </cell>
          <cell r="B746" t="str">
            <v>Proximal Colon Procedures, 19 years and over, with CC Score 3-5</v>
          </cell>
        </row>
        <row r="747">
          <cell r="A747" t="str">
            <v>FZ75E</v>
          </cell>
          <cell r="B747" t="str">
            <v>Proximal Colon Procedures, 19 years and over, with CC Score 0-2</v>
          </cell>
        </row>
        <row r="748">
          <cell r="A748" t="str">
            <v>FZ76C</v>
          </cell>
          <cell r="B748" t="str">
            <v>Distal Colon Procedures, 19 years and over, with CC Score 3+</v>
          </cell>
        </row>
        <row r="749">
          <cell r="A749" t="str">
            <v>FZ76D</v>
          </cell>
          <cell r="B749" t="str">
            <v>Distal Colon Procedures, 19 years and over, with CC Score 0-2</v>
          </cell>
        </row>
        <row r="750">
          <cell r="A750" t="str">
            <v>FZ77C</v>
          </cell>
          <cell r="B750" t="str">
            <v>Major Large Intestine Procedures, 19 years and over, with CC Score 3+</v>
          </cell>
        </row>
        <row r="751">
          <cell r="A751" t="str">
            <v>FZ77D</v>
          </cell>
          <cell r="B751" t="str">
            <v>Major Large Intestine Procedures, 19 years and over, with CC Score 1-2</v>
          </cell>
        </row>
        <row r="752">
          <cell r="A752" t="str">
            <v>FZ77E</v>
          </cell>
          <cell r="B752" t="str">
            <v>Major Large Intestine Procedures, 19 years and over, with CC Score 0</v>
          </cell>
        </row>
        <row r="753">
          <cell r="A753" t="str">
            <v>FZ78A</v>
          </cell>
          <cell r="B753" t="str">
            <v>Complex or Major, Large Intestine Procedures, between 2 and 18 years, with CC Score 1+</v>
          </cell>
        </row>
        <row r="754">
          <cell r="A754" t="str">
            <v>FZ78B</v>
          </cell>
          <cell r="B754" t="str">
            <v>Complex or Major, Large Intestine Procedures, between 2 and 18 years, with CC Score 0</v>
          </cell>
        </row>
        <row r="755">
          <cell r="A755" t="str">
            <v>FZ78C</v>
          </cell>
          <cell r="B755" t="str">
            <v>Complex or Major, Large Intestine Procedures, 1 year and under, with CC Score 1+</v>
          </cell>
        </row>
        <row r="756">
          <cell r="A756" t="str">
            <v>FZ78D</v>
          </cell>
          <cell r="B756" t="str">
            <v>Complex or Major, Large Intestine Procedures, 1 year and under, with CC Score 0</v>
          </cell>
        </row>
        <row r="757">
          <cell r="A757" t="str">
            <v>FZ79C</v>
          </cell>
          <cell r="B757" t="str">
            <v>Complex General Abdominal Procedures with CC Score 6+</v>
          </cell>
        </row>
        <row r="758">
          <cell r="A758" t="str">
            <v>FZ79D</v>
          </cell>
          <cell r="B758" t="str">
            <v>Complex General Abdominal Procedures with CC Score 3-5</v>
          </cell>
        </row>
        <row r="759">
          <cell r="A759" t="str">
            <v>FZ79E</v>
          </cell>
          <cell r="B759" t="str">
            <v>Complex General Abdominal Procedures with CC Score 0-2</v>
          </cell>
        </row>
        <row r="760">
          <cell r="A760" t="str">
            <v>FZ80C</v>
          </cell>
          <cell r="B760" t="str">
            <v>Very Complex, Oesophageal, Stomach or Duodenum Procedures, 19 years and over, with CC Score 6+</v>
          </cell>
        </row>
        <row r="761">
          <cell r="A761" t="str">
            <v>FZ80D</v>
          </cell>
          <cell r="B761" t="str">
            <v>Very Complex, Oesophageal, Stomach or Duodenum Procedures, 19 years and over, with CC Score 3-5</v>
          </cell>
        </row>
        <row r="762">
          <cell r="A762" t="str">
            <v>FZ80E</v>
          </cell>
          <cell r="B762" t="str">
            <v>Very Complex, Oesophageal, Stomach or Duodenum Procedures, 19 years and over, with CC Score 0-2</v>
          </cell>
        </row>
        <row r="763">
          <cell r="A763" t="str">
            <v>FZ81C</v>
          </cell>
          <cell r="B763" t="str">
            <v>Complex, Oesophageal, Stomach or Duodenum Procedures, 19 years and over, with CC Score 4+</v>
          </cell>
        </row>
        <row r="764">
          <cell r="A764" t="str">
            <v>FZ81D</v>
          </cell>
          <cell r="B764" t="str">
            <v>Complex, Oesophageal, Stomach or Duodenum Procedures, 19 years and over, with CC Score 2-3</v>
          </cell>
        </row>
        <row r="765">
          <cell r="A765" t="str">
            <v>FZ81E</v>
          </cell>
          <cell r="B765" t="str">
            <v>Complex, Oesophageal, Stomach or Duodenum Procedures, 19 years and over, with CC Score 0-1</v>
          </cell>
        </row>
        <row r="766">
          <cell r="A766" t="str">
            <v>FZ82C</v>
          </cell>
          <cell r="B766" t="str">
            <v>Very Complex or Complex, Oesophageal, Stomach or Duodenum Procedures, 18 years and under, with CC Score 2+</v>
          </cell>
        </row>
        <row r="767">
          <cell r="A767" t="str">
            <v>FZ82D</v>
          </cell>
          <cell r="B767" t="str">
            <v>Very Complex or Complex, Oesophageal, Stomach or Duodenum Procedures, 18 years and under, with CC Score 0-1</v>
          </cell>
        </row>
        <row r="768">
          <cell r="A768" t="str">
            <v>FZ83C</v>
          </cell>
          <cell r="B768" t="str">
            <v>Major, Oesophageal, Stomach or Duodenum Procedures, between 2 and 18 years, with CC Score 1+</v>
          </cell>
        </row>
        <row r="769">
          <cell r="A769" t="str">
            <v>FZ83D</v>
          </cell>
          <cell r="B769" t="str">
            <v>Major, Oesophageal, Stomach or Duodenum Procedures, between 2 and 18 years, with CC Score 0</v>
          </cell>
        </row>
        <row r="770">
          <cell r="A770" t="str">
            <v>FZ83E</v>
          </cell>
          <cell r="B770" t="str">
            <v>Major, Oesophageal, Stomach or Duodenum Procedures, 1 year and under, with CC Score 1+</v>
          </cell>
        </row>
        <row r="771">
          <cell r="A771" t="str">
            <v>FZ83F</v>
          </cell>
          <cell r="B771" t="str">
            <v>Major, Oesophageal, Stomach or Duodenum Procedures, 1 year and under, with CC Score 0</v>
          </cell>
        </row>
        <row r="772">
          <cell r="A772" t="str">
            <v>FZ83G</v>
          </cell>
          <cell r="B772" t="str">
            <v>Major, Oesophageal, Stomach or Duodenum Procedures, 19 years and over, with CC Score 7+</v>
          </cell>
        </row>
        <row r="773">
          <cell r="A773" t="str">
            <v>FZ83H</v>
          </cell>
          <cell r="B773" t="str">
            <v>Major, Oesophageal, Stomach or Duodenum Procedures, 19 years and over, with CC Score 4-6</v>
          </cell>
        </row>
        <row r="774">
          <cell r="A774" t="str">
            <v>FZ83J</v>
          </cell>
          <cell r="B774" t="str">
            <v>Major, Oesophageal, Stomach or Duodenum Procedures, 19 years and over, with CC Score 2-3</v>
          </cell>
        </row>
        <row r="775">
          <cell r="A775" t="str">
            <v>FZ83K</v>
          </cell>
          <cell r="B775" t="str">
            <v>Major, Oesophageal, Stomach or Duodenum Procedures, 19 years and over, with CC Score 0-1</v>
          </cell>
        </row>
        <row r="776">
          <cell r="A776" t="str">
            <v>FZ84Z</v>
          </cell>
          <cell r="B776" t="str">
            <v>Stomach Bypass Procedures for Obesity</v>
          </cell>
        </row>
        <row r="777">
          <cell r="A777" t="str">
            <v>FZ85Z</v>
          </cell>
          <cell r="B777" t="str">
            <v>Restrictive Stomach Procedures for Obesity</v>
          </cell>
        </row>
        <row r="778">
          <cell r="A778" t="str">
            <v>FZ86Z</v>
          </cell>
          <cell r="B778" t="str">
            <v>Endoscopic Insertion of Gastric Balloon for Obesity</v>
          </cell>
        </row>
        <row r="779">
          <cell r="A779" t="str">
            <v>FZ87D</v>
          </cell>
          <cell r="B779" t="str">
            <v>Complex Hernia Procedures with CC Score 5+</v>
          </cell>
        </row>
        <row r="780">
          <cell r="A780" t="str">
            <v>FZ87E</v>
          </cell>
          <cell r="B780" t="str">
            <v>Complex Hernia Procedures with CC Score 3-4</v>
          </cell>
        </row>
        <row r="781">
          <cell r="A781" t="str">
            <v>FZ87F</v>
          </cell>
          <cell r="B781" t="str">
            <v>Complex Hernia Procedures with CC Score 1-2</v>
          </cell>
        </row>
        <row r="782">
          <cell r="A782" t="str">
            <v>FZ87G</v>
          </cell>
          <cell r="B782" t="str">
            <v>Complex Hernia Procedures with CC Score 0</v>
          </cell>
        </row>
        <row r="783">
          <cell r="A783" t="str">
            <v>FZ88A</v>
          </cell>
          <cell r="B783" t="str">
            <v>Insertion of Gastrostomy Tube, 19 years and over</v>
          </cell>
        </row>
        <row r="784">
          <cell r="A784" t="str">
            <v>FZ88B</v>
          </cell>
          <cell r="B784" t="str">
            <v>Insertion of Gastrostomy Tube, 18 years and under</v>
          </cell>
        </row>
        <row r="785">
          <cell r="A785" t="str">
            <v>FZ89Z</v>
          </cell>
          <cell r="B785" t="str">
            <v>Complex Therapeutic Endoscopic, Upper or Lower Gastrointestinal Tract Procedures</v>
          </cell>
        </row>
        <row r="786">
          <cell r="A786" t="str">
            <v>FZ90A</v>
          </cell>
          <cell r="B786" t="str">
            <v>Abdominal Pain with Interventions</v>
          </cell>
        </row>
        <row r="787">
          <cell r="A787" t="str">
            <v>FZ90B</v>
          </cell>
          <cell r="B787" t="str">
            <v>Abdominal Pain without Interventions</v>
          </cell>
        </row>
        <row r="788">
          <cell r="A788" t="str">
            <v>FZ91A</v>
          </cell>
          <cell r="B788" t="str">
            <v>Non-Malignant Gastrointestinal Tract Disorders with Multiple Interventions, with CC Score 8+</v>
          </cell>
        </row>
        <row r="789">
          <cell r="A789" t="str">
            <v>FZ91B</v>
          </cell>
          <cell r="B789" t="str">
            <v>Non-Malignant Gastrointestinal Tract Disorders with Multiple Interventions, with CC Score 5-7</v>
          </cell>
        </row>
        <row r="790">
          <cell r="A790" t="str">
            <v>FZ91C</v>
          </cell>
          <cell r="B790" t="str">
            <v>Non-Malignant Gastrointestinal Tract Disorders with Multiple Interventions, with CC Score 3-4</v>
          </cell>
        </row>
        <row r="791">
          <cell r="A791" t="str">
            <v>FZ91D</v>
          </cell>
          <cell r="B791" t="str">
            <v>Non-Malignant Gastrointestinal Tract Disorders with Multiple Interventions, with CC Score 0-2</v>
          </cell>
        </row>
        <row r="792">
          <cell r="A792" t="str">
            <v>FZ91E</v>
          </cell>
          <cell r="B792" t="str">
            <v>Non-Malignant Gastrointestinal Tract Disorders with Single Intervention, with CC Score 9+</v>
          </cell>
        </row>
        <row r="793">
          <cell r="A793" t="str">
            <v>FZ91F</v>
          </cell>
          <cell r="B793" t="str">
            <v>Non-Malignant Gastrointestinal Tract Disorders with Single Intervention, with CC Score 5-8</v>
          </cell>
        </row>
        <row r="794">
          <cell r="A794" t="str">
            <v>FZ91G</v>
          </cell>
          <cell r="B794" t="str">
            <v>Non-Malignant Gastrointestinal Tract Disorders with Single Intervention, with CC Score 3-4</v>
          </cell>
        </row>
        <row r="795">
          <cell r="A795" t="str">
            <v>FZ91H</v>
          </cell>
          <cell r="B795" t="str">
            <v>Non-Malignant Gastrointestinal Tract Disorders with Single Intervention, with CC Score 0-2</v>
          </cell>
        </row>
        <row r="796">
          <cell r="A796" t="str">
            <v>FZ91J</v>
          </cell>
          <cell r="B796" t="str">
            <v>Non-Malignant Gastrointestinal Tract Disorders without Interventions, with CC Score 11+</v>
          </cell>
        </row>
        <row r="797">
          <cell r="A797" t="str">
            <v>FZ91K</v>
          </cell>
          <cell r="B797" t="str">
            <v>Non-Malignant Gastrointestinal Tract Disorders without Interventions, with CC Score 6-10</v>
          </cell>
        </row>
        <row r="798">
          <cell r="A798" t="str">
            <v>FZ91L</v>
          </cell>
          <cell r="B798" t="str">
            <v>Non-Malignant Gastrointestinal Tract Disorders without Interventions, with CC Score 3-5</v>
          </cell>
        </row>
        <row r="799">
          <cell r="A799" t="str">
            <v>FZ91M</v>
          </cell>
          <cell r="B799" t="str">
            <v>Non-Malignant Gastrointestinal Tract Disorders without Interventions, with CC Score 0-2</v>
          </cell>
        </row>
        <row r="800">
          <cell r="A800" t="str">
            <v>FZ92A</v>
          </cell>
          <cell r="B800" t="str">
            <v>Malignant Gastrointestinal Tract Disorders with Multiple Interventions, with CC Score 7+</v>
          </cell>
        </row>
        <row r="801">
          <cell r="A801" t="str">
            <v>FZ92B</v>
          </cell>
          <cell r="B801" t="str">
            <v>Malignant Gastrointestinal Tract Disorders with Multiple Interventions, with CC Score 3-6</v>
          </cell>
        </row>
        <row r="802">
          <cell r="A802" t="str">
            <v>FZ92C</v>
          </cell>
          <cell r="B802" t="str">
            <v>Malignant Gastrointestinal Tract Disorders with Multiple Interventions, with CC Score 0-2</v>
          </cell>
        </row>
        <row r="803">
          <cell r="A803" t="str">
            <v>FZ92D</v>
          </cell>
          <cell r="B803" t="str">
            <v>Malignant Gastrointestinal Tract Disorders with Single Intervention, with CC Score 6+</v>
          </cell>
        </row>
        <row r="804">
          <cell r="A804" t="str">
            <v>FZ92E</v>
          </cell>
          <cell r="B804" t="str">
            <v>Malignant Gastrointestinal Tract Disorders with Single Intervention, with CC Score 3-5</v>
          </cell>
        </row>
        <row r="805">
          <cell r="A805" t="str">
            <v>FZ92F</v>
          </cell>
          <cell r="B805" t="str">
            <v>Malignant Gastrointestinal Tract Disorders with Single Intervention, with CC Score 0-2</v>
          </cell>
        </row>
        <row r="806">
          <cell r="A806" t="str">
            <v>FZ92G</v>
          </cell>
          <cell r="B806" t="str">
            <v>Malignant Gastrointestinal Tract Disorders without Interventions, with CC Score 9+</v>
          </cell>
        </row>
        <row r="807">
          <cell r="A807" t="str">
            <v>FZ92H</v>
          </cell>
          <cell r="B807" t="str">
            <v>Malignant Gastrointestinal Tract Disorders without Interventions, with CC Score 5-8</v>
          </cell>
        </row>
        <row r="808">
          <cell r="A808" t="str">
            <v>FZ92J</v>
          </cell>
          <cell r="B808" t="str">
            <v>Malignant Gastrointestinal Tract Disorders without Interventions, with CC Score 3-4</v>
          </cell>
        </row>
        <row r="809">
          <cell r="A809" t="str">
            <v>FZ92K</v>
          </cell>
          <cell r="B809" t="str">
            <v>Malignant Gastrointestinal Tract Disorders without Interventions, with CC Score 0-2</v>
          </cell>
        </row>
        <row r="810">
          <cell r="A810" t="str">
            <v>GA01A</v>
          </cell>
          <cell r="B810" t="str">
            <v>Hepatobiliary Transplant, 1 year and under</v>
          </cell>
        </row>
        <row r="811">
          <cell r="A811" t="str">
            <v>GA01B</v>
          </cell>
          <cell r="B811" t="str">
            <v>Hepatobiliary Transplant, between 2 and 17 years</v>
          </cell>
        </row>
        <row r="812">
          <cell r="A812" t="str">
            <v>GA01C</v>
          </cell>
          <cell r="B812" t="str">
            <v>Hepatobiliary Transplant, 18 years and over</v>
          </cell>
        </row>
        <row r="813">
          <cell r="A813" t="str">
            <v>GA03C</v>
          </cell>
          <cell r="B813" t="str">
            <v>Very Complex Open, Hepatobiliary or Pancreatic Procedures, with CC Score 4+</v>
          </cell>
        </row>
        <row r="814">
          <cell r="A814" t="str">
            <v>GA03D</v>
          </cell>
          <cell r="B814" t="str">
            <v>Very Complex Open, Hepatobiliary or Pancreatic Procedures, with CC Score 2-3</v>
          </cell>
        </row>
        <row r="815">
          <cell r="A815" t="str">
            <v>GA03E</v>
          </cell>
          <cell r="B815" t="str">
            <v>Very Complex Open, Hepatobiliary or Pancreatic Procedures, with CC Score 0-1</v>
          </cell>
        </row>
        <row r="816">
          <cell r="A816" t="str">
            <v>GA04C</v>
          </cell>
          <cell r="B816" t="str">
            <v>Complex Open, Hepatobiliary or Pancreatic Procedures, with CC Score 3+</v>
          </cell>
        </row>
        <row r="817">
          <cell r="A817" t="str">
            <v>GA04D</v>
          </cell>
          <cell r="B817" t="str">
            <v>Complex Open, Hepatobiliary or Pancreatic Procedures, with CC Score 0-2</v>
          </cell>
        </row>
        <row r="818">
          <cell r="A818" t="str">
            <v>GA05C</v>
          </cell>
          <cell r="B818" t="str">
            <v>Very Major Open, Hepatobiliary or Pancreatic Procedures, with CC Score 3+</v>
          </cell>
        </row>
        <row r="819">
          <cell r="A819" t="str">
            <v>GA05D</v>
          </cell>
          <cell r="B819" t="str">
            <v>Very Major Open, Hepatobiliary or Pancreatic Procedures, with CC Score 0-2</v>
          </cell>
        </row>
        <row r="820">
          <cell r="A820" t="str">
            <v>GA06C</v>
          </cell>
          <cell r="B820" t="str">
            <v>Major Open, Hepatobiliary or Pancreatic Procedures, with CC Score 2+</v>
          </cell>
        </row>
        <row r="821">
          <cell r="A821" t="str">
            <v>GA06D</v>
          </cell>
          <cell r="B821" t="str">
            <v>Major Open, Hepatobiliary or Pancreatic Procedures, with CC Score 0-1</v>
          </cell>
        </row>
        <row r="822">
          <cell r="A822" t="str">
            <v>GA07C</v>
          </cell>
          <cell r="B822" t="str">
            <v>Intermediate Open, Hepatobiliary or Pancreatic Procedures, with CC Score 3+</v>
          </cell>
        </row>
        <row r="823">
          <cell r="A823" t="str">
            <v>GA07D</v>
          </cell>
          <cell r="B823" t="str">
            <v>Intermediate Open, Hepatobiliary or Pancreatic Procedures, with CC Score 1-2</v>
          </cell>
        </row>
        <row r="824">
          <cell r="A824" t="str">
            <v>GA07E</v>
          </cell>
          <cell r="B824" t="str">
            <v>Intermediate Open, Hepatobiliary or Pancreatic Procedures, with CC Score 0</v>
          </cell>
        </row>
        <row r="825">
          <cell r="A825" t="str">
            <v>GA10G</v>
          </cell>
          <cell r="B825" t="str">
            <v>Open or Laparoscopic Cholecystectomy, 18 years and under</v>
          </cell>
        </row>
        <row r="826">
          <cell r="A826" t="str">
            <v>GA10H</v>
          </cell>
          <cell r="B826" t="str">
            <v>Laparoscopic Cholecystectomy, 19 years and over, with CC Score 4+</v>
          </cell>
        </row>
        <row r="827">
          <cell r="A827" t="str">
            <v>GA10J</v>
          </cell>
          <cell r="B827" t="str">
            <v>Laparoscopic Cholecystectomy, 19 years and over, with CC Score 1-3</v>
          </cell>
        </row>
        <row r="828">
          <cell r="A828" t="str">
            <v>GA10K</v>
          </cell>
          <cell r="B828" t="str">
            <v>Laparoscopic Cholecystectomy, 19 years and over, with CC Score 0</v>
          </cell>
        </row>
        <row r="829">
          <cell r="A829" t="str">
            <v>GA10L</v>
          </cell>
          <cell r="B829" t="str">
            <v>Open Cholecystectomy, 19 years and over, with CC Score 3+</v>
          </cell>
        </row>
        <row r="830">
          <cell r="A830" t="str">
            <v>GA10M</v>
          </cell>
          <cell r="B830" t="str">
            <v>Open Cholecystectomy, 19 years and over, with CC Score 1-2</v>
          </cell>
        </row>
        <row r="831">
          <cell r="A831" t="str">
            <v>GA10N</v>
          </cell>
          <cell r="B831" t="str">
            <v>Open Cholecystectomy, 19 years and over, with CC Score 0</v>
          </cell>
        </row>
        <row r="832">
          <cell r="A832" t="str">
            <v>GA11Z</v>
          </cell>
          <cell r="B832" t="str">
            <v>Pancreatic Necrosectomy</v>
          </cell>
        </row>
        <row r="833">
          <cell r="A833" t="str">
            <v>GA12Z</v>
          </cell>
          <cell r="B833" t="str">
            <v>Multi-Organ and Multiple Transplants</v>
          </cell>
        </row>
        <row r="834">
          <cell r="A834" t="str">
            <v>GA13A</v>
          </cell>
          <cell r="B834" t="str">
            <v>Minor Open or Laparoscopic, Hepatobiliary or Pancreatic Procedures, with CC Score 1+</v>
          </cell>
        </row>
        <row r="835">
          <cell r="A835" t="str">
            <v>GA13B</v>
          </cell>
          <cell r="B835" t="str">
            <v>Minor Open or Laparoscopic, Hepatobiliary or Pancreatic Procedures, with CC Score 0</v>
          </cell>
        </row>
        <row r="836">
          <cell r="A836" t="str">
            <v>GB01C</v>
          </cell>
          <cell r="B836" t="str">
            <v>Very Major, Endoscopic or Percutaneous, Hepatobiliary or Pancreatic Procedures, with CC Score 7+</v>
          </cell>
        </row>
        <row r="837">
          <cell r="A837" t="str">
            <v>GB01D</v>
          </cell>
          <cell r="B837" t="str">
            <v>Very Major, Endoscopic or Percutaneous, Hepatobiliary or Pancreatic Procedures, with CC Score 4-6</v>
          </cell>
        </row>
        <row r="838">
          <cell r="A838" t="str">
            <v>GB01E</v>
          </cell>
          <cell r="B838" t="str">
            <v>Very Major, Endoscopic or Percutaneous, Hepatobiliary or Pancreatic Procedures, with CC Score 2-3</v>
          </cell>
        </row>
        <row r="839">
          <cell r="A839" t="str">
            <v>GB01F</v>
          </cell>
          <cell r="B839" t="str">
            <v>Very Major, Endoscopic or Percutaneous, Hepatobiliary or Pancreatic Procedures, with CC Score 0-1</v>
          </cell>
        </row>
        <row r="840">
          <cell r="A840" t="str">
            <v>GB02D</v>
          </cell>
          <cell r="B840" t="str">
            <v>Major, Endoscopic or Percutaneous, Hepatobiliary or Pancreatic Procedures, with CC Score 4+</v>
          </cell>
        </row>
        <row r="841">
          <cell r="A841" t="str">
            <v>GB02E</v>
          </cell>
          <cell r="B841" t="str">
            <v>Major, Endoscopic or Percutaneous, Hepatobiliary or Pancreatic Procedures, with CC Score 2-3</v>
          </cell>
        </row>
        <row r="842">
          <cell r="A842" t="str">
            <v>GB02F</v>
          </cell>
          <cell r="B842" t="str">
            <v>Major, Endoscopic or Percutaneous, Hepatobiliary or Pancreatic Procedures, with CC Score 0-1</v>
          </cell>
        </row>
        <row r="843">
          <cell r="A843" t="str">
            <v>GB03C</v>
          </cell>
          <cell r="B843" t="str">
            <v>Intermediate, Endoscopic or Percutaneous, Hepatobiliary or Pancreatic Procedures, with CC Score 8+</v>
          </cell>
        </row>
        <row r="844">
          <cell r="A844" t="str">
            <v>GB03D</v>
          </cell>
          <cell r="B844" t="str">
            <v>Intermediate, Endoscopic or Percutaneous, Hepatobiliary or Pancreatic Procedures, with CC Score 5-7</v>
          </cell>
        </row>
        <row r="845">
          <cell r="A845" t="str">
            <v>GB03E</v>
          </cell>
          <cell r="B845" t="str">
            <v>Intermediate, Endoscopic or Percutaneous, Hepatobiliary or Pancreatic Procedures, with CC Score 2-4</v>
          </cell>
        </row>
        <row r="846">
          <cell r="A846" t="str">
            <v>GB03F</v>
          </cell>
          <cell r="B846" t="str">
            <v>Intermediate, Endoscopic or Percutaneous, Hepatobiliary or Pancreatic Procedures, with CC Score 0-1</v>
          </cell>
        </row>
        <row r="847">
          <cell r="A847" t="str">
            <v>GB04D</v>
          </cell>
          <cell r="B847" t="str">
            <v>Minor, Endoscopic or Percutaneous, Hepatobiliary or Pancreatic Procedures, 19 years and over</v>
          </cell>
        </row>
        <row r="848">
          <cell r="A848" t="str">
            <v>GB04E</v>
          </cell>
          <cell r="B848" t="str">
            <v>Minor, Endoscopic or Percutaneous, Hepatobiliary or Pancreatic Procedures, 18 years and under</v>
          </cell>
        </row>
        <row r="849">
          <cell r="A849" t="str">
            <v>GB05F</v>
          </cell>
          <cell r="B849" t="str">
            <v>Major Therapeutic Endoscopic Retrograde Cholangiopancreatography with CC Score 5+</v>
          </cell>
        </row>
        <row r="850">
          <cell r="A850" t="str">
            <v>GB05G</v>
          </cell>
          <cell r="B850" t="str">
            <v>Major Therapeutic Endoscopic Retrograde Cholangiopancreatography with CC Score 2-4</v>
          </cell>
        </row>
        <row r="851">
          <cell r="A851" t="str">
            <v>GB05H</v>
          </cell>
          <cell r="B851" t="str">
            <v>Major Therapeutic Endoscopic Retrograde Cholangiopancreatography with CC Score 0-1</v>
          </cell>
        </row>
        <row r="852">
          <cell r="A852" t="str">
            <v>GB06E</v>
          </cell>
          <cell r="B852" t="str">
            <v>Intermediate Therapeutic Endoscopic Retrograde Cholangiopancreatography with CC Score 6+</v>
          </cell>
        </row>
        <row r="853">
          <cell r="A853" t="str">
            <v>GB06F</v>
          </cell>
          <cell r="B853" t="str">
            <v>Intermediate Therapeutic Endoscopic Retrograde Cholangiopancreatography with CC Score 4-5</v>
          </cell>
        </row>
        <row r="854">
          <cell r="A854" t="str">
            <v>GB06G</v>
          </cell>
          <cell r="B854" t="str">
            <v>Intermediate Therapeutic Endoscopic Retrograde Cholangiopancreatography with CC Score 2-3</v>
          </cell>
        </row>
        <row r="855">
          <cell r="A855" t="str">
            <v>GB06H</v>
          </cell>
          <cell r="B855" t="str">
            <v>Intermediate Therapeutic Endoscopic Retrograde Cholangiopancreatography with CC Score 0-1</v>
          </cell>
        </row>
        <row r="856">
          <cell r="A856" t="str">
            <v>GB07Z</v>
          </cell>
          <cell r="B856" t="str">
            <v>Minor Diagnostic Endoscopic Retrograde Cholangiopancreatography</v>
          </cell>
        </row>
        <row r="857">
          <cell r="A857" t="str">
            <v>GB08C</v>
          </cell>
          <cell r="B857" t="str">
            <v>Complex, Endoscopic or Percutaneous, Hepatobiliary or Pancreatic Procedures, with CC Score 5+</v>
          </cell>
        </row>
        <row r="858">
          <cell r="A858" t="str">
            <v>GB08D</v>
          </cell>
          <cell r="B858" t="str">
            <v>Complex, Endoscopic or Percutaneous, Hepatobiliary or Pancreatic Procedures, with CC Score 0-4</v>
          </cell>
        </row>
        <row r="859">
          <cell r="A859" t="str">
            <v>GB09D</v>
          </cell>
          <cell r="B859" t="str">
            <v>Complex Therapeutic Endoscopic Retrograde Cholangiopancreatography with CC Score 5+</v>
          </cell>
        </row>
        <row r="860">
          <cell r="A860" t="str">
            <v>GB09E</v>
          </cell>
          <cell r="B860" t="str">
            <v>Complex Therapeutic Endoscopic Retrograde Cholangiopancreatography with CC Score 2-4</v>
          </cell>
        </row>
        <row r="861">
          <cell r="A861" t="str">
            <v>GB09F</v>
          </cell>
          <cell r="B861" t="str">
            <v>Complex Therapeutic Endoscopic Retrograde Cholangiopancreatography with CC Score 0-1</v>
          </cell>
        </row>
        <row r="862">
          <cell r="A862" t="str">
            <v>GC01C</v>
          </cell>
          <cell r="B862" t="str">
            <v>Liver Failure Disorders with Multiple Interventions</v>
          </cell>
        </row>
        <row r="863">
          <cell r="A863" t="str">
            <v>GC01D</v>
          </cell>
          <cell r="B863" t="str">
            <v>Liver Failure Disorders with Single Intervention</v>
          </cell>
        </row>
        <row r="864">
          <cell r="A864" t="str">
            <v>GC01E</v>
          </cell>
          <cell r="B864" t="str">
            <v>Liver Failure Disorders without Interventions, with CC Score 5+</v>
          </cell>
        </row>
        <row r="865">
          <cell r="A865" t="str">
            <v>GC01F</v>
          </cell>
          <cell r="B865" t="str">
            <v>Liver Failure Disorders without Interventions, with CC Score 0-4</v>
          </cell>
        </row>
        <row r="866">
          <cell r="A866" t="str">
            <v>GC12C</v>
          </cell>
          <cell r="B866" t="str">
            <v>Malignant, Hepatobiliary or Pancreatic Disorders, with Multiple Interventions</v>
          </cell>
        </row>
        <row r="867">
          <cell r="A867" t="str">
            <v>GC12D</v>
          </cell>
          <cell r="B867" t="str">
            <v>Malignant, Hepatobiliary or Pancreatic Disorders, with Single Intervention, with CC Score 5+</v>
          </cell>
        </row>
        <row r="868">
          <cell r="A868" t="str">
            <v>GC12E</v>
          </cell>
          <cell r="B868" t="str">
            <v>Malignant, Hepatobiliary or Pancreatic Disorders, with Single Intervention, with CC Score 2-4</v>
          </cell>
        </row>
        <row r="869">
          <cell r="A869" t="str">
            <v>GC12F</v>
          </cell>
          <cell r="B869" t="str">
            <v>Malignant, Hepatobiliary or Pancreatic Disorders, with Single Intervention, with CC Score 0-1</v>
          </cell>
        </row>
        <row r="870">
          <cell r="A870" t="str">
            <v>GC12G</v>
          </cell>
          <cell r="B870" t="str">
            <v>Malignant, Hepatobiliary or Pancreatic Disorders, without Interventions, with CC Score 6+</v>
          </cell>
        </row>
        <row r="871">
          <cell r="A871" t="str">
            <v>GC12H</v>
          </cell>
          <cell r="B871" t="str">
            <v>Malignant, Hepatobiliary or Pancreatic Disorders, without Interventions, with CC Score 3-5</v>
          </cell>
        </row>
        <row r="872">
          <cell r="A872" t="str">
            <v>GC12J</v>
          </cell>
          <cell r="B872" t="str">
            <v>Malignant, Hepatobiliary or Pancreatic Disorders, without Interventions, with CC Score 1-2</v>
          </cell>
        </row>
        <row r="873">
          <cell r="A873" t="str">
            <v>GC12K</v>
          </cell>
          <cell r="B873" t="str">
            <v>Malignant, Hepatobiliary or Pancreatic Disorders, without Interventions, with CC Score 0</v>
          </cell>
        </row>
        <row r="874">
          <cell r="A874" t="str">
            <v>GC17A</v>
          </cell>
          <cell r="B874" t="str">
            <v>Non-Malignant, Hepatobiliary or Pancreatic Disorders, with Multiple Interventions, with CC Score 9+</v>
          </cell>
        </row>
        <row r="875">
          <cell r="A875" t="str">
            <v>GC17B</v>
          </cell>
          <cell r="B875" t="str">
            <v>Non-Malignant, Hepatobiliary or Pancreatic Disorders, with Multiple Interventions, with CC Score 4-8</v>
          </cell>
        </row>
        <row r="876">
          <cell r="A876" t="str">
            <v>GC17C</v>
          </cell>
          <cell r="B876" t="str">
            <v>Non-Malignant, Hepatobiliary or Pancreatic Disorders, with Multiple Interventions, with CC Score 0-3</v>
          </cell>
        </row>
        <row r="877">
          <cell r="A877" t="str">
            <v>GC17D</v>
          </cell>
          <cell r="B877" t="str">
            <v>Non-Malignant, Hepatobiliary or Pancreatic Disorders, with Single Intervention, with CC Score 9+</v>
          </cell>
        </row>
        <row r="878">
          <cell r="A878" t="str">
            <v>GC17E</v>
          </cell>
          <cell r="B878" t="str">
            <v>Non-Malignant, Hepatobiliary or Pancreatic Disorders, with Single Intervention, with CC Score 4-8</v>
          </cell>
        </row>
        <row r="879">
          <cell r="A879" t="str">
            <v>GC17F</v>
          </cell>
          <cell r="B879" t="str">
            <v>Non-Malignant, Hepatobiliary or Pancreatic Disorders, with Single Intervention, with CC Score 0-3</v>
          </cell>
        </row>
        <row r="880">
          <cell r="A880" t="str">
            <v>GC17G</v>
          </cell>
          <cell r="B880" t="str">
            <v>Non-Malignant, Hepatobiliary or Pancreatic Disorders, without Interventions, with CC Score 8+</v>
          </cell>
        </row>
        <row r="881">
          <cell r="A881" t="str">
            <v>GC17H</v>
          </cell>
          <cell r="B881" t="str">
            <v>Non-Malignant, Hepatobiliary or Pancreatic Disorders, without Interventions, with CC Score 5-7</v>
          </cell>
        </row>
        <row r="882">
          <cell r="A882" t="str">
            <v>GC17J</v>
          </cell>
          <cell r="B882" t="str">
            <v>Non-Malignant, Hepatobiliary or Pancreatic Disorders, without Interventions, with CC Score 2-4</v>
          </cell>
        </row>
        <row r="883">
          <cell r="A883" t="str">
            <v>GC17K</v>
          </cell>
          <cell r="B883" t="str">
            <v>Non-Malignant, Hepatobiliary or Pancreatic Disorders, without Interventions, with CC Score 0-1</v>
          </cell>
        </row>
        <row r="884">
          <cell r="A884" t="str">
            <v>HA11A</v>
          </cell>
          <cell r="B884" t="str">
            <v>Major Hip Procedures for Trauma, Category 2, with Major CC</v>
          </cell>
        </row>
        <row r="885">
          <cell r="A885" t="str">
            <v>HA11B</v>
          </cell>
          <cell r="B885" t="str">
            <v>Major Hip Procedures for Trauma, Category 2, with Intermediate CC</v>
          </cell>
        </row>
        <row r="886">
          <cell r="A886" t="str">
            <v>HA11C</v>
          </cell>
          <cell r="B886" t="str">
            <v>Major Hip Procedures for Trauma, Category 2, without CC</v>
          </cell>
        </row>
        <row r="887">
          <cell r="A887" t="str">
            <v>HA12B</v>
          </cell>
          <cell r="B887" t="str">
            <v>Major Hip Procedures for Trauma, Category 1, with CC</v>
          </cell>
        </row>
        <row r="888">
          <cell r="A888" t="str">
            <v>HA12C</v>
          </cell>
          <cell r="B888" t="str">
            <v>Major Hip Procedures for Trauma, Category 1, without CC</v>
          </cell>
        </row>
        <row r="889">
          <cell r="A889" t="str">
            <v>HA13A</v>
          </cell>
          <cell r="B889" t="str">
            <v>Intermediate Hip Procedures for Trauma, with Major CC</v>
          </cell>
        </row>
        <row r="890">
          <cell r="A890" t="str">
            <v>HA13B</v>
          </cell>
          <cell r="B890" t="str">
            <v>Intermediate Hip Procedures for Trauma, with Intermediate CC</v>
          </cell>
        </row>
        <row r="891">
          <cell r="A891" t="str">
            <v>HA13C</v>
          </cell>
          <cell r="B891" t="str">
            <v>Intermediate Hip Procedures for Trauma, without CC</v>
          </cell>
        </row>
        <row r="892">
          <cell r="A892" t="str">
            <v>HA14A</v>
          </cell>
          <cell r="B892" t="str">
            <v>Minor Hip Procedures for Trauma, with Major CC</v>
          </cell>
        </row>
        <row r="893">
          <cell r="A893" t="str">
            <v>HA14B</v>
          </cell>
          <cell r="B893" t="str">
            <v>Minor Hip Procedures for Trauma, with Intermediate CC</v>
          </cell>
        </row>
        <row r="894">
          <cell r="A894" t="str">
            <v>HA14C</v>
          </cell>
          <cell r="B894" t="str">
            <v>Minor Hip Procedures for Trauma, without CC</v>
          </cell>
        </row>
        <row r="895">
          <cell r="A895" t="str">
            <v>HA19Z</v>
          </cell>
          <cell r="B895" t="str">
            <v>Minimal Hip Procedures for Trauma</v>
          </cell>
        </row>
        <row r="896">
          <cell r="A896" t="str">
            <v>HA21B</v>
          </cell>
          <cell r="B896" t="str">
            <v>Major Knee Procedures for Trauma, Category 2, with CC</v>
          </cell>
        </row>
        <row r="897">
          <cell r="A897" t="str">
            <v>HA21C</v>
          </cell>
          <cell r="B897" t="str">
            <v>Major Knee Procedures for Trauma, Category 2, without CC</v>
          </cell>
        </row>
        <row r="898">
          <cell r="A898" t="str">
            <v>HA22B</v>
          </cell>
          <cell r="B898" t="str">
            <v>Major Knee Procedures for Trauma, Category 1, with CC</v>
          </cell>
        </row>
        <row r="899">
          <cell r="A899" t="str">
            <v>HA22C</v>
          </cell>
          <cell r="B899" t="str">
            <v>Major Knee Procedures for Trauma, Category 1, without CC</v>
          </cell>
        </row>
        <row r="900">
          <cell r="A900" t="str">
            <v>HA23B</v>
          </cell>
          <cell r="B900" t="str">
            <v>Intermediate Knee Procedures for Trauma, Category 2, with CC</v>
          </cell>
        </row>
        <row r="901">
          <cell r="A901" t="str">
            <v>HA23C</v>
          </cell>
          <cell r="B901" t="str">
            <v>Intermediate Knee Procedures for Trauma, Category 2, without CC</v>
          </cell>
        </row>
        <row r="902">
          <cell r="A902" t="str">
            <v>HA24Z</v>
          </cell>
          <cell r="B902" t="str">
            <v>Intermediate Knee Procedures for Trauma, Category 1</v>
          </cell>
        </row>
        <row r="903">
          <cell r="A903" t="str">
            <v>HA25B</v>
          </cell>
          <cell r="B903" t="str">
            <v>Minor Knee Procedures for Trauma, Category 2, with CC</v>
          </cell>
        </row>
        <row r="904">
          <cell r="A904" t="str">
            <v>HA25C</v>
          </cell>
          <cell r="B904" t="str">
            <v>Minor Knee Procedures for Trauma, Category 2, without CC</v>
          </cell>
        </row>
        <row r="905">
          <cell r="A905" t="str">
            <v>HA26B</v>
          </cell>
          <cell r="B905" t="str">
            <v>Minor Knee Procedures for Trauma, Category 1, with CC</v>
          </cell>
        </row>
        <row r="906">
          <cell r="A906" t="str">
            <v>HA26C</v>
          </cell>
          <cell r="B906" t="str">
            <v>Minor Knee Procedures for Trauma, Category 1, without CC</v>
          </cell>
        </row>
        <row r="907">
          <cell r="A907" t="str">
            <v>HA29Z</v>
          </cell>
          <cell r="B907" t="str">
            <v>Minimal Knee Procedures for Trauma</v>
          </cell>
        </row>
        <row r="908">
          <cell r="A908" t="str">
            <v>HA31B</v>
          </cell>
          <cell r="B908" t="str">
            <v>Major Foot Procedures for Trauma, with CC</v>
          </cell>
        </row>
        <row r="909">
          <cell r="A909" t="str">
            <v>HA31C</v>
          </cell>
          <cell r="B909" t="str">
            <v>Major Foot Procedures for Trauma, without CC</v>
          </cell>
        </row>
        <row r="910">
          <cell r="A910" t="str">
            <v>HA32Z</v>
          </cell>
          <cell r="B910" t="str">
            <v>Intermediate Foot Procedures for Trauma, Category 2</v>
          </cell>
        </row>
        <row r="911">
          <cell r="A911" t="str">
            <v>HA33Z</v>
          </cell>
          <cell r="B911" t="str">
            <v>Intermediate Foot Procedures for Trauma, Category 1</v>
          </cell>
        </row>
        <row r="912">
          <cell r="A912" t="str">
            <v>HA34Z</v>
          </cell>
          <cell r="B912" t="str">
            <v>Minor Foot Procedures for Trauma, Category 2</v>
          </cell>
        </row>
        <row r="913">
          <cell r="A913" t="str">
            <v>HA35Z</v>
          </cell>
          <cell r="B913" t="str">
            <v>Minor Foot Procedures for Trauma, Category 1</v>
          </cell>
        </row>
        <row r="914">
          <cell r="A914" t="str">
            <v>HA39Z</v>
          </cell>
          <cell r="B914" t="str">
            <v>Minimal Foot Procedures for Trauma</v>
          </cell>
        </row>
        <row r="915">
          <cell r="A915" t="str">
            <v>HA51Z</v>
          </cell>
          <cell r="B915" t="str">
            <v>Major Hand Procedures for Trauma, Category 2</v>
          </cell>
        </row>
        <row r="916">
          <cell r="A916" t="str">
            <v>HA52Z</v>
          </cell>
          <cell r="B916" t="str">
            <v>Major Hand Procedures for Trauma, Category 1</v>
          </cell>
        </row>
        <row r="917">
          <cell r="A917" t="str">
            <v>HA53Z</v>
          </cell>
          <cell r="B917" t="str">
            <v>Intermediate Hand Procedures for Trauma, Category 2</v>
          </cell>
        </row>
        <row r="918">
          <cell r="A918" t="str">
            <v>HA54Z</v>
          </cell>
          <cell r="B918" t="str">
            <v>Intermediate Hand Procedures for Trauma, Category 1</v>
          </cell>
        </row>
        <row r="919">
          <cell r="A919" t="str">
            <v>HA55Z</v>
          </cell>
          <cell r="B919" t="str">
            <v>Minor Hand Procedures for Trauma, Category 2</v>
          </cell>
        </row>
        <row r="920">
          <cell r="A920" t="str">
            <v>HA56A</v>
          </cell>
          <cell r="B920" t="str">
            <v>Minor Hand Procedures for Trauma, Category 1, 19 years and over</v>
          </cell>
        </row>
        <row r="921">
          <cell r="A921" t="str">
            <v>HA56B</v>
          </cell>
          <cell r="B921" t="str">
            <v>Minor Hand Procedures for Trauma, Category 1, 18 years and under</v>
          </cell>
        </row>
        <row r="922">
          <cell r="A922" t="str">
            <v>HA59Z</v>
          </cell>
          <cell r="B922" t="str">
            <v>Minimal Hand Procedures for Trauma</v>
          </cell>
        </row>
        <row r="923">
          <cell r="A923" t="str">
            <v>HA61B</v>
          </cell>
          <cell r="B923" t="str">
            <v>Major, Shoulder or Upper Arm Procedures for Trauma, with CC</v>
          </cell>
        </row>
        <row r="924">
          <cell r="A924" t="str">
            <v>HA61C</v>
          </cell>
          <cell r="B924" t="str">
            <v>Major, Shoulder or Upper Arm Procedures for Trauma, without CC</v>
          </cell>
        </row>
        <row r="925">
          <cell r="A925" t="str">
            <v>HA62Z</v>
          </cell>
          <cell r="B925" t="str">
            <v>Intermediate, Shoulder or Upper Arm Procedures for Trauma</v>
          </cell>
        </row>
        <row r="926">
          <cell r="A926" t="str">
            <v>HA63Z</v>
          </cell>
          <cell r="B926" t="str">
            <v>Minor, Shoulder or Upper Arm Procedures for Trauma</v>
          </cell>
        </row>
        <row r="927">
          <cell r="A927" t="str">
            <v>HA69Z</v>
          </cell>
          <cell r="B927" t="str">
            <v>Minimal, Shoulder or Upper Arm Procedures for Trauma</v>
          </cell>
        </row>
        <row r="928">
          <cell r="A928" t="str">
            <v>HA71B</v>
          </cell>
          <cell r="B928" t="str">
            <v>Major, Elbow or Lower Arm Procedures for Trauma, with CC</v>
          </cell>
        </row>
        <row r="929">
          <cell r="A929" t="str">
            <v>HA71C</v>
          </cell>
          <cell r="B929" t="str">
            <v>Major, Elbow or Lower Arm Procedures for Trauma, without CC</v>
          </cell>
        </row>
        <row r="930">
          <cell r="A930" t="str">
            <v>HA72Z</v>
          </cell>
          <cell r="B930" t="str">
            <v>Intermediate, Elbow or Lower Arm Procedures for Trauma</v>
          </cell>
        </row>
        <row r="931">
          <cell r="A931" t="str">
            <v>HA73B</v>
          </cell>
          <cell r="B931" t="str">
            <v>Minor, Elbow or Lower Arm Procedures for Trauma, 18 years and under</v>
          </cell>
        </row>
        <row r="932">
          <cell r="A932" t="str">
            <v>HA73C</v>
          </cell>
          <cell r="B932" t="str">
            <v>Minor, Elbow or Lower Arm Procedures for Trauma, 19 years and over</v>
          </cell>
        </row>
        <row r="933">
          <cell r="A933" t="str">
            <v>HA79Z</v>
          </cell>
          <cell r="B933" t="str">
            <v>Minimal, Elbow or Lower Arm Procedures for Trauma</v>
          </cell>
        </row>
        <row r="934">
          <cell r="A934" t="str">
            <v>HA81A</v>
          </cell>
          <cell r="B934" t="str">
            <v>Sprains, Strains or Minor Open Wounds, with Major CC</v>
          </cell>
        </row>
        <row r="935">
          <cell r="A935" t="str">
            <v>HA81B</v>
          </cell>
          <cell r="B935" t="str">
            <v>Sprains, Strains or Minor Open Wounds, with Intermediate CC</v>
          </cell>
        </row>
        <row r="936">
          <cell r="A936" t="str">
            <v>HA81C</v>
          </cell>
          <cell r="B936" t="str">
            <v>Sprains, Strains or Minor Open Wounds, without CC</v>
          </cell>
        </row>
        <row r="937">
          <cell r="A937" t="str">
            <v>HA83A</v>
          </cell>
          <cell r="B937" t="str">
            <v>Head Injury with Major CC</v>
          </cell>
        </row>
        <row r="938">
          <cell r="A938" t="str">
            <v>HA83B</v>
          </cell>
          <cell r="B938" t="str">
            <v>Head Injury with Intermediate CC</v>
          </cell>
        </row>
        <row r="939">
          <cell r="A939" t="str">
            <v>HA83C</v>
          </cell>
          <cell r="B939" t="str">
            <v>Head Injury without CC</v>
          </cell>
        </row>
        <row r="940">
          <cell r="A940" t="str">
            <v>HA91Z</v>
          </cell>
          <cell r="B940" t="str">
            <v>Hip Trauma Diagnosis without Procedure</v>
          </cell>
        </row>
        <row r="941">
          <cell r="A941" t="str">
            <v>HA92Z</v>
          </cell>
          <cell r="B941" t="str">
            <v>Knee Trauma Diagnosis without Procedure</v>
          </cell>
        </row>
        <row r="942">
          <cell r="A942" t="str">
            <v>HA93Z</v>
          </cell>
          <cell r="B942" t="str">
            <v>Foot Trauma Diagnosis without Procedure</v>
          </cell>
        </row>
        <row r="943">
          <cell r="A943" t="str">
            <v>HA94Z</v>
          </cell>
          <cell r="B943" t="str">
            <v>Arm Trauma Diagnosis without Procedure</v>
          </cell>
        </row>
        <row r="944">
          <cell r="A944" t="str">
            <v>HA95Z</v>
          </cell>
          <cell r="B944" t="str">
            <v>Hand Trauma Diagnosis without Procedure</v>
          </cell>
        </row>
        <row r="945">
          <cell r="A945" t="str">
            <v>HA96Z</v>
          </cell>
          <cell r="B945" t="str">
            <v>Multiple Trauma Diagnoses without Procedure</v>
          </cell>
        </row>
        <row r="946">
          <cell r="A946" t="str">
            <v>HA97Z</v>
          </cell>
          <cell r="B946" t="str">
            <v>Other Trauma Diagnosis without Procedure</v>
          </cell>
        </row>
        <row r="947">
          <cell r="A947" t="str">
            <v>HA99Z</v>
          </cell>
          <cell r="B947" t="str">
            <v>Other Procedures for Trauma</v>
          </cell>
        </row>
        <row r="948">
          <cell r="A948" t="str">
            <v>HB11A</v>
          </cell>
          <cell r="B948" t="str">
            <v>Major Hip Procedures for Non-Trauma, Category 2, with Major CC</v>
          </cell>
        </row>
        <row r="949">
          <cell r="A949" t="str">
            <v>HB11B</v>
          </cell>
          <cell r="B949" t="str">
            <v>Major Hip Procedures for Non-Trauma, Category 2, with Intermediate CC</v>
          </cell>
        </row>
        <row r="950">
          <cell r="A950" t="str">
            <v>HB11C</v>
          </cell>
          <cell r="B950" t="str">
            <v>Major Hip Procedures for Non-Trauma, Category 2, without CC</v>
          </cell>
        </row>
        <row r="951">
          <cell r="A951" t="str">
            <v>HB12A</v>
          </cell>
          <cell r="B951" t="str">
            <v>Major Hip Procedures for Non-Trauma, Category 1, with Major CC</v>
          </cell>
        </row>
        <row r="952">
          <cell r="A952" t="str">
            <v>HB12B</v>
          </cell>
          <cell r="B952" t="str">
            <v>Major Hip Procedures for Non-Trauma, Category 1, with Intermediate CC</v>
          </cell>
        </row>
        <row r="953">
          <cell r="A953" t="str">
            <v>HB12C</v>
          </cell>
          <cell r="B953" t="str">
            <v>Major Hip Procedures for Non-Trauma, Category 1, without CC</v>
          </cell>
        </row>
        <row r="954">
          <cell r="A954" t="str">
            <v>HB13Z</v>
          </cell>
          <cell r="B954" t="str">
            <v>Intermediate Hip Procedures for Non-Trauma, Category 2</v>
          </cell>
        </row>
        <row r="955">
          <cell r="A955" t="str">
            <v>HB14B</v>
          </cell>
          <cell r="B955" t="str">
            <v>Intermediate Hip Procedures for Non-Trauma, Category 1, with CC</v>
          </cell>
        </row>
        <row r="956">
          <cell r="A956" t="str">
            <v>HB14C</v>
          </cell>
          <cell r="B956" t="str">
            <v>Intermediate Hip Procedures for Non-Trauma, Category 1, without CC</v>
          </cell>
        </row>
        <row r="957">
          <cell r="A957" t="str">
            <v>HB15D</v>
          </cell>
          <cell r="B957" t="str">
            <v>Minor Hip Procedures for Non-Trauma, Category 2, 19 years and over with CC</v>
          </cell>
        </row>
        <row r="958">
          <cell r="A958" t="str">
            <v>HB15E</v>
          </cell>
          <cell r="B958" t="str">
            <v>Minor Hip Procedures for Non-Trauma, Category 2, 19 years and over without CC</v>
          </cell>
        </row>
        <row r="959">
          <cell r="A959" t="str">
            <v>HB15F</v>
          </cell>
          <cell r="B959" t="str">
            <v>Minor Hip Procedures for Non-Trauma, Category 2, 18 years and under with CC</v>
          </cell>
        </row>
        <row r="960">
          <cell r="A960" t="str">
            <v>HB15G</v>
          </cell>
          <cell r="B960" t="str">
            <v>Minor Hip Procedures for Non-Trauma, Category 2, 18 years and under without CC</v>
          </cell>
        </row>
        <row r="961">
          <cell r="A961" t="str">
            <v>HB16B</v>
          </cell>
          <cell r="B961" t="str">
            <v>Minor Hip Procedures for Non-Trauma, Category 1, with CC</v>
          </cell>
        </row>
        <row r="962">
          <cell r="A962" t="str">
            <v>HB16C</v>
          </cell>
          <cell r="B962" t="str">
            <v>Minor Hip Procedures for Non-Trauma, Category 1, without CC</v>
          </cell>
        </row>
        <row r="963">
          <cell r="A963" t="str">
            <v>HB19Z</v>
          </cell>
          <cell r="B963" t="str">
            <v>Minimal Hip Procedures for Non-Trauma</v>
          </cell>
        </row>
        <row r="964">
          <cell r="A964" t="str">
            <v>HB21A</v>
          </cell>
          <cell r="B964" t="str">
            <v>Major Knee Procedures for Non-Trauma, Category 2, with Major CC</v>
          </cell>
        </row>
        <row r="965">
          <cell r="A965" t="str">
            <v>HB21B</v>
          </cell>
          <cell r="B965" t="str">
            <v>Major Knee Procedures for Non-Trauma, Category 2, with CC</v>
          </cell>
        </row>
        <row r="966">
          <cell r="A966" t="str">
            <v>HB21C</v>
          </cell>
          <cell r="B966" t="str">
            <v>Major Knee Procedures for Non-Trauma, Category 2, without CC</v>
          </cell>
        </row>
        <row r="967">
          <cell r="A967" t="str">
            <v>HB22B</v>
          </cell>
          <cell r="B967" t="str">
            <v>Major Knee Procedures for Non-Trauma, Category 1, with CC</v>
          </cell>
        </row>
        <row r="968">
          <cell r="A968" t="str">
            <v>HB22C</v>
          </cell>
          <cell r="B968" t="str">
            <v>Major Knee Procedures for Non-Trauma, Category 1, without CC</v>
          </cell>
        </row>
        <row r="969">
          <cell r="A969" t="str">
            <v>HB23B</v>
          </cell>
          <cell r="B969" t="str">
            <v>Intermediate Knee Procedures for Non-Trauma, with CC</v>
          </cell>
        </row>
        <row r="970">
          <cell r="A970" t="str">
            <v>HB23C</v>
          </cell>
          <cell r="B970" t="str">
            <v>Intermediate Knee Procedures for Non-Trauma, without CC</v>
          </cell>
        </row>
        <row r="971">
          <cell r="A971" t="str">
            <v>HB24B</v>
          </cell>
          <cell r="B971" t="str">
            <v>Minor Knee Procedures for Non-Trauma, Category 2, with CC</v>
          </cell>
        </row>
        <row r="972">
          <cell r="A972" t="str">
            <v>HB24C</v>
          </cell>
          <cell r="B972" t="str">
            <v>Minor Knee Procedures for Non-Trauma, Category 2, without CC</v>
          </cell>
        </row>
        <row r="973">
          <cell r="A973" t="str">
            <v>HB25D</v>
          </cell>
          <cell r="B973" t="str">
            <v>Minor Knee Procedures for Non-Trauma, Category 1, 19 years and over, with Major CC</v>
          </cell>
        </row>
        <row r="974">
          <cell r="A974" t="str">
            <v>HB25E</v>
          </cell>
          <cell r="B974" t="str">
            <v>Minor Knee Procedures for Non-Trauma, Category 1, 19 years and over, with Intermediate CC</v>
          </cell>
        </row>
        <row r="975">
          <cell r="A975" t="str">
            <v>HB25F</v>
          </cell>
          <cell r="B975" t="str">
            <v>Minor Knee Procedures for Non-Trauma, Category 1, 19 years and over, without CC</v>
          </cell>
        </row>
        <row r="976">
          <cell r="A976" t="str">
            <v>HB25G</v>
          </cell>
          <cell r="B976" t="str">
            <v>Minor Knee Procedures for Non-Trauma, Category 1, 18 years and under, with Major CC</v>
          </cell>
        </row>
        <row r="977">
          <cell r="A977" t="str">
            <v>HB25H</v>
          </cell>
          <cell r="B977" t="str">
            <v>Minor Knee Procedures for Non-Trauma, Category 1, 18 years and under, with Intermediate CC</v>
          </cell>
        </row>
        <row r="978">
          <cell r="A978" t="str">
            <v>HB25J</v>
          </cell>
          <cell r="B978" t="str">
            <v>Minor Knee Procedures for Non-Trauma, Category 1, 18 years and under, without CC</v>
          </cell>
        </row>
        <row r="979">
          <cell r="A979" t="str">
            <v>HB29Z</v>
          </cell>
          <cell r="B979" t="str">
            <v>Minimal Knee Procedures for Non-Trauma</v>
          </cell>
        </row>
        <row r="980">
          <cell r="A980" t="str">
            <v>HB31Z</v>
          </cell>
          <cell r="B980" t="str">
            <v>Major Foot Procedures for Non-Trauma</v>
          </cell>
        </row>
        <row r="981">
          <cell r="A981" t="str">
            <v>HB32A</v>
          </cell>
          <cell r="B981" t="str">
            <v>Intermediate Foot Procedures for Non-Trauma, Category 2, 19 years and over</v>
          </cell>
        </row>
        <row r="982">
          <cell r="A982" t="str">
            <v>HB32B</v>
          </cell>
          <cell r="B982" t="str">
            <v>Intermediate Foot Procedures for Non-Trauma, Category 2, 18 years and under</v>
          </cell>
        </row>
        <row r="983">
          <cell r="A983" t="str">
            <v>HB33D</v>
          </cell>
          <cell r="B983" t="str">
            <v>Intermediate Foot Procedures for Non-Trauma, Category 1, 19 years and over, with CC</v>
          </cell>
        </row>
        <row r="984">
          <cell r="A984" t="str">
            <v>HB33E</v>
          </cell>
          <cell r="B984" t="str">
            <v>Intermediate Foot Procedures for Non-Trauma, Category 1, 19 years and over, without CC</v>
          </cell>
        </row>
        <row r="985">
          <cell r="A985" t="str">
            <v>HB33F</v>
          </cell>
          <cell r="B985" t="str">
            <v>Intermediate Foot Procedures for Non-Trauma, Category 1, 18 years and under, with CC</v>
          </cell>
        </row>
        <row r="986">
          <cell r="A986" t="str">
            <v>HB33G</v>
          </cell>
          <cell r="B986" t="str">
            <v>Intermediate Foot Procedures for Non-Trauma, Category 1, 18 years and under, without CC</v>
          </cell>
        </row>
        <row r="987">
          <cell r="A987" t="str">
            <v>HB34D</v>
          </cell>
          <cell r="B987" t="str">
            <v>Minor Foot Procedures for Non-Trauma, Category 2, 19 years and over, with CC</v>
          </cell>
        </row>
        <row r="988">
          <cell r="A988" t="str">
            <v>HB34E</v>
          </cell>
          <cell r="B988" t="str">
            <v>Minor Foot Procedures for Non-Trauma, Category 2, 19 years and over, without CC</v>
          </cell>
        </row>
        <row r="989">
          <cell r="A989" t="str">
            <v>HB34F</v>
          </cell>
          <cell r="B989" t="str">
            <v>Minor Foot Procedures for Non-Trauma, Category 2, 18 years and under, with CC</v>
          </cell>
        </row>
        <row r="990">
          <cell r="A990" t="str">
            <v>HB34G</v>
          </cell>
          <cell r="B990" t="str">
            <v>Minor Foot Procedures for Non-Trauma, Category 2, 18 years and under, without CC</v>
          </cell>
        </row>
        <row r="991">
          <cell r="A991" t="str">
            <v>HB35B</v>
          </cell>
          <cell r="B991" t="str">
            <v>Minor Foot Procedures for Non-Trauma, Category 1, with CC</v>
          </cell>
        </row>
        <row r="992">
          <cell r="A992" t="str">
            <v>HB35C</v>
          </cell>
          <cell r="B992" t="str">
            <v>Minor Foot Procedures for Non-Trauma, Category 1, without CC</v>
          </cell>
        </row>
        <row r="993">
          <cell r="A993" t="str">
            <v>HB39Z</v>
          </cell>
          <cell r="B993" t="str">
            <v>Minimal Foot Procedures for Non-Trauma</v>
          </cell>
        </row>
        <row r="994">
          <cell r="A994" t="str">
            <v>HB51Z</v>
          </cell>
          <cell r="B994" t="str">
            <v>Major Hand Procedures for Non-Trauma, Category 2</v>
          </cell>
        </row>
        <row r="995">
          <cell r="A995" t="str">
            <v>HB52B</v>
          </cell>
          <cell r="B995" t="str">
            <v>Major Hand Procedures for Non-Trauma, Category 1, with CC</v>
          </cell>
        </row>
        <row r="996">
          <cell r="A996" t="str">
            <v>HB52C</v>
          </cell>
          <cell r="B996" t="str">
            <v>Major Hand Procedures for Non-Trauma, Category 1, without CC</v>
          </cell>
        </row>
        <row r="997">
          <cell r="A997" t="str">
            <v>HB53Z</v>
          </cell>
          <cell r="B997" t="str">
            <v>Intermediate Hand Procedures for Non-Trauma, Category 2</v>
          </cell>
        </row>
        <row r="998">
          <cell r="A998" t="str">
            <v>HB54B</v>
          </cell>
          <cell r="B998" t="str">
            <v>Intermediate Hand Procedures for Non-Trauma, Category 1, with CC</v>
          </cell>
        </row>
        <row r="999">
          <cell r="A999" t="str">
            <v>HB54C</v>
          </cell>
          <cell r="B999" t="str">
            <v>Intermediate Hand Procedures for Non-Trauma, Category 1, without CC</v>
          </cell>
        </row>
        <row r="1000">
          <cell r="A1000" t="str">
            <v>HB55B</v>
          </cell>
          <cell r="B1000" t="str">
            <v>Minor Hand Procedures for Non-Trauma, Category 2, with CC</v>
          </cell>
        </row>
        <row r="1001">
          <cell r="A1001" t="str">
            <v>HB55C</v>
          </cell>
          <cell r="B1001" t="str">
            <v>Minor Hand Procedures for Non-Trauma, Category 2, without CC</v>
          </cell>
        </row>
        <row r="1002">
          <cell r="A1002" t="str">
            <v>HB56B</v>
          </cell>
          <cell r="B1002" t="str">
            <v>Minor Hand Procedures for Non-Trauma, Category 1, with CC</v>
          </cell>
        </row>
        <row r="1003">
          <cell r="A1003" t="str">
            <v>HB56C</v>
          </cell>
          <cell r="B1003" t="str">
            <v>Minor Hand Procedures for Non-Trauma, Category 1, without CC</v>
          </cell>
        </row>
        <row r="1004">
          <cell r="A1004" t="str">
            <v>HB59Z</v>
          </cell>
          <cell r="B1004" t="str">
            <v>Minimal Hand Procedures for Non-Trauma</v>
          </cell>
        </row>
        <row r="1005">
          <cell r="A1005" t="str">
            <v>HB61B</v>
          </cell>
          <cell r="B1005" t="str">
            <v>Major, Shoulder or Upper Arm Procedures for Non-Trauma, with CC</v>
          </cell>
        </row>
        <row r="1006">
          <cell r="A1006" t="str">
            <v>HB61C</v>
          </cell>
          <cell r="B1006" t="str">
            <v>Major, Shoulder or Upper Arm Procedures for Non-Trauma, without CC</v>
          </cell>
        </row>
        <row r="1007">
          <cell r="A1007" t="str">
            <v>HB62B</v>
          </cell>
          <cell r="B1007" t="str">
            <v>Intermediate, Shoulder or Upper Arm Procedures for Non-Trauma, with CC</v>
          </cell>
        </row>
        <row r="1008">
          <cell r="A1008" t="str">
            <v>HB62C</v>
          </cell>
          <cell r="B1008" t="str">
            <v>Intermediate, Shoulder or Upper Arm Procedures for Non-Trauma, without CC</v>
          </cell>
        </row>
        <row r="1009">
          <cell r="A1009" t="str">
            <v>HB63Z</v>
          </cell>
          <cell r="B1009" t="str">
            <v>Minor, Shoulder or Upper Arm Procedures for Non-Trauma</v>
          </cell>
        </row>
        <row r="1010">
          <cell r="A1010" t="str">
            <v>HB69Z</v>
          </cell>
          <cell r="B1010" t="str">
            <v>Minimal, Shoulder or Upper Arm Procedures for Non-Trauma</v>
          </cell>
        </row>
        <row r="1011">
          <cell r="A1011" t="str">
            <v>HB71B</v>
          </cell>
          <cell r="B1011" t="str">
            <v>Major, Elbow or Lower Arm Procedures for Non-Trauma, with CC</v>
          </cell>
        </row>
        <row r="1012">
          <cell r="A1012" t="str">
            <v>HB71C</v>
          </cell>
          <cell r="B1012" t="str">
            <v>Major, Elbow or Lower Arm Procedures for Non-Trauma, without CC</v>
          </cell>
        </row>
        <row r="1013">
          <cell r="A1013" t="str">
            <v>HB72Z</v>
          </cell>
          <cell r="B1013" t="str">
            <v>Intermediate, Elbow or Lower Arm Procedures for Non-Trauma</v>
          </cell>
        </row>
        <row r="1014">
          <cell r="A1014" t="str">
            <v>HB73Z</v>
          </cell>
          <cell r="B1014" t="str">
            <v>Minor, Elbow or Lower Arm Procedures for Non-Trauma</v>
          </cell>
        </row>
        <row r="1015">
          <cell r="A1015" t="str">
            <v>HB79Z</v>
          </cell>
          <cell r="B1015" t="str">
            <v>Minimal, Elbow or Lower Arm Procedures for Non-Trauma</v>
          </cell>
        </row>
        <row r="1016">
          <cell r="A1016" t="str">
            <v>HB91Z</v>
          </cell>
          <cell r="B1016" t="str">
            <v>Other Non-Trauma Diagnosis without Procedure</v>
          </cell>
        </row>
        <row r="1017">
          <cell r="A1017" t="str">
            <v>HB99Z</v>
          </cell>
          <cell r="B1017" t="str">
            <v>Other Procedures for Non-Trauma</v>
          </cell>
        </row>
        <row r="1018">
          <cell r="A1018" t="str">
            <v>HC01A</v>
          </cell>
          <cell r="B1018" t="str">
            <v>Extradural Spine Major 2 with CC Score 5+</v>
          </cell>
        </row>
        <row r="1019">
          <cell r="A1019" t="str">
            <v>HC01B</v>
          </cell>
          <cell r="B1019" t="str">
            <v>Extradural Spine Major 2 with CC Score 2-4</v>
          </cell>
        </row>
        <row r="1020">
          <cell r="A1020" t="str">
            <v>HC01C</v>
          </cell>
          <cell r="B1020" t="str">
            <v>Extradural Spine Major 2 with CC Score 0-1</v>
          </cell>
        </row>
        <row r="1021">
          <cell r="A1021" t="str">
            <v>HC02D</v>
          </cell>
          <cell r="B1021" t="str">
            <v>Extradural Spine Major 1 with CC Score 5+</v>
          </cell>
        </row>
        <row r="1022">
          <cell r="A1022" t="str">
            <v>HC02E</v>
          </cell>
          <cell r="B1022" t="str">
            <v>Extradural Spine Major 1 with CC Score 2-4</v>
          </cell>
        </row>
        <row r="1023">
          <cell r="A1023" t="str">
            <v>HC02F</v>
          </cell>
          <cell r="B1023" t="str">
            <v>Extradural Spine Major 1 with CC Score 0-1</v>
          </cell>
        </row>
        <row r="1024">
          <cell r="A1024" t="str">
            <v>HC03D</v>
          </cell>
          <cell r="B1024" t="str">
            <v>Extradural Spine Intermediate 2 with CC Score 6+</v>
          </cell>
        </row>
        <row r="1025">
          <cell r="A1025" t="str">
            <v>HC03E</v>
          </cell>
          <cell r="B1025" t="str">
            <v>Extradural Spine Intermediate 2 with CC Score 3-5</v>
          </cell>
        </row>
        <row r="1026">
          <cell r="A1026" t="str">
            <v>HC03F</v>
          </cell>
          <cell r="B1026" t="str">
            <v>Extradural Spine Intermediate 2 with CC Score 0-2</v>
          </cell>
        </row>
        <row r="1027">
          <cell r="A1027" t="str">
            <v>HC04D</v>
          </cell>
          <cell r="B1027" t="str">
            <v>Extradural Spine Intermediate 1 with CC Score 5+</v>
          </cell>
        </row>
        <row r="1028">
          <cell r="A1028" t="str">
            <v>HC04E</v>
          </cell>
          <cell r="B1028" t="str">
            <v>Extradural Spine Intermediate 1 with CC Score 2-4</v>
          </cell>
        </row>
        <row r="1029">
          <cell r="A1029" t="str">
            <v>HC04F</v>
          </cell>
          <cell r="B1029" t="str">
            <v>Extradural Spine Intermediate 1 with CC Score 0-1</v>
          </cell>
        </row>
        <row r="1030">
          <cell r="A1030" t="str">
            <v>HC05D</v>
          </cell>
          <cell r="B1030" t="str">
            <v>Extradural Spine Minor 2 with CC Score 4+</v>
          </cell>
        </row>
        <row r="1031">
          <cell r="A1031" t="str">
            <v>HC05E</v>
          </cell>
          <cell r="B1031" t="str">
            <v>Extradural Spine Minor 2 with CC Score 2-3</v>
          </cell>
        </row>
        <row r="1032">
          <cell r="A1032" t="str">
            <v>HC05F</v>
          </cell>
          <cell r="B1032" t="str">
            <v>Extradural Spine Minor 2 with CC Score 0-1</v>
          </cell>
        </row>
        <row r="1033">
          <cell r="A1033" t="str">
            <v>HC06Z</v>
          </cell>
          <cell r="B1033" t="str">
            <v>Extradural Spine Minor 1</v>
          </cell>
        </row>
        <row r="1034">
          <cell r="A1034" t="str">
            <v>HC07A</v>
          </cell>
          <cell r="B1034" t="str">
            <v>Intradural Spine Major with CC Score 3+</v>
          </cell>
        </row>
        <row r="1035">
          <cell r="A1035" t="str">
            <v>HC07B</v>
          </cell>
          <cell r="B1035" t="str">
            <v>Intradural Spine Major with CC Score 0-2</v>
          </cell>
        </row>
        <row r="1036">
          <cell r="A1036" t="str">
            <v>HC10Z</v>
          </cell>
          <cell r="B1036" t="str">
            <v>Intradural Spine Intermediate</v>
          </cell>
        </row>
        <row r="1037">
          <cell r="A1037" t="str">
            <v>HC11Z</v>
          </cell>
          <cell r="B1037" t="str">
            <v>Intradural Spine Minor 2</v>
          </cell>
        </row>
        <row r="1038">
          <cell r="A1038" t="str">
            <v>HC12Z</v>
          </cell>
          <cell r="B1038" t="str">
            <v>Intradural Spine Minor 1</v>
          </cell>
        </row>
        <row r="1039">
          <cell r="A1039" t="str">
            <v>HC20D</v>
          </cell>
          <cell r="B1039" t="str">
            <v>Vertebral Column Injury without Procedure, with CC Score 6+</v>
          </cell>
        </row>
        <row r="1040">
          <cell r="A1040" t="str">
            <v>HC20E</v>
          </cell>
          <cell r="B1040" t="str">
            <v>Vertebral Column Injury without Procedure, with CC Score 3-5</v>
          </cell>
        </row>
        <row r="1041">
          <cell r="A1041" t="str">
            <v>HC20F</v>
          </cell>
          <cell r="B1041" t="str">
            <v>Vertebral Column Injury without Procedure, with CC Score 1-2</v>
          </cell>
        </row>
        <row r="1042">
          <cell r="A1042" t="str">
            <v>HC20G</v>
          </cell>
          <cell r="B1042" t="str">
            <v>Vertebral Column Injury without Procedure, with CC Score 0</v>
          </cell>
        </row>
        <row r="1043">
          <cell r="A1043" t="str">
            <v>HC21D</v>
          </cell>
          <cell r="B1043" t="str">
            <v>Spinal Cord Injury without Procedure, with CC Score 2+</v>
          </cell>
        </row>
        <row r="1044">
          <cell r="A1044" t="str">
            <v>HC21E</v>
          </cell>
          <cell r="B1044" t="str">
            <v>Spinal Cord Injury without Procedure, with CC Score 0-1</v>
          </cell>
        </row>
        <row r="1045">
          <cell r="A1045" t="str">
            <v>HC26D</v>
          </cell>
          <cell r="B1045" t="str">
            <v>Scoliosis or Other Spinal Deformity, with CC Score 3+</v>
          </cell>
        </row>
        <row r="1046">
          <cell r="A1046" t="str">
            <v>HC26E</v>
          </cell>
          <cell r="B1046" t="str">
            <v>Scoliosis or Other Spinal Deformity, with CC Score 1-2</v>
          </cell>
        </row>
        <row r="1047">
          <cell r="A1047" t="str">
            <v>HC26F</v>
          </cell>
          <cell r="B1047" t="str">
            <v>Scoliosis or Other Spinal Deformity, with CC Score 0</v>
          </cell>
        </row>
        <row r="1048">
          <cell r="A1048" t="str">
            <v>HC27D</v>
          </cell>
          <cell r="B1048" t="str">
            <v>Degenerative Spinal Conditions with CC Score 9+</v>
          </cell>
        </row>
        <row r="1049">
          <cell r="A1049" t="str">
            <v>HC27E</v>
          </cell>
          <cell r="B1049" t="str">
            <v>Degenerative Spinal Conditions with CC Score 6-8</v>
          </cell>
        </row>
        <row r="1050">
          <cell r="A1050" t="str">
            <v>HC27F</v>
          </cell>
          <cell r="B1050" t="str">
            <v>Degenerative Spinal Conditions with CC Score 3-5</v>
          </cell>
        </row>
        <row r="1051">
          <cell r="A1051" t="str">
            <v>HC27G</v>
          </cell>
          <cell r="B1051" t="str">
            <v>Degenerative Spinal Conditions with CC Score 0-2</v>
          </cell>
        </row>
        <row r="1052">
          <cell r="A1052" t="str">
            <v>HC28D</v>
          </cell>
          <cell r="B1052" t="str">
            <v>Spinal Cord Conditions with CC Score 7+</v>
          </cell>
        </row>
        <row r="1053">
          <cell r="A1053" t="str">
            <v>HC28E</v>
          </cell>
          <cell r="B1053" t="str">
            <v>Spinal Cord Conditions with CC Score 5-6</v>
          </cell>
        </row>
        <row r="1054">
          <cell r="A1054" t="str">
            <v>HC28F</v>
          </cell>
          <cell r="B1054" t="str">
            <v>Spinal Cord Conditions with CC Score 3-4</v>
          </cell>
        </row>
        <row r="1055">
          <cell r="A1055" t="str">
            <v>HC28G</v>
          </cell>
          <cell r="B1055" t="str">
            <v>Spinal Cord Conditions with CC Score 0-2</v>
          </cell>
        </row>
        <row r="1056">
          <cell r="A1056" t="str">
            <v>HC29A</v>
          </cell>
          <cell r="B1056" t="str">
            <v>Inflammatory Spinal Conditions with CC Score 2+</v>
          </cell>
        </row>
        <row r="1057">
          <cell r="A1057" t="str">
            <v>HC29B</v>
          </cell>
          <cell r="B1057" t="str">
            <v>Inflammatory Spinal Conditions with CC Score 0-1</v>
          </cell>
        </row>
        <row r="1058">
          <cell r="A1058" t="str">
            <v>HC30D</v>
          </cell>
          <cell r="B1058" t="str">
            <v>Spinal Tumours with CC Score 2+</v>
          </cell>
        </row>
        <row r="1059">
          <cell r="A1059" t="str">
            <v>HC30E</v>
          </cell>
          <cell r="B1059" t="str">
            <v>Spinal Tumours with CC Score 0-1</v>
          </cell>
        </row>
        <row r="1060">
          <cell r="A1060" t="str">
            <v>HC31D</v>
          </cell>
          <cell r="B1060" t="str">
            <v>Spinal Infection with CC Score 7+</v>
          </cell>
        </row>
        <row r="1061">
          <cell r="A1061" t="str">
            <v>HC31E</v>
          </cell>
          <cell r="B1061" t="str">
            <v>Spinal Infection with CC Score 4-6</v>
          </cell>
        </row>
        <row r="1062">
          <cell r="A1062" t="str">
            <v>HC31F</v>
          </cell>
          <cell r="B1062" t="str">
            <v>Spinal Infection with CC Score 1-3</v>
          </cell>
        </row>
        <row r="1063">
          <cell r="A1063" t="str">
            <v>HC31G</v>
          </cell>
          <cell r="B1063" t="str">
            <v>Spinal Infection with CC Score 0</v>
          </cell>
        </row>
        <row r="1064">
          <cell r="A1064" t="str">
            <v>HC32D</v>
          </cell>
          <cell r="B1064" t="str">
            <v>Low Back Pain with CC Score 6+</v>
          </cell>
        </row>
        <row r="1065">
          <cell r="A1065" t="str">
            <v>HC32E</v>
          </cell>
          <cell r="B1065" t="str">
            <v>Low Back Pain with CC Score 3-5</v>
          </cell>
        </row>
        <row r="1066">
          <cell r="A1066" t="str">
            <v>HC32F</v>
          </cell>
          <cell r="B1066" t="str">
            <v>Low Back Pain with CC Score 0-2</v>
          </cell>
        </row>
        <row r="1067">
          <cell r="A1067" t="str">
            <v>HC40A</v>
          </cell>
          <cell r="B1067" t="str">
            <v>Complex Spinal Reconstructive Surgery with CC Score 3+</v>
          </cell>
        </row>
        <row r="1068">
          <cell r="A1068" t="str">
            <v>HC40B</v>
          </cell>
          <cell r="B1068" t="str">
            <v>Complex Spinal Reconstructive Surgery with CC Score 0-2</v>
          </cell>
        </row>
        <row r="1069">
          <cell r="A1069" t="str">
            <v>HC41A</v>
          </cell>
          <cell r="B1069" t="str">
            <v>Major Spinal Reconstructive Surgery with CC Score 2+</v>
          </cell>
        </row>
        <row r="1070">
          <cell r="A1070" t="str">
            <v>HC41B</v>
          </cell>
          <cell r="B1070" t="str">
            <v>Major Spinal Reconstructive Surgery with CC Score 0-1</v>
          </cell>
        </row>
        <row r="1071">
          <cell r="A1071" t="str">
            <v>HC42Z</v>
          </cell>
          <cell r="B1071" t="str">
            <v>Intermediate Spinal Reconstructive Surgery</v>
          </cell>
        </row>
        <row r="1072">
          <cell r="A1072" t="str">
            <v>HC43Z</v>
          </cell>
          <cell r="B1072" t="str">
            <v>Minor Spinal Reconstructive Surgery</v>
          </cell>
        </row>
        <row r="1073">
          <cell r="A1073" t="str">
            <v>HD21D</v>
          </cell>
          <cell r="B1073" t="str">
            <v>Soft Tissue Disorders with CC Score 12+</v>
          </cell>
        </row>
        <row r="1074">
          <cell r="A1074" t="str">
            <v>HD21E</v>
          </cell>
          <cell r="B1074" t="str">
            <v>Soft Tissue Disorders with CC Score 9-11</v>
          </cell>
        </row>
        <row r="1075">
          <cell r="A1075" t="str">
            <v>HD21F</v>
          </cell>
          <cell r="B1075" t="str">
            <v>Soft Tissue Disorders with CC Score 6-8</v>
          </cell>
        </row>
        <row r="1076">
          <cell r="A1076" t="str">
            <v>HD21G</v>
          </cell>
          <cell r="B1076" t="str">
            <v>Soft Tissue Disorders with CC Score 3-5</v>
          </cell>
        </row>
        <row r="1077">
          <cell r="A1077" t="str">
            <v>HD21H</v>
          </cell>
          <cell r="B1077" t="str">
            <v>Soft Tissue Disorders with CC Score 0-2</v>
          </cell>
        </row>
        <row r="1078">
          <cell r="A1078" t="str">
            <v>HD23D</v>
          </cell>
          <cell r="B1078" t="str">
            <v>Inflammatory, Spine, Joint or Connective Tissue Disorders, with CC Score 12+</v>
          </cell>
        </row>
        <row r="1079">
          <cell r="A1079" t="str">
            <v>HD23E</v>
          </cell>
          <cell r="B1079" t="str">
            <v>Inflammatory, Spine, Joint or Connective Tissue Disorders, with CC Score 9-11</v>
          </cell>
        </row>
        <row r="1080">
          <cell r="A1080" t="str">
            <v>HD23F</v>
          </cell>
          <cell r="B1080" t="str">
            <v>Inflammatory, Spine, Joint or Connective Tissue Disorders, with CC Score 7-8</v>
          </cell>
        </row>
        <row r="1081">
          <cell r="A1081" t="str">
            <v>HD23G</v>
          </cell>
          <cell r="B1081" t="str">
            <v>Inflammatory, Spine, Joint or Connective Tissue Disorders, with CC Score 5-6</v>
          </cell>
        </row>
        <row r="1082">
          <cell r="A1082" t="str">
            <v>HD23H</v>
          </cell>
          <cell r="B1082" t="str">
            <v>Inflammatory, Spine, Joint or Connective Tissue Disorders, with CC Score 3-4</v>
          </cell>
        </row>
        <row r="1083">
          <cell r="A1083" t="str">
            <v>HD23J</v>
          </cell>
          <cell r="B1083" t="str">
            <v>Inflammatory, Spine, Joint or Connective Tissue Disorders, with CC Score 0-2</v>
          </cell>
        </row>
        <row r="1084">
          <cell r="A1084" t="str">
            <v>HD24D</v>
          </cell>
          <cell r="B1084" t="str">
            <v>Non-Inflammatory, Bone or Joint Disorders, with CC Score 12+</v>
          </cell>
        </row>
        <row r="1085">
          <cell r="A1085" t="str">
            <v>HD24E</v>
          </cell>
          <cell r="B1085" t="str">
            <v>Non-Inflammatory, Bone or Joint Disorders, with CC Score 8-11</v>
          </cell>
        </row>
        <row r="1086">
          <cell r="A1086" t="str">
            <v>HD24F</v>
          </cell>
          <cell r="B1086" t="str">
            <v>Non-Inflammatory, Bone or Joint Disorders, with CC Score 5-7</v>
          </cell>
        </row>
        <row r="1087">
          <cell r="A1087" t="str">
            <v>HD24G</v>
          </cell>
          <cell r="B1087" t="str">
            <v>Non-Inflammatory, Bone or Joint Disorders, with CC Score 2-4</v>
          </cell>
        </row>
        <row r="1088">
          <cell r="A1088" t="str">
            <v>HD24H</v>
          </cell>
          <cell r="B1088" t="str">
            <v>Non-Inflammatory, Bone or Joint Disorders, with CC Score 0-1</v>
          </cell>
        </row>
        <row r="1089">
          <cell r="A1089" t="str">
            <v>HD25D</v>
          </cell>
          <cell r="B1089" t="str">
            <v>Infections of Bones or Joints, with CC Score 13+</v>
          </cell>
        </row>
        <row r="1090">
          <cell r="A1090" t="str">
            <v>HD25E</v>
          </cell>
          <cell r="B1090" t="str">
            <v>Infections of Bones or Joints, with CC Score 9-12</v>
          </cell>
        </row>
        <row r="1091">
          <cell r="A1091" t="str">
            <v>HD25F</v>
          </cell>
          <cell r="B1091" t="str">
            <v>Infections of Bones or Joints, with CC Score 5-8</v>
          </cell>
        </row>
        <row r="1092">
          <cell r="A1092" t="str">
            <v>HD25G</v>
          </cell>
          <cell r="B1092" t="str">
            <v>Infections of Bones or Joints, with CC Score 2-4</v>
          </cell>
        </row>
        <row r="1093">
          <cell r="A1093" t="str">
            <v>HD25H</v>
          </cell>
          <cell r="B1093" t="str">
            <v>Infections of Bones or Joints, with CC Score 0-1</v>
          </cell>
        </row>
        <row r="1094">
          <cell r="A1094" t="str">
            <v>HD26D</v>
          </cell>
          <cell r="B1094" t="str">
            <v>Musculoskeletal Signs or Symptoms, with CC Score 12+</v>
          </cell>
        </row>
        <row r="1095">
          <cell r="A1095" t="str">
            <v>HD26E</v>
          </cell>
          <cell r="B1095" t="str">
            <v>Musculoskeletal Signs or Symptoms, with CC Score 8-11</v>
          </cell>
        </row>
        <row r="1096">
          <cell r="A1096" t="str">
            <v>HD26F</v>
          </cell>
          <cell r="B1096" t="str">
            <v>Musculoskeletal Signs or Symptoms, with CC Score 4-7</v>
          </cell>
        </row>
        <row r="1097">
          <cell r="A1097" t="str">
            <v>HD26G</v>
          </cell>
          <cell r="B1097" t="str">
            <v>Musculoskeletal Signs or Symptoms, with CC Score 0-3</v>
          </cell>
        </row>
        <row r="1098">
          <cell r="A1098" t="str">
            <v>HD39D</v>
          </cell>
          <cell r="B1098" t="str">
            <v>Pathological Fractures with CC Score 11+</v>
          </cell>
        </row>
        <row r="1099">
          <cell r="A1099" t="str">
            <v>HD39E</v>
          </cell>
          <cell r="B1099" t="str">
            <v>Pathological Fractures with CC Score 8-10</v>
          </cell>
        </row>
        <row r="1100">
          <cell r="A1100" t="str">
            <v>HD39F</v>
          </cell>
          <cell r="B1100" t="str">
            <v>Pathological Fractures with CC Score 6-7</v>
          </cell>
        </row>
        <row r="1101">
          <cell r="A1101" t="str">
            <v>HD39G</v>
          </cell>
          <cell r="B1101" t="str">
            <v>Pathological Fractures with CC Score 3-5</v>
          </cell>
        </row>
        <row r="1102">
          <cell r="A1102" t="str">
            <v>HD39H</v>
          </cell>
          <cell r="B1102" t="str">
            <v>Pathological Fractures with CC Score 0-2</v>
          </cell>
        </row>
        <row r="1103">
          <cell r="A1103" t="str">
            <v>HD40D</v>
          </cell>
          <cell r="B1103" t="str">
            <v>Malignancy of Bone or Connective Tissue, with CC Score 12+</v>
          </cell>
        </row>
        <row r="1104">
          <cell r="A1104" t="str">
            <v>HD40E</v>
          </cell>
          <cell r="B1104" t="str">
            <v>Malignancy of Bone or Connective Tissue, with CC Score 8-11</v>
          </cell>
        </row>
        <row r="1105">
          <cell r="A1105" t="str">
            <v>HD40F</v>
          </cell>
          <cell r="B1105" t="str">
            <v>Malignancy of Bone or Connective Tissue, with CC Score 5-7</v>
          </cell>
        </row>
        <row r="1106">
          <cell r="A1106" t="str">
            <v>HD40G</v>
          </cell>
          <cell r="B1106" t="str">
            <v>Malignancy of Bone or Connective Tissue, with CC Score 2-4</v>
          </cell>
        </row>
        <row r="1107">
          <cell r="A1107" t="str">
            <v>HD40H</v>
          </cell>
          <cell r="B1107" t="str">
            <v>Malignancy of Bone or Connective Tissue, with CC Score 0-1</v>
          </cell>
        </row>
        <row r="1108">
          <cell r="A1108" t="str">
            <v>HR07A</v>
          </cell>
          <cell r="B1108" t="str">
            <v>Orthopaedic Reconstruction with Intervention Score 43 or less, with Diagnosis Score 22 or less</v>
          </cell>
        </row>
        <row r="1109">
          <cell r="A1109" t="str">
            <v>HR07B</v>
          </cell>
          <cell r="B1109" t="str">
            <v>Orthopaedic Reconstruction with Intervention Score 43 or less, with Diagnosis Score 23-60</v>
          </cell>
        </row>
        <row r="1110">
          <cell r="A1110" t="str">
            <v>HR07C</v>
          </cell>
          <cell r="B1110" t="str">
            <v>Orthopaedic Reconstruction with Intervention Score 43 or less, with Diagnosis Score 61 or more</v>
          </cell>
        </row>
        <row r="1111">
          <cell r="A1111" t="str">
            <v>HR08A</v>
          </cell>
          <cell r="B1111" t="str">
            <v>Orthopaedic Reconstruction with Intervention Score 44-65, with Diagnosis Score 22 or less</v>
          </cell>
        </row>
        <row r="1112">
          <cell r="A1112" t="str">
            <v>HR08B</v>
          </cell>
          <cell r="B1112" t="str">
            <v>Orthopaedic Reconstruction with Intervention Score 44-65, with Diagnosis Score 23-60</v>
          </cell>
        </row>
        <row r="1113">
          <cell r="A1113" t="str">
            <v>HR08C</v>
          </cell>
          <cell r="B1113" t="str">
            <v>Orthopaedic Reconstruction with Intervention Score 44-65, with Diagnosis Score 61 or more</v>
          </cell>
        </row>
        <row r="1114">
          <cell r="A1114" t="str">
            <v>HR09A</v>
          </cell>
          <cell r="B1114" t="str">
            <v>Orthopaedic Reconstruction with Intervention Score 66 or more, with Diagnosis Score 22 or less</v>
          </cell>
        </row>
        <row r="1115">
          <cell r="A1115" t="str">
            <v>HR09B</v>
          </cell>
          <cell r="B1115" t="str">
            <v>Orthopaedic Reconstruction with Intervention Score 66 or more, with Diagnosis Score 23-60</v>
          </cell>
        </row>
        <row r="1116">
          <cell r="A1116" t="str">
            <v>HR09C</v>
          </cell>
          <cell r="B1116" t="str">
            <v>Orthopaedic Reconstruction with Intervention Score 66 or more, with Diagnosis Score 61 or more</v>
          </cell>
        </row>
        <row r="1117">
          <cell r="A1117" t="str">
            <v>JA12D</v>
          </cell>
          <cell r="B1117" t="str">
            <v>Malignant Breast Disorders with Interventions, with CC Score 7+</v>
          </cell>
        </row>
        <row r="1118">
          <cell r="A1118" t="str">
            <v>JA12E</v>
          </cell>
          <cell r="B1118" t="str">
            <v>Malignant Breast Disorders with Interventions, with CC Score 3-6</v>
          </cell>
        </row>
        <row r="1119">
          <cell r="A1119" t="str">
            <v>JA12F</v>
          </cell>
          <cell r="B1119" t="str">
            <v>Malignant Breast Disorders with Interventions, with CC Score 0-2</v>
          </cell>
        </row>
        <row r="1120">
          <cell r="A1120" t="str">
            <v>JA12G</v>
          </cell>
          <cell r="B1120" t="str">
            <v>Malignant Breast Disorders without Interventions, with CC Score 9+</v>
          </cell>
        </row>
        <row r="1121">
          <cell r="A1121" t="str">
            <v>JA12H</v>
          </cell>
          <cell r="B1121" t="str">
            <v>Malignant Breast Disorders without Interventions, with CC Score 6-8</v>
          </cell>
        </row>
        <row r="1122">
          <cell r="A1122" t="str">
            <v>JA12J</v>
          </cell>
          <cell r="B1122" t="str">
            <v>Malignant Breast Disorders without Interventions, with CC Score 4-5</v>
          </cell>
        </row>
        <row r="1123">
          <cell r="A1123" t="str">
            <v>JA12K</v>
          </cell>
          <cell r="B1123" t="str">
            <v>Malignant Breast Disorders without Interventions, with CC Score 2-3</v>
          </cell>
        </row>
        <row r="1124">
          <cell r="A1124" t="str">
            <v>JA12L</v>
          </cell>
          <cell r="B1124" t="str">
            <v>Malignant Breast Disorders without Interventions, with CC Score 0-1</v>
          </cell>
        </row>
        <row r="1125">
          <cell r="A1125" t="str">
            <v>JA13A</v>
          </cell>
          <cell r="B1125" t="str">
            <v>Non-Malignant Breast Disorders with Interventions</v>
          </cell>
        </row>
        <row r="1126">
          <cell r="A1126" t="str">
            <v>JA13B</v>
          </cell>
          <cell r="B1126" t="str">
            <v>Non-Malignant Breast Disorders without Interventions, with CC Score 4+</v>
          </cell>
        </row>
        <row r="1127">
          <cell r="A1127" t="str">
            <v>JA13C</v>
          </cell>
          <cell r="B1127" t="str">
            <v>Non-Malignant Breast Disorders without Interventions, with CC Score 0-3</v>
          </cell>
        </row>
        <row r="1128">
          <cell r="A1128" t="str">
            <v>JA18Z</v>
          </cell>
          <cell r="B1128" t="str">
            <v>Unilateral Minor Breast Procedures</v>
          </cell>
        </row>
        <row r="1129">
          <cell r="A1129" t="str">
            <v>JA19Z</v>
          </cell>
          <cell r="B1129" t="str">
            <v>Bilateral Minor Breast Procedures</v>
          </cell>
        </row>
        <row r="1130">
          <cell r="A1130" t="str">
            <v>JA20D</v>
          </cell>
          <cell r="B1130" t="str">
            <v>Unilateral Major Breast Procedures with CC Score 6+</v>
          </cell>
        </row>
        <row r="1131">
          <cell r="A1131" t="str">
            <v>JA20E</v>
          </cell>
          <cell r="B1131" t="str">
            <v>Unilateral Major Breast Procedures with CC Score 3-5</v>
          </cell>
        </row>
        <row r="1132">
          <cell r="A1132" t="str">
            <v>JA20F</v>
          </cell>
          <cell r="B1132" t="str">
            <v>Unilateral Major Breast Procedures with CC Score 0-2</v>
          </cell>
        </row>
        <row r="1133">
          <cell r="A1133" t="str">
            <v>JA21A</v>
          </cell>
          <cell r="B1133" t="str">
            <v>Bilateral Major Breast Procedures with CC Score 1+</v>
          </cell>
        </row>
        <row r="1134">
          <cell r="A1134" t="str">
            <v>JA21B</v>
          </cell>
          <cell r="B1134" t="str">
            <v>Bilateral Major Breast Procedures with CC Score 0</v>
          </cell>
        </row>
        <row r="1135">
          <cell r="A1135" t="str">
            <v>JA24D</v>
          </cell>
          <cell r="B1135" t="str">
            <v>Unilateral Intermediate Breast Procedures with CC Score 6+</v>
          </cell>
        </row>
        <row r="1136">
          <cell r="A1136" t="str">
            <v>JA24E</v>
          </cell>
          <cell r="B1136" t="str">
            <v>Unilateral Intermediate Breast Procedures with CC Score 3-5</v>
          </cell>
        </row>
        <row r="1137">
          <cell r="A1137" t="str">
            <v>JA24F</v>
          </cell>
          <cell r="B1137" t="str">
            <v>Unilateral Intermediate Breast Procedures with CC Score 0-2</v>
          </cell>
        </row>
        <row r="1138">
          <cell r="A1138" t="str">
            <v>JA25Z</v>
          </cell>
          <cell r="B1138" t="str">
            <v>Bilateral Intermediate Breast Procedures</v>
          </cell>
        </row>
        <row r="1139">
          <cell r="A1139" t="str">
            <v>JA30Z</v>
          </cell>
          <cell r="B1139" t="str">
            <v>Unilateral Delayed Pedicled Myocutaneous Breast Reconstruction</v>
          </cell>
        </row>
        <row r="1140">
          <cell r="A1140" t="str">
            <v>JA31Z</v>
          </cell>
          <cell r="B1140" t="str">
            <v>Bilateral Delayed Pedicled Myocutaneous Breast Reconstruction</v>
          </cell>
        </row>
        <row r="1141">
          <cell r="A1141" t="str">
            <v>JA32Z</v>
          </cell>
          <cell r="B1141" t="str">
            <v>Unilateral Excision of Breast with Immediate Pedicled Myocutaneous Flap Reconstruction</v>
          </cell>
        </row>
        <row r="1142">
          <cell r="A1142" t="str">
            <v>JA33Z</v>
          </cell>
          <cell r="B1142" t="str">
            <v>Bilateral Excision of Breast with Immediate Pedicled Myocutaneous Flap Reconstruction</v>
          </cell>
        </row>
        <row r="1143">
          <cell r="A1143" t="str">
            <v>JA34Z</v>
          </cell>
          <cell r="B1143" t="str">
            <v>Unilateral Delayed Free Perforator Flap Breast Reconstruction</v>
          </cell>
        </row>
        <row r="1144">
          <cell r="A1144" t="str">
            <v>JA35Z</v>
          </cell>
          <cell r="B1144" t="str">
            <v>Bilateral Delayed Free Perforator Flap Breast Reconstruction</v>
          </cell>
        </row>
        <row r="1145">
          <cell r="A1145" t="str">
            <v>JA36Z</v>
          </cell>
          <cell r="B1145" t="str">
            <v>Unilateral Excision of Breast with Immediate Free Perforator Flap Reconstruction</v>
          </cell>
        </row>
        <row r="1146">
          <cell r="A1146" t="str">
            <v>JA37Z</v>
          </cell>
          <cell r="B1146" t="str">
            <v>Bilateral Excision of Breast with Immediate Free Perforator Flap Reconstruction</v>
          </cell>
        </row>
        <row r="1147">
          <cell r="A1147" t="str">
            <v>JA38A</v>
          </cell>
          <cell r="B1147" t="str">
            <v>Unilateral Major Breast Procedures with Lymph Node Clearance, with CC Score 5+</v>
          </cell>
        </row>
        <row r="1148">
          <cell r="A1148" t="str">
            <v>JA38B</v>
          </cell>
          <cell r="B1148" t="str">
            <v>Unilateral Major Breast Procedures with Lymph Node Clearance, with CC Score 2-4</v>
          </cell>
        </row>
        <row r="1149">
          <cell r="A1149" t="str">
            <v>JA38C</v>
          </cell>
          <cell r="B1149" t="str">
            <v>Unilateral Major Breast Procedures with Lymph Node Clearance, with CC Score 0-1</v>
          </cell>
        </row>
        <row r="1150">
          <cell r="A1150" t="str">
            <v>JA39Z</v>
          </cell>
          <cell r="B1150" t="str">
            <v>Bilateral Major Breast Procedures with Lymph Node Clearance</v>
          </cell>
        </row>
        <row r="1151">
          <cell r="A1151" t="str">
            <v>JA40Z</v>
          </cell>
          <cell r="B1151" t="str">
            <v>Unilateral Therapeutic Mammoplasty</v>
          </cell>
        </row>
        <row r="1152">
          <cell r="A1152" t="str">
            <v>JA41Z</v>
          </cell>
          <cell r="B1152" t="str">
            <v>Bilateral Therapeutic Mammoplasty</v>
          </cell>
        </row>
        <row r="1153">
          <cell r="A1153" t="str">
            <v>JB30A</v>
          </cell>
          <cell r="B1153" t="str">
            <v>Major Burn (TBSA of 60% or more) with Skin Graft</v>
          </cell>
        </row>
        <row r="1154">
          <cell r="A1154" t="str">
            <v>JB30B</v>
          </cell>
          <cell r="B1154" t="str">
            <v>Major Burn (TBSA of 60% or more) with Other Skin Procedure</v>
          </cell>
        </row>
        <row r="1155">
          <cell r="A1155" t="str">
            <v>JB30C</v>
          </cell>
          <cell r="B1155" t="str">
            <v>Major Burn (TBSA of 60% or more) without Skin Procedure</v>
          </cell>
        </row>
        <row r="1156">
          <cell r="A1156" t="str">
            <v>JB31A</v>
          </cell>
          <cell r="B1156" t="str">
            <v>Intermediate Burn (TBSA of 20-59%) with Skin Graft</v>
          </cell>
        </row>
        <row r="1157">
          <cell r="A1157" t="str">
            <v>JB31B</v>
          </cell>
          <cell r="B1157" t="str">
            <v>Intermediate Burn (TBSA of 20-59%) with Other Skin Procedure</v>
          </cell>
        </row>
        <row r="1158">
          <cell r="A1158" t="str">
            <v>JB31C</v>
          </cell>
          <cell r="B1158" t="str">
            <v>Intermediate Burn (TBSA of 20-59%) without Skin Procedure</v>
          </cell>
        </row>
        <row r="1159">
          <cell r="A1159" t="str">
            <v>JB32A</v>
          </cell>
          <cell r="B1159" t="str">
            <v>Minor Burn (TBSA of less than 20%) with Skin Graft</v>
          </cell>
        </row>
        <row r="1160">
          <cell r="A1160" t="str">
            <v>JB32B</v>
          </cell>
          <cell r="B1160" t="str">
            <v>Minor Burn (TBSA of less than 20%) with Other Skin Procedure</v>
          </cell>
        </row>
        <row r="1161">
          <cell r="A1161" t="str">
            <v>JB32C</v>
          </cell>
          <cell r="B1161" t="str">
            <v>Minor Burn (TBSA of less than 20%) without Skin Procedure</v>
          </cell>
        </row>
        <row r="1162">
          <cell r="A1162" t="str">
            <v>JB33A</v>
          </cell>
          <cell r="B1162" t="str">
            <v>Other Burn with Skin Graft</v>
          </cell>
        </row>
        <row r="1163">
          <cell r="A1163" t="str">
            <v>JB33B</v>
          </cell>
          <cell r="B1163" t="str">
            <v>Other Burn with Other Skin Procedure</v>
          </cell>
        </row>
        <row r="1164">
          <cell r="A1164" t="str">
            <v>JB33C</v>
          </cell>
          <cell r="B1164" t="str">
            <v>Other Burn without Skin Procedure</v>
          </cell>
        </row>
        <row r="1165">
          <cell r="A1165" t="str">
            <v>JC40Z</v>
          </cell>
          <cell r="B1165" t="str">
            <v>Multiple Major Skin Procedures</v>
          </cell>
        </row>
        <row r="1166">
          <cell r="A1166" t="str">
            <v>JC41Z</v>
          </cell>
          <cell r="B1166" t="str">
            <v>Major Skin Procedures</v>
          </cell>
        </row>
        <row r="1167">
          <cell r="A1167" t="str">
            <v>JC42A</v>
          </cell>
          <cell r="B1167" t="str">
            <v>Intermediate Skin Procedures, 13 years and over</v>
          </cell>
        </row>
        <row r="1168">
          <cell r="A1168" t="str">
            <v>JC42B</v>
          </cell>
          <cell r="B1168" t="str">
            <v>Intermediate Skin Procedures, 12 years and under</v>
          </cell>
        </row>
        <row r="1169">
          <cell r="A1169" t="str">
            <v>JC43A</v>
          </cell>
          <cell r="B1169" t="str">
            <v>Minor Skin Procedures, 13 years and over</v>
          </cell>
        </row>
        <row r="1170">
          <cell r="A1170" t="str">
            <v>JC43B</v>
          </cell>
          <cell r="B1170" t="str">
            <v>Minor Skin Procedures, 12 years and under</v>
          </cell>
        </row>
        <row r="1171">
          <cell r="A1171" t="str">
            <v>JC44Z</v>
          </cell>
          <cell r="B1171" t="str">
            <v>Complex Patch Tests</v>
          </cell>
        </row>
        <row r="1172">
          <cell r="A1172" t="str">
            <v>JC45A</v>
          </cell>
          <cell r="B1172" t="str">
            <v>Standard Patch Tests, 13 years and over</v>
          </cell>
        </row>
        <row r="1173">
          <cell r="A1173" t="str">
            <v>JC45B</v>
          </cell>
          <cell r="B1173" t="str">
            <v>Standard Patch Tests, 12 years and under</v>
          </cell>
        </row>
        <row r="1174">
          <cell r="A1174" t="str">
            <v>JC46Z</v>
          </cell>
          <cell r="B1174" t="str">
            <v>Photodynamic Therapy</v>
          </cell>
        </row>
        <row r="1175">
          <cell r="A1175" t="str">
            <v>JC47A</v>
          </cell>
          <cell r="B1175" t="str">
            <v>Phototherapy, 13 years and over</v>
          </cell>
        </row>
        <row r="1176">
          <cell r="A1176" t="str">
            <v>JC47B</v>
          </cell>
          <cell r="B1176" t="str">
            <v>Phototherapy, 12 years and under</v>
          </cell>
        </row>
        <row r="1177">
          <cell r="A1177" t="str">
            <v>JD07A</v>
          </cell>
          <cell r="B1177" t="str">
            <v>Skin Disorders with Interventions, with CC Score 12+</v>
          </cell>
        </row>
        <row r="1178">
          <cell r="A1178" t="str">
            <v>JD07B</v>
          </cell>
          <cell r="B1178" t="str">
            <v>Skin Disorders with Interventions, with CC Score 8-11</v>
          </cell>
        </row>
        <row r="1179">
          <cell r="A1179" t="str">
            <v>JD07C</v>
          </cell>
          <cell r="B1179" t="str">
            <v>Skin Disorders with Interventions, with CC Score 4-7</v>
          </cell>
        </row>
        <row r="1180">
          <cell r="A1180" t="str">
            <v>JD07D</v>
          </cell>
          <cell r="B1180" t="str">
            <v>Skin Disorders with Interventions, with CC Score 0-3</v>
          </cell>
        </row>
        <row r="1181">
          <cell r="A1181" t="str">
            <v>JD07E</v>
          </cell>
          <cell r="B1181" t="str">
            <v>Skin Disorders without Interventions, with CC Score 19+</v>
          </cell>
        </row>
        <row r="1182">
          <cell r="A1182" t="str">
            <v>JD07F</v>
          </cell>
          <cell r="B1182" t="str">
            <v>Skin Disorders without Interventions, with CC Score 14-18</v>
          </cell>
        </row>
        <row r="1183">
          <cell r="A1183" t="str">
            <v>JD07G</v>
          </cell>
          <cell r="B1183" t="str">
            <v>Skin Disorders without Interventions, with CC Score 10-13</v>
          </cell>
        </row>
        <row r="1184">
          <cell r="A1184" t="str">
            <v>JD07H</v>
          </cell>
          <cell r="B1184" t="str">
            <v>Skin Disorders without Interventions, with CC Score 6-9</v>
          </cell>
        </row>
        <row r="1185">
          <cell r="A1185" t="str">
            <v>JD07J</v>
          </cell>
          <cell r="B1185" t="str">
            <v>Skin Disorders without Interventions, with CC Score 2-5</v>
          </cell>
        </row>
        <row r="1186">
          <cell r="A1186" t="str">
            <v>JD07K</v>
          </cell>
          <cell r="B1186" t="str">
            <v>Skin Disorders without Interventions, with CC Score 0-1</v>
          </cell>
        </row>
        <row r="1187">
          <cell r="A1187" t="str">
            <v>KA03C</v>
          </cell>
          <cell r="B1187" t="str">
            <v>Parathyroid Procedures with CC Score 2+</v>
          </cell>
        </row>
        <row r="1188">
          <cell r="A1188" t="str">
            <v>KA03D</v>
          </cell>
          <cell r="B1188" t="str">
            <v>Parathyroid Procedures with CC Score 0-1</v>
          </cell>
        </row>
        <row r="1189">
          <cell r="A1189" t="str">
            <v>KA04A</v>
          </cell>
          <cell r="B1189" t="str">
            <v>Adrenal Procedures with CC Score 2+</v>
          </cell>
        </row>
        <row r="1190">
          <cell r="A1190" t="str">
            <v>KA04B</v>
          </cell>
          <cell r="B1190" t="str">
            <v>Adrenal Procedures with CC Score 0-1</v>
          </cell>
        </row>
        <row r="1191">
          <cell r="A1191" t="str">
            <v>KA05C</v>
          </cell>
          <cell r="B1191" t="str">
            <v>Anterior Pituitary Disorders with CC Score 2+</v>
          </cell>
        </row>
        <row r="1192">
          <cell r="A1192" t="str">
            <v>KA05D</v>
          </cell>
          <cell r="B1192" t="str">
            <v>Anterior Pituitary Disorders with CC Score 0-1</v>
          </cell>
        </row>
        <row r="1193">
          <cell r="A1193" t="str">
            <v>KA06C</v>
          </cell>
          <cell r="B1193" t="str">
            <v>Non-Pituitary Neoplasia or Hypoplasia, with CC Score 4+</v>
          </cell>
        </row>
        <row r="1194">
          <cell r="A1194" t="str">
            <v>KA06D</v>
          </cell>
          <cell r="B1194" t="str">
            <v>Non-Pituitary Neoplasia or Hypoplasia, with CC Score 2-3</v>
          </cell>
        </row>
        <row r="1195">
          <cell r="A1195" t="str">
            <v>KA06E</v>
          </cell>
          <cell r="B1195" t="str">
            <v>Non-Pituitary Neoplasia or Hypoplasia, with CC Score 0-1</v>
          </cell>
        </row>
        <row r="1196">
          <cell r="A1196" t="str">
            <v>KA07A</v>
          </cell>
          <cell r="B1196" t="str">
            <v>Non-Surgical Thyroid Disorders with CC Score 4+</v>
          </cell>
        </row>
        <row r="1197">
          <cell r="A1197" t="str">
            <v>KA07B</v>
          </cell>
          <cell r="B1197" t="str">
            <v>Non-Surgical Thyroid Disorders with CC Score 2-3</v>
          </cell>
        </row>
        <row r="1198">
          <cell r="A1198" t="str">
            <v>KA07C</v>
          </cell>
          <cell r="B1198" t="str">
            <v>Non-Surgical Thyroid Disorders with CC Score 0-1</v>
          </cell>
        </row>
        <row r="1199">
          <cell r="A1199" t="str">
            <v>KA08A</v>
          </cell>
          <cell r="B1199" t="str">
            <v>Other Endocrine Disorders with CC Score 4+</v>
          </cell>
        </row>
        <row r="1200">
          <cell r="A1200" t="str">
            <v>KA08B</v>
          </cell>
          <cell r="B1200" t="str">
            <v>Other Endocrine Disorders with CC Score 2-3</v>
          </cell>
        </row>
        <row r="1201">
          <cell r="A1201" t="str">
            <v>KA08C</v>
          </cell>
          <cell r="B1201" t="str">
            <v>Other Endocrine Disorders with CC Score 0-1</v>
          </cell>
        </row>
        <row r="1202">
          <cell r="A1202" t="str">
            <v>KA09C</v>
          </cell>
          <cell r="B1202" t="str">
            <v>Thyroid Procedures with CC Score 4+</v>
          </cell>
        </row>
        <row r="1203">
          <cell r="A1203" t="str">
            <v>KA09D</v>
          </cell>
          <cell r="B1203" t="str">
            <v>Thyroid Procedures with CC Score 2-3</v>
          </cell>
        </row>
        <row r="1204">
          <cell r="A1204" t="str">
            <v>KA09E</v>
          </cell>
          <cell r="B1204" t="str">
            <v>Thyroid Procedures with CC Score 0-1</v>
          </cell>
        </row>
        <row r="1205">
          <cell r="A1205" t="str">
            <v>KB01C</v>
          </cell>
          <cell r="B1205" t="str">
            <v>Diabetes with Hypoglycaemic Disorders, with CC Score 8+</v>
          </cell>
        </row>
        <row r="1206">
          <cell r="A1206" t="str">
            <v>KB01D</v>
          </cell>
          <cell r="B1206" t="str">
            <v>Diabetes with Hypoglycaemic Disorders, with CC Score 5-7</v>
          </cell>
        </row>
        <row r="1207">
          <cell r="A1207" t="str">
            <v>KB01E</v>
          </cell>
          <cell r="B1207" t="str">
            <v>Diabetes with Hypoglycaemic Disorders, with CC Score 3-4</v>
          </cell>
        </row>
        <row r="1208">
          <cell r="A1208" t="str">
            <v>KB01F</v>
          </cell>
          <cell r="B1208" t="str">
            <v>Diabetes with Hypoglycaemic Disorders, with CC Score 0-2</v>
          </cell>
        </row>
        <row r="1209">
          <cell r="A1209" t="str">
            <v>KB02G</v>
          </cell>
          <cell r="B1209" t="str">
            <v>Diabetes with Hyperglycaemic Disorders, with CC Score 8+</v>
          </cell>
        </row>
        <row r="1210">
          <cell r="A1210" t="str">
            <v>KB02H</v>
          </cell>
          <cell r="B1210" t="str">
            <v>Diabetes with Hyperglycaemic Disorders, with CC Score 5-7</v>
          </cell>
        </row>
        <row r="1211">
          <cell r="A1211" t="str">
            <v>KB02J</v>
          </cell>
          <cell r="B1211" t="str">
            <v>Diabetes with Hyperglycaemic Disorders, with CC Score 2-4</v>
          </cell>
        </row>
        <row r="1212">
          <cell r="A1212" t="str">
            <v>KB02K</v>
          </cell>
          <cell r="B1212" t="str">
            <v>Diabetes with Hyperglycaemic Disorders, with CC Score 0-1</v>
          </cell>
        </row>
        <row r="1213">
          <cell r="A1213" t="str">
            <v>KB03C</v>
          </cell>
          <cell r="B1213" t="str">
            <v>Diabetes with Lower Limb Complications, with CC Score 9+</v>
          </cell>
        </row>
        <row r="1214">
          <cell r="A1214" t="str">
            <v>KB03D</v>
          </cell>
          <cell r="B1214" t="str">
            <v>Diabetes with Lower Limb Complications, with CC Score 5-8</v>
          </cell>
        </row>
        <row r="1215">
          <cell r="A1215" t="str">
            <v>KB03E</v>
          </cell>
          <cell r="B1215" t="str">
            <v>Diabetes with Lower Limb Complications, with CC Score 0-4</v>
          </cell>
        </row>
        <row r="1216">
          <cell r="A1216" t="str">
            <v>KB04Z</v>
          </cell>
          <cell r="B1216" t="str">
            <v>Continuous Subcutaneous Insulin Infusion</v>
          </cell>
        </row>
        <row r="1217">
          <cell r="A1217" t="str">
            <v>KC04A</v>
          </cell>
          <cell r="B1217" t="str">
            <v>Inborn Errors of Metabolism with CC Score 3+</v>
          </cell>
        </row>
        <row r="1218">
          <cell r="A1218" t="str">
            <v>KC04B</v>
          </cell>
          <cell r="B1218" t="str">
            <v>Inborn Errors of Metabolism with CC Score 0-2</v>
          </cell>
        </row>
        <row r="1219">
          <cell r="A1219" t="str">
            <v>KC05G</v>
          </cell>
          <cell r="B1219" t="str">
            <v>Fluid or Electrolyte Disorders, with Interventions, with CC Score 5+</v>
          </cell>
        </row>
        <row r="1220">
          <cell r="A1220" t="str">
            <v>KC05H</v>
          </cell>
          <cell r="B1220" t="str">
            <v>Fluid or Electrolyte Disorders, with Interventions, with CC Score 0-4</v>
          </cell>
        </row>
        <row r="1221">
          <cell r="A1221" t="str">
            <v>KC05J</v>
          </cell>
          <cell r="B1221" t="str">
            <v>Fluid or Electrolyte Disorders, without Interventions, with CC Score 10+</v>
          </cell>
        </row>
        <row r="1222">
          <cell r="A1222" t="str">
            <v>KC05K</v>
          </cell>
          <cell r="B1222" t="str">
            <v>Fluid or Electrolyte Disorders, without Interventions, with CC Score 7-9</v>
          </cell>
        </row>
        <row r="1223">
          <cell r="A1223" t="str">
            <v>KC05L</v>
          </cell>
          <cell r="B1223" t="str">
            <v>Fluid or Electrolyte Disorders, without Interventions, with CC Score 4-6</v>
          </cell>
        </row>
        <row r="1224">
          <cell r="A1224" t="str">
            <v>KC05M</v>
          </cell>
          <cell r="B1224" t="str">
            <v>Fluid or Electrolyte Disorders, without Interventions, with CC Score 2-3</v>
          </cell>
        </row>
        <row r="1225">
          <cell r="A1225" t="str">
            <v>KC05N</v>
          </cell>
          <cell r="B1225" t="str">
            <v>Fluid or Electrolyte Disorders, without Interventions, with CC Score 0-1</v>
          </cell>
        </row>
        <row r="1226">
          <cell r="A1226" t="str">
            <v>LA01A</v>
          </cell>
          <cell r="B1226" t="str">
            <v>Kidney Transplant, 19 years and over, from Cadaver Non Heart-Beating Donor</v>
          </cell>
        </row>
        <row r="1227">
          <cell r="A1227" t="str">
            <v>LA01B</v>
          </cell>
          <cell r="B1227" t="str">
            <v>Kidney Transplant, 18 years and under, from Cadaver Non Heart-Beating Donor</v>
          </cell>
        </row>
        <row r="1228">
          <cell r="A1228" t="str">
            <v>LA02A</v>
          </cell>
          <cell r="B1228" t="str">
            <v>Kidney Transplant, 19 years and over, from Cadaver Heart-Beating Donor</v>
          </cell>
        </row>
        <row r="1229">
          <cell r="A1229" t="str">
            <v>LA02B</v>
          </cell>
          <cell r="B1229" t="str">
            <v>Kidney Transplant, 18 years and under, from Cadaver Heart-Beating Donor</v>
          </cell>
        </row>
        <row r="1230">
          <cell r="A1230" t="str">
            <v>LA03A</v>
          </cell>
          <cell r="B1230" t="str">
            <v>Kidney Transplant, 19 years and over, from Live Donor</v>
          </cell>
        </row>
        <row r="1231">
          <cell r="A1231" t="str">
            <v>LA03B</v>
          </cell>
          <cell r="B1231" t="str">
            <v>Kidney Transplant, 18 years and under, from Live Donor</v>
          </cell>
        </row>
        <row r="1232">
          <cell r="A1232" t="str">
            <v>LA04H</v>
          </cell>
          <cell r="B1232" t="str">
            <v>Kidney or Urinary Tract Infections, with Interventions, with CC Score 12+</v>
          </cell>
        </row>
        <row r="1233">
          <cell r="A1233" t="str">
            <v>LA04J</v>
          </cell>
          <cell r="B1233" t="str">
            <v>Kidney or Urinary Tract Infections, with Interventions, with CC Score 9-11</v>
          </cell>
        </row>
        <row r="1234">
          <cell r="A1234" t="str">
            <v>LA04K</v>
          </cell>
          <cell r="B1234" t="str">
            <v>Kidney or Urinary Tract Infections, with Interventions, with CC Score 6-8</v>
          </cell>
        </row>
        <row r="1235">
          <cell r="A1235" t="str">
            <v>LA04L</v>
          </cell>
          <cell r="B1235" t="str">
            <v>Kidney or Urinary Tract Infections, with Interventions, with CC Score 3-5</v>
          </cell>
        </row>
        <row r="1236">
          <cell r="A1236" t="str">
            <v>LA04M</v>
          </cell>
          <cell r="B1236" t="str">
            <v>Kidney or Urinary Tract Infections, with Interventions, with CC Score 0-2</v>
          </cell>
        </row>
        <row r="1237">
          <cell r="A1237" t="str">
            <v>LA04N</v>
          </cell>
          <cell r="B1237" t="str">
            <v>Kidney or Urinary Tract Infections, without Interventions, with CC Score 13+</v>
          </cell>
        </row>
        <row r="1238">
          <cell r="A1238" t="str">
            <v>LA04P</v>
          </cell>
          <cell r="B1238" t="str">
            <v>Kidney or Urinary Tract Infections, without Interventions, with CC Score 8-12</v>
          </cell>
        </row>
        <row r="1239">
          <cell r="A1239" t="str">
            <v>LA04Q</v>
          </cell>
          <cell r="B1239" t="str">
            <v>Kidney or Urinary Tract Infections, without Interventions, with CC Score 4-7</v>
          </cell>
        </row>
        <row r="1240">
          <cell r="A1240" t="str">
            <v>LA04R</v>
          </cell>
          <cell r="B1240" t="str">
            <v>Kidney or Urinary Tract Infections, without Interventions, with CC Score 2-3</v>
          </cell>
        </row>
        <row r="1241">
          <cell r="A1241" t="str">
            <v>LA04S</v>
          </cell>
          <cell r="B1241" t="str">
            <v>Kidney or Urinary Tract Infections, without Interventions, with CC Score 0-1</v>
          </cell>
        </row>
        <row r="1242">
          <cell r="A1242" t="str">
            <v>LA05Z</v>
          </cell>
          <cell r="B1242" t="str">
            <v>Renal Replacement Peritoneal Dialysis Associated Procedures</v>
          </cell>
        </row>
        <row r="1243">
          <cell r="A1243" t="str">
            <v>LA07H</v>
          </cell>
          <cell r="B1243" t="str">
            <v>Acute Kidney Injury with Interventions, with CC Score 11+</v>
          </cell>
        </row>
        <row r="1244">
          <cell r="A1244" t="str">
            <v>LA07J</v>
          </cell>
          <cell r="B1244" t="str">
            <v>Acute Kidney Injury with Interventions, with CC Score 6-10</v>
          </cell>
        </row>
        <row r="1245">
          <cell r="A1245" t="str">
            <v>LA07K</v>
          </cell>
          <cell r="B1245" t="str">
            <v>Acute Kidney Injury with Interventions, with CC Score 0-5</v>
          </cell>
        </row>
        <row r="1246">
          <cell r="A1246" t="str">
            <v>LA07L</v>
          </cell>
          <cell r="B1246" t="str">
            <v>Acute Kidney Injury without Interventions, with CC Score 12+</v>
          </cell>
        </row>
        <row r="1247">
          <cell r="A1247" t="str">
            <v>LA07M</v>
          </cell>
          <cell r="B1247" t="str">
            <v>Acute Kidney Injury without Interventions, with CC Score 8-11</v>
          </cell>
        </row>
        <row r="1248">
          <cell r="A1248" t="str">
            <v>LA07N</v>
          </cell>
          <cell r="B1248" t="str">
            <v>Acute Kidney Injury without Interventions, with CC Score 4-7</v>
          </cell>
        </row>
        <row r="1249">
          <cell r="A1249" t="str">
            <v>LA07P</v>
          </cell>
          <cell r="B1249" t="str">
            <v>Acute Kidney Injury without Interventions, with CC Score 0-3</v>
          </cell>
        </row>
        <row r="1250">
          <cell r="A1250" t="str">
            <v>LA08G</v>
          </cell>
          <cell r="B1250" t="str">
            <v>Chronic Kidney Disease with Interventions, with CC Score 6+</v>
          </cell>
        </row>
        <row r="1251">
          <cell r="A1251" t="str">
            <v>LA08H</v>
          </cell>
          <cell r="B1251" t="str">
            <v>Chronic Kidney Disease with Interventions, with CC Score 3-5</v>
          </cell>
        </row>
        <row r="1252">
          <cell r="A1252" t="str">
            <v>LA08J</v>
          </cell>
          <cell r="B1252" t="str">
            <v>Chronic Kidney Disease with Interventions, with CC Score 0-2</v>
          </cell>
        </row>
        <row r="1253">
          <cell r="A1253" t="str">
            <v>LA08K</v>
          </cell>
          <cell r="B1253" t="str">
            <v>Chronic Kidney Disease without Interventions, with CC Score 11+</v>
          </cell>
        </row>
        <row r="1254">
          <cell r="A1254" t="str">
            <v>LA08L</v>
          </cell>
          <cell r="B1254" t="str">
            <v>Chronic Kidney Disease without Interventions, with CC Score 8-10</v>
          </cell>
        </row>
        <row r="1255">
          <cell r="A1255" t="str">
            <v>LA08M</v>
          </cell>
          <cell r="B1255" t="str">
            <v>Chronic Kidney Disease without Interventions, with CC Score 5-7</v>
          </cell>
        </row>
        <row r="1256">
          <cell r="A1256" t="str">
            <v>LA08N</v>
          </cell>
          <cell r="B1256" t="str">
            <v>Chronic Kidney Disease without Interventions, with CC Score 3-4</v>
          </cell>
        </row>
        <row r="1257">
          <cell r="A1257" t="str">
            <v>LA08P</v>
          </cell>
          <cell r="B1257" t="str">
            <v>Chronic Kidney Disease without Interventions, with CC Score 0-2</v>
          </cell>
        </row>
        <row r="1258">
          <cell r="A1258" t="str">
            <v>LA09J</v>
          </cell>
          <cell r="B1258" t="str">
            <v>General Renal Disorders with Interventions, with CC Score 6+</v>
          </cell>
        </row>
        <row r="1259">
          <cell r="A1259" t="str">
            <v>LA09K</v>
          </cell>
          <cell r="B1259" t="str">
            <v>General Renal Disorders with Interventions, with CC Score 3-5</v>
          </cell>
        </row>
        <row r="1260">
          <cell r="A1260" t="str">
            <v>LA09L</v>
          </cell>
          <cell r="B1260" t="str">
            <v>General Renal Disorders with Interventions, with CC Score 0-2</v>
          </cell>
        </row>
        <row r="1261">
          <cell r="A1261" t="str">
            <v>LA09M</v>
          </cell>
          <cell r="B1261" t="str">
            <v>General Renal Disorders without Interventions, with CC Score 9+</v>
          </cell>
        </row>
        <row r="1262">
          <cell r="A1262" t="str">
            <v>LA09N</v>
          </cell>
          <cell r="B1262" t="str">
            <v>General Renal Disorders without Interventions, with CC Score 6-8</v>
          </cell>
        </row>
        <row r="1263">
          <cell r="A1263" t="str">
            <v>LA09P</v>
          </cell>
          <cell r="B1263" t="str">
            <v>General Renal Disorders without Interventions, with CC Score 3-5</v>
          </cell>
        </row>
        <row r="1264">
          <cell r="A1264" t="str">
            <v>LA09Q</v>
          </cell>
          <cell r="B1264" t="str">
            <v>General Renal Disorders without Interventions, with CC Score 0-2</v>
          </cell>
        </row>
        <row r="1265">
          <cell r="A1265" t="str">
            <v>LA10Z</v>
          </cell>
          <cell r="B1265" t="str">
            <v>Live Kidney Donor Screening</v>
          </cell>
        </row>
        <row r="1266">
          <cell r="A1266" t="str">
            <v>LA11Z</v>
          </cell>
          <cell r="B1266" t="str">
            <v>Kidney Pre-Transplantation Work-up of Live Donor</v>
          </cell>
        </row>
        <row r="1267">
          <cell r="A1267" t="str">
            <v>LA12A</v>
          </cell>
          <cell r="B1267" t="str">
            <v>Kidney Pre-Transplantation Work-up of Recipient, 19 years and over</v>
          </cell>
        </row>
        <row r="1268">
          <cell r="A1268" t="str">
            <v>LA12B</v>
          </cell>
          <cell r="B1268" t="str">
            <v>Kidney Pre-Transplantation Work-up of Recipient, 18 years and under</v>
          </cell>
        </row>
        <row r="1269">
          <cell r="A1269" t="str">
            <v>LA13A</v>
          </cell>
          <cell r="B1269" t="str">
            <v>Examination for Post-Transplantation of Kidney of Recipient, 19 years and over</v>
          </cell>
        </row>
        <row r="1270">
          <cell r="A1270" t="str">
            <v>LA13B</v>
          </cell>
          <cell r="B1270" t="str">
            <v>Examination for Post-Transplantation of Kidney of Recipient, 18 years and under</v>
          </cell>
        </row>
        <row r="1271">
          <cell r="A1271" t="str">
            <v>LA14Z</v>
          </cell>
          <cell r="B1271" t="str">
            <v>Examination for Post-Transplantation of Kidney of Live Donor</v>
          </cell>
        </row>
        <row r="1272">
          <cell r="A1272" t="str">
            <v>LA97A</v>
          </cell>
          <cell r="B1272" t="str">
            <v>Same Day Dialysis Admission or Attendance, 19 years and over</v>
          </cell>
        </row>
        <row r="1273">
          <cell r="A1273" t="str">
            <v>LA97B</v>
          </cell>
          <cell r="B1273" t="str">
            <v>Same Day Dialysis Admission or Attendance, 18 years and under</v>
          </cell>
        </row>
        <row r="1274">
          <cell r="A1274" t="str">
            <v>LB05D</v>
          </cell>
          <cell r="B1274" t="str">
            <v>Intermediate Percutaneous, Kidney or Ureter Procedures, 18 years and under</v>
          </cell>
        </row>
        <row r="1275">
          <cell r="A1275" t="str">
            <v>LB05E</v>
          </cell>
          <cell r="B1275" t="str">
            <v>Intermediate Percutaneous, Kidney or Ureter Procedures, 19 years and over, with CC Score 6+</v>
          </cell>
        </row>
        <row r="1276">
          <cell r="A1276" t="str">
            <v>LB05F</v>
          </cell>
          <cell r="B1276" t="str">
            <v>Intermediate Percutaneous, Kidney or Ureter Procedures, 19 years and over, with CC Score 3-5</v>
          </cell>
        </row>
        <row r="1277">
          <cell r="A1277" t="str">
            <v>LB05G</v>
          </cell>
          <cell r="B1277" t="str">
            <v>Intermediate Percutaneous, Kidney or Ureter Procedures, 19 years and over, with CC Score 0-2</v>
          </cell>
        </row>
        <row r="1278">
          <cell r="A1278" t="str">
            <v>LB06H</v>
          </cell>
          <cell r="B1278" t="str">
            <v>Kidney, Urinary Tract or Prostate Neoplasms, with Interventions, with CC Score 9+</v>
          </cell>
        </row>
        <row r="1279">
          <cell r="A1279" t="str">
            <v>LB06J</v>
          </cell>
          <cell r="B1279" t="str">
            <v>Kidney, Urinary Tract or Prostate Neoplasms, with Interventions, with CC Score 6-8</v>
          </cell>
        </row>
        <row r="1280">
          <cell r="A1280" t="str">
            <v>LB06K</v>
          </cell>
          <cell r="B1280" t="str">
            <v>Kidney, Urinary Tract or Prostate Neoplasms, with Interventions, with CC Score 4-5</v>
          </cell>
        </row>
        <row r="1281">
          <cell r="A1281" t="str">
            <v>LB06L</v>
          </cell>
          <cell r="B1281" t="str">
            <v>Kidney, Urinary Tract or Prostate Neoplasms, with Interventions, with CC Score 2-3</v>
          </cell>
        </row>
        <row r="1282">
          <cell r="A1282" t="str">
            <v>LB06M</v>
          </cell>
          <cell r="B1282" t="str">
            <v>Kidney, Urinary Tract or Prostate Neoplasms, with Interventions, with CC Score 0-1</v>
          </cell>
        </row>
        <row r="1283">
          <cell r="A1283" t="str">
            <v>LB06N</v>
          </cell>
          <cell r="B1283" t="str">
            <v>Kidney, Urinary Tract or Prostate Neoplasms, without Interventions, with CC Score 13+</v>
          </cell>
        </row>
        <row r="1284">
          <cell r="A1284" t="str">
            <v>LB06P</v>
          </cell>
          <cell r="B1284" t="str">
            <v>Kidney, Urinary Tract or Prostate Neoplasms, without Interventions, with CC Score 7-12</v>
          </cell>
        </row>
        <row r="1285">
          <cell r="A1285" t="str">
            <v>LB06Q</v>
          </cell>
          <cell r="B1285" t="str">
            <v>Kidney, Urinary Tract or Prostate Neoplasms, without Interventions, with CC Score 4-6</v>
          </cell>
        </row>
        <row r="1286">
          <cell r="A1286" t="str">
            <v>LB06R</v>
          </cell>
          <cell r="B1286" t="str">
            <v>Kidney, Urinary Tract or Prostate Neoplasms, without Interventions, with CC Score 2-3</v>
          </cell>
        </row>
        <row r="1287">
          <cell r="A1287" t="str">
            <v>LB06S</v>
          </cell>
          <cell r="B1287" t="str">
            <v>Kidney, Urinary Tract or Prostate Neoplasms, without Interventions, with CC Score 0-1</v>
          </cell>
        </row>
        <row r="1288">
          <cell r="A1288" t="str">
            <v>LB09C</v>
          </cell>
          <cell r="B1288" t="str">
            <v>Intermediate Endoscopic Ureter Procedures, 18 years and under</v>
          </cell>
        </row>
        <row r="1289">
          <cell r="A1289" t="str">
            <v>LB09D</v>
          </cell>
          <cell r="B1289" t="str">
            <v>Intermediate Endoscopic Ureter Procedures, 19 years and over</v>
          </cell>
        </row>
        <row r="1290">
          <cell r="A1290" t="str">
            <v>LB10B</v>
          </cell>
          <cell r="B1290" t="str">
            <v>Major Open Bladder Procedures or Reconstruction, 18 years and under</v>
          </cell>
        </row>
        <row r="1291">
          <cell r="A1291" t="str">
            <v>LB10C</v>
          </cell>
          <cell r="B1291" t="str">
            <v>Major Open Bladder Procedures or Reconstruction, 19 years and over, with CC Score 2+</v>
          </cell>
        </row>
        <row r="1292">
          <cell r="A1292" t="str">
            <v>LB10D</v>
          </cell>
          <cell r="B1292" t="str">
            <v>Major Open Bladder Procedures or Reconstruction, 19 years and over, with CC Score 0-1</v>
          </cell>
        </row>
        <row r="1293">
          <cell r="A1293" t="str">
            <v>LB12Z</v>
          </cell>
          <cell r="B1293" t="str">
            <v>Intermediate Open Bladder Procedures</v>
          </cell>
        </row>
        <row r="1294">
          <cell r="A1294" t="str">
            <v>LB13C</v>
          </cell>
          <cell r="B1294" t="str">
            <v>Major Endoscopic Bladder Procedures with CC Score 7+</v>
          </cell>
        </row>
        <row r="1295">
          <cell r="A1295" t="str">
            <v>LB13D</v>
          </cell>
          <cell r="B1295" t="str">
            <v>Major Endoscopic Bladder Procedures with CC Score 5-6</v>
          </cell>
        </row>
        <row r="1296">
          <cell r="A1296" t="str">
            <v>LB13E</v>
          </cell>
          <cell r="B1296" t="str">
            <v>Major Endoscopic Bladder Procedures with CC Score 2-4</v>
          </cell>
        </row>
        <row r="1297">
          <cell r="A1297" t="str">
            <v>LB13F</v>
          </cell>
          <cell r="B1297" t="str">
            <v>Major Endoscopic Bladder Procedures with CC Score 0-1</v>
          </cell>
        </row>
        <row r="1298">
          <cell r="A1298" t="str">
            <v>LB14Z</v>
          </cell>
          <cell r="B1298" t="str">
            <v>Intermediate Endoscopic Bladder Procedures</v>
          </cell>
        </row>
        <row r="1299">
          <cell r="A1299" t="str">
            <v>LB15D</v>
          </cell>
          <cell r="B1299" t="str">
            <v>Minor Bladder Procedures, 18 years and under</v>
          </cell>
        </row>
        <row r="1300">
          <cell r="A1300" t="str">
            <v>LB15E</v>
          </cell>
          <cell r="B1300" t="str">
            <v>Minor Bladder Procedures, 19 years and over</v>
          </cell>
        </row>
        <row r="1301">
          <cell r="A1301" t="str">
            <v>LB16D</v>
          </cell>
          <cell r="B1301" t="str">
            <v>Urinary Incontinence or Other Urinary Problems, with Interventions, with CC Score 7+</v>
          </cell>
        </row>
        <row r="1302">
          <cell r="A1302" t="str">
            <v>LB16E</v>
          </cell>
          <cell r="B1302" t="str">
            <v>Urinary Incontinence or Other Urinary Problems, with Interventions, with CC Score 3-6</v>
          </cell>
        </row>
        <row r="1303">
          <cell r="A1303" t="str">
            <v>LB16F</v>
          </cell>
          <cell r="B1303" t="str">
            <v>Urinary Incontinence or Other Urinary Problems, with Interventions, with CC Score 0-2</v>
          </cell>
        </row>
        <row r="1304">
          <cell r="A1304" t="str">
            <v>LB16G</v>
          </cell>
          <cell r="B1304" t="str">
            <v>Urinary Incontinence or Other Urinary Problems, without Interventions, with CC Score 8+</v>
          </cell>
        </row>
        <row r="1305">
          <cell r="A1305" t="str">
            <v>LB16H</v>
          </cell>
          <cell r="B1305" t="str">
            <v>Urinary Incontinence or Other Urinary Problems, without Interventions, with CC Score 5-7</v>
          </cell>
        </row>
        <row r="1306">
          <cell r="A1306" t="str">
            <v>LB16J</v>
          </cell>
          <cell r="B1306" t="str">
            <v>Urinary Incontinence or Other Urinary Problems, without Interventions, with CC Score 2-4</v>
          </cell>
        </row>
        <row r="1307">
          <cell r="A1307" t="str">
            <v>LB16K</v>
          </cell>
          <cell r="B1307" t="str">
            <v>Urinary Incontinence or Other Urinary Problems, without Interventions, with CC Score 0-1</v>
          </cell>
        </row>
        <row r="1308">
          <cell r="A1308" t="str">
            <v>LB17Z</v>
          </cell>
          <cell r="B1308" t="str">
            <v>Introduction of Therapeutic Substance into Bladder</v>
          </cell>
        </row>
        <row r="1309">
          <cell r="A1309" t="str">
            <v>LB18Z</v>
          </cell>
          <cell r="B1309" t="str">
            <v>Attention to Suprapubic Bladder Catheter</v>
          </cell>
        </row>
        <row r="1310">
          <cell r="A1310" t="str">
            <v>LB19C</v>
          </cell>
          <cell r="B1310" t="str">
            <v>Ureteric or Bladder Disorders, with Interventions, with CC Score 4+</v>
          </cell>
        </row>
        <row r="1311">
          <cell r="A1311" t="str">
            <v>LB19D</v>
          </cell>
          <cell r="B1311" t="str">
            <v>Ureteric or Bladder Disorders, with Interventions, with CC Score 0-3</v>
          </cell>
        </row>
        <row r="1312">
          <cell r="A1312" t="str">
            <v>LB19E</v>
          </cell>
          <cell r="B1312" t="str">
            <v>Ureteric or Bladder Disorders, without Interventions, with CC Score 5+</v>
          </cell>
        </row>
        <row r="1313">
          <cell r="A1313" t="str">
            <v>LB19F</v>
          </cell>
          <cell r="B1313" t="str">
            <v>Ureteric or Bladder Disorders, without Interventions, with CC Score 2-4</v>
          </cell>
        </row>
        <row r="1314">
          <cell r="A1314" t="str">
            <v>LB19G</v>
          </cell>
          <cell r="B1314" t="str">
            <v>Ureteric or Bladder Disorders, without Interventions, with CC Score 0-1</v>
          </cell>
        </row>
        <row r="1315">
          <cell r="A1315" t="str">
            <v>LB20C</v>
          </cell>
          <cell r="B1315" t="str">
            <v>Infection or Mechanical Problems Related to Genito-Urinary Prostheses, Implants or Grafts, with Interventions, with CC Score 4+</v>
          </cell>
        </row>
        <row r="1316">
          <cell r="A1316" t="str">
            <v>LB20D</v>
          </cell>
          <cell r="B1316" t="str">
            <v>Infection or Mechanical Problems Related to Genito-Urinary Prostheses, Implants or Grafts, with Interventions, with CC Score 0-3</v>
          </cell>
        </row>
        <row r="1317">
          <cell r="A1317" t="str">
            <v>LB20E</v>
          </cell>
          <cell r="B1317" t="str">
            <v>Infection or Mechanical Problems Related to Genito-Urinary Prostheses, Implants or Grafts, without Interventions, with CC Score 7+</v>
          </cell>
        </row>
        <row r="1318">
          <cell r="A1318" t="str">
            <v>LB20F</v>
          </cell>
          <cell r="B1318" t="str">
            <v>Infection or Mechanical Problems Related to Genito-Urinary Prostheses, Implants or Grafts, without Interventions, with CC Score 2-6</v>
          </cell>
        </row>
        <row r="1319">
          <cell r="A1319" t="str">
            <v>LB20G</v>
          </cell>
          <cell r="B1319" t="str">
            <v>Infection or Mechanical Problems Related to Genito-Urinary Prostheses, Implants or Grafts, without Interventions, with CC Score 0-1</v>
          </cell>
        </row>
        <row r="1320">
          <cell r="A1320" t="str">
            <v>LB21A</v>
          </cell>
          <cell r="B1320" t="str">
            <v>Major Open, Prostate or Bladder Neck Procedures (Male), with CC Score 2+</v>
          </cell>
        </row>
        <row r="1321">
          <cell r="A1321" t="str">
            <v>LB21B</v>
          </cell>
          <cell r="B1321" t="str">
            <v>Major Open, Prostate or Bladder Neck Procedures (Male), with CC Score 0-1</v>
          </cell>
        </row>
        <row r="1322">
          <cell r="A1322" t="str">
            <v>LB22Z</v>
          </cell>
          <cell r="B1322" t="str">
            <v>Major Laparoscopic, Prostate or Bladder Neck Procedures (Male)</v>
          </cell>
        </row>
        <row r="1323">
          <cell r="A1323" t="str">
            <v>LB25D</v>
          </cell>
          <cell r="B1323" t="str">
            <v>Transurethral Prostate Resection Procedures with CC Score 6+</v>
          </cell>
        </row>
        <row r="1324">
          <cell r="A1324" t="str">
            <v>LB25E</v>
          </cell>
          <cell r="B1324" t="str">
            <v>Transurethral Prostate Resection Procedures with CC Score 3-5</v>
          </cell>
        </row>
        <row r="1325">
          <cell r="A1325" t="str">
            <v>LB25F</v>
          </cell>
          <cell r="B1325" t="str">
            <v>Transurethral Prostate Resection Procedures with CC Score 0-2</v>
          </cell>
        </row>
        <row r="1326">
          <cell r="A1326" t="str">
            <v>LB26A</v>
          </cell>
          <cell r="B1326" t="str">
            <v>Intermediate Endoscopic, Prostate or Bladder Neck Procedures (Male and Female), with CC Score 2+</v>
          </cell>
        </row>
        <row r="1327">
          <cell r="A1327" t="str">
            <v>LB26B</v>
          </cell>
          <cell r="B1327" t="str">
            <v>Intermediate Endoscopic, Prostate or Bladder Neck Procedures (Male and Female), with CC Score 0-1</v>
          </cell>
        </row>
        <row r="1328">
          <cell r="A1328" t="str">
            <v>LB27Z</v>
          </cell>
          <cell r="B1328" t="str">
            <v>Minor Endoscopic, Prostate or Bladder Neck Procedures (Male)</v>
          </cell>
        </row>
        <row r="1329">
          <cell r="A1329" t="str">
            <v>LB28C</v>
          </cell>
          <cell r="B1329" t="str">
            <v>Non-Malignant Prostate Disorders with Interventions, with CC Score 4+</v>
          </cell>
        </row>
        <row r="1330">
          <cell r="A1330" t="str">
            <v>LB28D</v>
          </cell>
          <cell r="B1330" t="str">
            <v>Non-Malignant Prostate Disorders with Interventions, with CC Score 0-3</v>
          </cell>
        </row>
        <row r="1331">
          <cell r="A1331" t="str">
            <v>LB28E</v>
          </cell>
          <cell r="B1331" t="str">
            <v>Non-Malignant Prostate Disorders without Interventions, with CC Score 6+</v>
          </cell>
        </row>
        <row r="1332">
          <cell r="A1332" t="str">
            <v>LB28F</v>
          </cell>
          <cell r="B1332" t="str">
            <v>Non-Malignant Prostate Disorders without Interventions, with CC Score 3-5</v>
          </cell>
        </row>
        <row r="1333">
          <cell r="A1333" t="str">
            <v>LB28G</v>
          </cell>
          <cell r="B1333" t="str">
            <v>Non-Malignant Prostate Disorders without Interventions, with CC Score 0-2</v>
          </cell>
        </row>
        <row r="1334">
          <cell r="A1334" t="str">
            <v>LB29A</v>
          </cell>
          <cell r="B1334" t="str">
            <v>Major Open Urethra Procedures, 19 years and over</v>
          </cell>
        </row>
        <row r="1335">
          <cell r="A1335" t="str">
            <v>LB29C</v>
          </cell>
          <cell r="B1335" t="str">
            <v>Major Open Urethra Procedures, between 2 and 18 years</v>
          </cell>
        </row>
        <row r="1336">
          <cell r="A1336" t="str">
            <v>LB29D</v>
          </cell>
          <cell r="B1336" t="str">
            <v>Major Open Urethra Procedures, 1 year and under</v>
          </cell>
        </row>
        <row r="1337">
          <cell r="A1337" t="str">
            <v>LB33Z</v>
          </cell>
          <cell r="B1337" t="str">
            <v>Vasectomy Procedures</v>
          </cell>
        </row>
        <row r="1338">
          <cell r="A1338" t="str">
            <v>LB35C</v>
          </cell>
          <cell r="B1338" t="str">
            <v>Scrotum, Testis or Vas Deferens Disorders, with Interventions, with CC Score 2+</v>
          </cell>
        </row>
        <row r="1339">
          <cell r="A1339" t="str">
            <v>LB35D</v>
          </cell>
          <cell r="B1339" t="str">
            <v>Scrotum, Testis or Vas Deferens Disorders, with Interventions, with CC Score 0-1</v>
          </cell>
        </row>
        <row r="1340">
          <cell r="A1340" t="str">
            <v>LB35E</v>
          </cell>
          <cell r="B1340" t="str">
            <v>Scrotum, Testis or Vas Deferens Disorders, without Interventions, with CC Score 6+</v>
          </cell>
        </row>
        <row r="1341">
          <cell r="A1341" t="str">
            <v>LB35F</v>
          </cell>
          <cell r="B1341" t="str">
            <v>Scrotum, Testis or Vas Deferens Disorders, without Interventions, with CC Score 3-5</v>
          </cell>
        </row>
        <row r="1342">
          <cell r="A1342" t="str">
            <v>LB35G</v>
          </cell>
          <cell r="B1342" t="str">
            <v>Scrotum, Testis or Vas Deferens Disorders, without Interventions, with CC Score 1-2</v>
          </cell>
        </row>
        <row r="1343">
          <cell r="A1343" t="str">
            <v>LB35H</v>
          </cell>
          <cell r="B1343" t="str">
            <v>Scrotum, Testis or Vas Deferens Disorders, without Interventions, with CC Score 0</v>
          </cell>
        </row>
        <row r="1344">
          <cell r="A1344" t="str">
            <v>LB36Z</v>
          </cell>
          <cell r="B1344" t="str">
            <v>Extracorporeal Lithotripsy</v>
          </cell>
        </row>
        <row r="1345">
          <cell r="A1345" t="str">
            <v>LB37C</v>
          </cell>
          <cell r="B1345" t="str">
            <v>Miscellaneous Urinary Tract Findings with CC Score 5+</v>
          </cell>
        </row>
        <row r="1346">
          <cell r="A1346" t="str">
            <v>LB37D</v>
          </cell>
          <cell r="B1346" t="str">
            <v>Miscellaneous Urinary Tract Findings with CC Score 2-4</v>
          </cell>
        </row>
        <row r="1347">
          <cell r="A1347" t="str">
            <v>LB37E</v>
          </cell>
          <cell r="B1347" t="str">
            <v>Miscellaneous Urinary Tract Findings with CC Score 0-1</v>
          </cell>
        </row>
        <row r="1348">
          <cell r="A1348" t="str">
            <v>LB38C</v>
          </cell>
          <cell r="B1348" t="str">
            <v>Unspecified Haematuria with Interventions, with CC Score 7+</v>
          </cell>
        </row>
        <row r="1349">
          <cell r="A1349" t="str">
            <v>LB38D</v>
          </cell>
          <cell r="B1349" t="str">
            <v>Unspecified Haematuria with Interventions, with CC Score 3-6</v>
          </cell>
        </row>
        <row r="1350">
          <cell r="A1350" t="str">
            <v>LB38E</v>
          </cell>
          <cell r="B1350" t="str">
            <v>Unspecified Haematuria with Interventions, with CC Score 0-2</v>
          </cell>
        </row>
        <row r="1351">
          <cell r="A1351" t="str">
            <v>LB38F</v>
          </cell>
          <cell r="B1351" t="str">
            <v>Unspecified Haematuria without Interventions, with CC Score 8+</v>
          </cell>
        </row>
        <row r="1352">
          <cell r="A1352" t="str">
            <v>LB38G</v>
          </cell>
          <cell r="B1352" t="str">
            <v>Unspecified Haematuria without Interventions, with CC Score 4-7</v>
          </cell>
        </row>
        <row r="1353">
          <cell r="A1353" t="str">
            <v>LB38H</v>
          </cell>
          <cell r="B1353" t="str">
            <v>Unspecified Haematuria without Interventions, with CC Score 0-3</v>
          </cell>
        </row>
        <row r="1354">
          <cell r="A1354" t="str">
            <v>LB39C</v>
          </cell>
          <cell r="B1354" t="str">
            <v>Cystectomy with Urinary Diversion and Reconstruction, with CC Score 3+</v>
          </cell>
        </row>
        <row r="1355">
          <cell r="A1355" t="str">
            <v>LB39D</v>
          </cell>
          <cell r="B1355" t="str">
            <v>Cystectomy with Urinary Diversion and Reconstruction, with CC Score 0-2</v>
          </cell>
        </row>
        <row r="1356">
          <cell r="A1356" t="str">
            <v>LB40C</v>
          </cell>
          <cell r="B1356" t="str">
            <v>Urinary Tract Stone Disease with Interventions, with CC Score 3+</v>
          </cell>
        </row>
        <row r="1357">
          <cell r="A1357" t="str">
            <v>LB40D</v>
          </cell>
          <cell r="B1357" t="str">
            <v>Urinary Tract Stone Disease with Interventions, with CC Score 0-2</v>
          </cell>
        </row>
        <row r="1358">
          <cell r="A1358" t="str">
            <v>LB40E</v>
          </cell>
          <cell r="B1358" t="str">
            <v>Urinary Tract Stone Disease without Interventions, with CC Score 6+</v>
          </cell>
        </row>
        <row r="1359">
          <cell r="A1359" t="str">
            <v>LB40F</v>
          </cell>
          <cell r="B1359" t="str">
            <v>Urinary Tract Stone Disease without Interventions, with CC Score 3-5</v>
          </cell>
        </row>
        <row r="1360">
          <cell r="A1360" t="str">
            <v>LB40G</v>
          </cell>
          <cell r="B1360" t="str">
            <v>Urinary Tract Stone Disease without Interventions, with CC Score 0-2</v>
          </cell>
        </row>
        <row r="1361">
          <cell r="A1361" t="str">
            <v>LB42A</v>
          </cell>
          <cell r="B1361" t="str">
            <v>Dynamic Studies of Urinary Tract, 19 years and over</v>
          </cell>
        </row>
        <row r="1362">
          <cell r="A1362" t="str">
            <v>LB42B</v>
          </cell>
          <cell r="B1362" t="str">
            <v>Dynamic Studies of Urinary Tract, between 2 and 18 years</v>
          </cell>
        </row>
        <row r="1363">
          <cell r="A1363" t="str">
            <v>LB42C</v>
          </cell>
          <cell r="B1363" t="str">
            <v>Dynamic Studies of Urinary Tract, 1 year and under</v>
          </cell>
        </row>
        <row r="1364">
          <cell r="A1364" t="str">
            <v>LB43Z</v>
          </cell>
          <cell r="B1364" t="str">
            <v>Treatment of Erectile Dysfunction</v>
          </cell>
        </row>
        <row r="1365">
          <cell r="A1365" t="str">
            <v>LB46Z</v>
          </cell>
          <cell r="B1365" t="str">
            <v>Live Donation of Kidney</v>
          </cell>
        </row>
        <row r="1366">
          <cell r="A1366" t="str">
            <v>LB47Z</v>
          </cell>
          <cell r="B1366" t="str">
            <v>Major Open Penis Procedures</v>
          </cell>
        </row>
        <row r="1367">
          <cell r="A1367" t="str">
            <v>LB48Z</v>
          </cell>
          <cell r="B1367" t="str">
            <v>Intermediate Open Penis Procedures</v>
          </cell>
        </row>
        <row r="1368">
          <cell r="A1368" t="str">
            <v>LB49Z</v>
          </cell>
          <cell r="B1368" t="str">
            <v>High Intensity Focused Ultrasound (Male and Female)</v>
          </cell>
        </row>
        <row r="1369">
          <cell r="A1369" t="str">
            <v>LB50Z</v>
          </cell>
          <cell r="B1369" t="str">
            <v>Implantation of Artificial Urinary Sphincter (Male and Female)</v>
          </cell>
        </row>
        <row r="1370">
          <cell r="A1370" t="str">
            <v>LB51A</v>
          </cell>
          <cell r="B1370" t="str">
            <v>Vaginal Tape Operations for Urinary Incontinence, with CC Score 2+</v>
          </cell>
        </row>
        <row r="1371">
          <cell r="A1371" t="str">
            <v>LB51B</v>
          </cell>
          <cell r="B1371" t="str">
            <v>Vaginal Tape Operations for Urinary Incontinence, with CC Score 0-1</v>
          </cell>
        </row>
        <row r="1372">
          <cell r="A1372" t="str">
            <v>LB52A</v>
          </cell>
          <cell r="B1372" t="str">
            <v>Major Open, Scrotum, Testis or Vas Deferens Procedures, with CC Score 2+</v>
          </cell>
        </row>
        <row r="1373">
          <cell r="A1373" t="str">
            <v>LB52B</v>
          </cell>
          <cell r="B1373" t="str">
            <v>Major Open, Scrotum, Testis or Vas Deferens Procedures, with CC Score 0-1</v>
          </cell>
        </row>
        <row r="1374">
          <cell r="A1374" t="str">
            <v>LB53B</v>
          </cell>
          <cell r="B1374" t="str">
            <v>Intermediate Open, Scrotum, Testis or Vas Deferens Procedures, 18 years and under</v>
          </cell>
        </row>
        <row r="1375">
          <cell r="A1375" t="str">
            <v>LB53C</v>
          </cell>
          <cell r="B1375" t="str">
            <v>Intermediate Open, Scrotum, Testis or Vas Deferens Procedures, 19 years and over, with CC Score 1+</v>
          </cell>
        </row>
        <row r="1376">
          <cell r="A1376" t="str">
            <v>LB53D</v>
          </cell>
          <cell r="B1376" t="str">
            <v>Intermediate Open, Scrotum, Testis or Vas Deferens Procedures, 19 years and over, with CC Score 0</v>
          </cell>
        </row>
        <row r="1377">
          <cell r="A1377" t="str">
            <v>LB54A</v>
          </cell>
          <cell r="B1377" t="str">
            <v>Minor, Scrotum, Testis or Vas Deferens Procedures, 19 years and over</v>
          </cell>
        </row>
        <row r="1378">
          <cell r="A1378" t="str">
            <v>LB54C</v>
          </cell>
          <cell r="B1378" t="str">
            <v>Minor, Scrotum, Testis or Vas Deferens Procedures, between 2 and 18 years</v>
          </cell>
        </row>
        <row r="1379">
          <cell r="A1379" t="str">
            <v>LB54D</v>
          </cell>
          <cell r="B1379" t="str">
            <v>Minor, Scrotum, Testis or Vas Deferens Procedures, 1 year and under</v>
          </cell>
        </row>
        <row r="1380">
          <cell r="A1380" t="str">
            <v>LB55A</v>
          </cell>
          <cell r="B1380" t="str">
            <v>Minor or Intermediate, Urethra Procedures, 19 years and over</v>
          </cell>
        </row>
        <row r="1381">
          <cell r="A1381" t="str">
            <v>LB55B</v>
          </cell>
          <cell r="B1381" t="str">
            <v>Minor or Intermediate, Urethra Procedures, 18 years and under</v>
          </cell>
        </row>
        <row r="1382">
          <cell r="A1382" t="str">
            <v>LB56A</v>
          </cell>
          <cell r="B1382" t="str">
            <v>Minor Penis Procedures, 19 years and over</v>
          </cell>
        </row>
        <row r="1383">
          <cell r="A1383" t="str">
            <v>LB56C</v>
          </cell>
          <cell r="B1383" t="str">
            <v>Minor Penis Procedures, between 2 and 18 years</v>
          </cell>
        </row>
        <row r="1384">
          <cell r="A1384" t="str">
            <v>LB56D</v>
          </cell>
          <cell r="B1384" t="str">
            <v>Minor Penis Procedures, 1 year and under</v>
          </cell>
        </row>
        <row r="1385">
          <cell r="A1385" t="str">
            <v>LB57C</v>
          </cell>
          <cell r="B1385" t="str">
            <v>Urethral Disorders with Interventions</v>
          </cell>
        </row>
        <row r="1386">
          <cell r="A1386" t="str">
            <v>LB57D</v>
          </cell>
          <cell r="B1386" t="str">
            <v>Urethral Disorders without Interventions</v>
          </cell>
        </row>
        <row r="1387">
          <cell r="A1387" t="str">
            <v>LB58C</v>
          </cell>
          <cell r="B1387" t="str">
            <v>Penile Disorders with Interventions</v>
          </cell>
        </row>
        <row r="1388">
          <cell r="A1388" t="str">
            <v>LB58D</v>
          </cell>
          <cell r="B1388" t="str">
            <v>Penile Disorders without Interventions</v>
          </cell>
        </row>
        <row r="1389">
          <cell r="A1389" t="str">
            <v>LB59Z</v>
          </cell>
          <cell r="B1389" t="str">
            <v>Major, Open or Laparoscopic, Bladder Neck Procedures (Female)</v>
          </cell>
        </row>
        <row r="1390">
          <cell r="A1390" t="str">
            <v>LB60C</v>
          </cell>
          <cell r="B1390" t="str">
            <v>Complex, Open or Laparoscopic, Kidney or Ureter Procedures, with CC Score 7+</v>
          </cell>
        </row>
        <row r="1391">
          <cell r="A1391" t="str">
            <v>LB60D</v>
          </cell>
          <cell r="B1391" t="str">
            <v>Complex, Open or Laparoscopic, Kidney or Ureter Procedures, with CC Score 4-6</v>
          </cell>
        </row>
        <row r="1392">
          <cell r="A1392" t="str">
            <v>LB60E</v>
          </cell>
          <cell r="B1392" t="str">
            <v>Complex, Open or Laparoscopic, Kidney or Ureter Procedures, with CC Score 2-3</v>
          </cell>
        </row>
        <row r="1393">
          <cell r="A1393" t="str">
            <v>LB60F</v>
          </cell>
          <cell r="B1393" t="str">
            <v>Complex, Open or Laparoscopic, Kidney or Ureter Procedures, with CC Score 0-1</v>
          </cell>
        </row>
        <row r="1394">
          <cell r="A1394" t="str">
            <v>LB61C</v>
          </cell>
          <cell r="B1394" t="str">
            <v>Major, Open or Percutaneous, Kidney or Ureter Procedures, 19 years and over, with CC Score 10+</v>
          </cell>
        </row>
        <row r="1395">
          <cell r="A1395" t="str">
            <v>LB61D</v>
          </cell>
          <cell r="B1395" t="str">
            <v>Major, Open or Percutaneous, Kidney or Ureter Procedures, 19 years and over, with CC Score 7-9</v>
          </cell>
        </row>
        <row r="1396">
          <cell r="A1396" t="str">
            <v>LB61E</v>
          </cell>
          <cell r="B1396" t="str">
            <v>Major, Open or Percutaneous, Kidney or Ureter Procedures, 19 years and over, with CC Score 4-6</v>
          </cell>
        </row>
        <row r="1397">
          <cell r="A1397" t="str">
            <v>LB61F</v>
          </cell>
          <cell r="B1397" t="str">
            <v>Major, Open or Percutaneous, Kidney or Ureter Procedures, 19 years and over, with CC Score 2-3</v>
          </cell>
        </row>
        <row r="1398">
          <cell r="A1398" t="str">
            <v>LB61G</v>
          </cell>
          <cell r="B1398" t="str">
            <v>Major, Open or Percutaneous, Kidney or Ureter Procedures, 19 years and over, with CC Score 0-1</v>
          </cell>
        </row>
        <row r="1399">
          <cell r="A1399" t="str">
            <v>LB62C</v>
          </cell>
          <cell r="B1399" t="str">
            <v>Major Laparoscopic, Kidney or Ureter Procedures, 19 years and over, with CC Score 3+</v>
          </cell>
        </row>
        <row r="1400">
          <cell r="A1400" t="str">
            <v>LB62D</v>
          </cell>
          <cell r="B1400" t="str">
            <v>Major Laparoscopic, Kidney or Ureter Procedures, 19 years and over, with CC Score 0-2</v>
          </cell>
        </row>
        <row r="1401">
          <cell r="A1401" t="str">
            <v>LB63C</v>
          </cell>
          <cell r="B1401" t="str">
            <v>Major, Open or Laparoscopic, Kidney or Ureter Procedures, 18 years and under, with CC Score 2+</v>
          </cell>
        </row>
        <row r="1402">
          <cell r="A1402" t="str">
            <v>LB63D</v>
          </cell>
          <cell r="B1402" t="str">
            <v>Major, Open or Laparoscopic, Kidney or Ureter Procedures, 18 years and under, with CC Score 0-1</v>
          </cell>
        </row>
        <row r="1403">
          <cell r="A1403" t="str">
            <v>LB64C</v>
          </cell>
          <cell r="B1403" t="str">
            <v>Complex Endoscopic, Kidney or Ureter Procedures, 19 years and over, with CC Score 5+</v>
          </cell>
        </row>
        <row r="1404">
          <cell r="A1404" t="str">
            <v>LB64D</v>
          </cell>
          <cell r="B1404" t="str">
            <v>Complex Endoscopic, Kidney or Ureter Procedures, 19 years and over, with CC Score 2-4</v>
          </cell>
        </row>
        <row r="1405">
          <cell r="A1405" t="str">
            <v>LB64E</v>
          </cell>
          <cell r="B1405" t="str">
            <v>Complex Endoscopic, Kidney or Ureter Procedures, 19 years and over, with CC Score 0-1</v>
          </cell>
        </row>
        <row r="1406">
          <cell r="A1406" t="str">
            <v>LB65C</v>
          </cell>
          <cell r="B1406" t="str">
            <v>Major Endoscopic, Kidney or Ureter Procedures, 19 years and over, with CC Score 5+</v>
          </cell>
        </row>
        <row r="1407">
          <cell r="A1407" t="str">
            <v>LB65D</v>
          </cell>
          <cell r="B1407" t="str">
            <v>Major Endoscopic, Kidney or Ureter Procedures, 19 years and over, with CC Score 3-4</v>
          </cell>
        </row>
        <row r="1408">
          <cell r="A1408" t="str">
            <v>LB65E</v>
          </cell>
          <cell r="B1408" t="str">
            <v>Major Endoscopic, Kidney or Ureter Procedures, 19 years and over, with CC Score 0-2</v>
          </cell>
        </row>
        <row r="1409">
          <cell r="A1409" t="str">
            <v>LB66Z</v>
          </cell>
          <cell r="B1409" t="str">
            <v>Complex or Major, Endoscopic, Kidney or Ureter Procedures, 18 years and under</v>
          </cell>
        </row>
        <row r="1410">
          <cell r="A1410" t="str">
            <v>LB67C</v>
          </cell>
          <cell r="B1410" t="str">
            <v>Complex Open Bladder Procedures with CC Score 3+</v>
          </cell>
        </row>
        <row r="1411">
          <cell r="A1411" t="str">
            <v>LB67D</v>
          </cell>
          <cell r="B1411" t="str">
            <v>Complex Open Bladder Procedures with CC Score 0-2</v>
          </cell>
        </row>
        <row r="1412">
          <cell r="A1412" t="str">
            <v>LB68A</v>
          </cell>
          <cell r="B1412" t="str">
            <v>Complex Endoscopic Bladder Procedures with CC Score 3+</v>
          </cell>
        </row>
        <row r="1413">
          <cell r="A1413" t="str">
            <v>LB68B</v>
          </cell>
          <cell r="B1413" t="str">
            <v>Complex Endoscopic Bladder Procedures with CC Score 0-2</v>
          </cell>
        </row>
        <row r="1414">
          <cell r="A1414" t="str">
            <v>LB69Z</v>
          </cell>
          <cell r="B1414" t="str">
            <v>Major Robotic, Prostate or Bladder Neck Procedures (Male)</v>
          </cell>
        </row>
        <row r="1415">
          <cell r="A1415" t="str">
            <v>LB70C</v>
          </cell>
          <cell r="B1415" t="str">
            <v>Complex Endoscopic, Prostate or Bladder Neck Procedures (Male and Female), with CC Score 2+</v>
          </cell>
        </row>
        <row r="1416">
          <cell r="A1416" t="str">
            <v>LB70D</v>
          </cell>
          <cell r="B1416" t="str">
            <v>Complex Endoscopic, Prostate or Bladder Neck Procedures (Male and Female), with CC Score 0-1</v>
          </cell>
        </row>
        <row r="1417">
          <cell r="A1417" t="str">
            <v>LB71Z</v>
          </cell>
          <cell r="B1417" t="str">
            <v>Total Pelvic Exenteration</v>
          </cell>
        </row>
        <row r="1418">
          <cell r="A1418" t="str">
            <v>LB72A</v>
          </cell>
          <cell r="B1418" t="str">
            <v>Diagnostic Flexible Cystoscopy, 19 years and over</v>
          </cell>
        </row>
        <row r="1419">
          <cell r="A1419" t="str">
            <v>LB72B</v>
          </cell>
          <cell r="B1419" t="str">
            <v>Diagnostic Flexible Cystoscopy, 18 years and under</v>
          </cell>
        </row>
        <row r="1420">
          <cell r="A1420" t="str">
            <v>LB73Z</v>
          </cell>
          <cell r="B1420" t="str">
            <v>Diagnostic Flexible Cystoscopy using Photodynamic Fluorescence</v>
          </cell>
        </row>
        <row r="1421">
          <cell r="A1421" t="str">
            <v>LB74Z</v>
          </cell>
          <cell r="B1421" t="str">
            <v>Implantation of Penile Prosthesis</v>
          </cell>
        </row>
        <row r="1422">
          <cell r="A1422" t="str">
            <v>LD01A</v>
          </cell>
          <cell r="B1422" t="str">
            <v>Hospital Haemodialysis or Filtration, with Access via Haemodialysis Catheter, 19 years and over</v>
          </cell>
        </row>
        <row r="1423">
          <cell r="A1423" t="str">
            <v>LD01B</v>
          </cell>
          <cell r="B1423" t="str">
            <v>Hospital Haemodialysis or Filtration, with Access via Haemodialysis Catheter, 18 years and under</v>
          </cell>
        </row>
        <row r="1424">
          <cell r="A1424" t="str">
            <v>LD02A</v>
          </cell>
          <cell r="B1424" t="str">
            <v>Hospital Haemodialysis or Filtration, with Access via Arteriovenous Fistula or Graft, 19 years and over</v>
          </cell>
        </row>
        <row r="1425">
          <cell r="A1425" t="str">
            <v>LD02B</v>
          </cell>
          <cell r="B1425" t="str">
            <v>Hospital Haemodialysis or Filtration, with Access via Arteriovenous Fistula or Graft, 18 years and under</v>
          </cell>
        </row>
        <row r="1426">
          <cell r="A1426" t="str">
            <v>LD03A</v>
          </cell>
          <cell r="B1426" t="str">
            <v>Hospital Haemodialysis or Filtration, with Access via Haemodialysis Catheter, with Blood-Borne Virus, 19 years and over</v>
          </cell>
        </row>
        <row r="1427">
          <cell r="A1427" t="str">
            <v>LD03B</v>
          </cell>
          <cell r="B1427" t="str">
            <v>Hospital Haemodialysis or Filtration, with Access via Haemodialysis Catheter, with Blood-Borne Virus, 18 years and under</v>
          </cell>
        </row>
        <row r="1428">
          <cell r="A1428" t="str">
            <v>LD04A</v>
          </cell>
          <cell r="B1428" t="str">
            <v>Hospital Haemodialysis or Filtration, with Access via Arteriovenous Fistula or Graft, with Blood-Borne Virus, 19 years and over</v>
          </cell>
        </row>
        <row r="1429">
          <cell r="A1429" t="str">
            <v>LD04B</v>
          </cell>
          <cell r="B1429" t="str">
            <v>Hospital Haemodialysis or Filtration, with Access via Arteriovenous Fistula or Graft, with Blood-Borne Virus, 18 years and under</v>
          </cell>
        </row>
        <row r="1430">
          <cell r="A1430" t="str">
            <v>LD05A</v>
          </cell>
          <cell r="B1430" t="str">
            <v>Satellite Haemodialysis or Filtration, with Access via Haemodialysis Catheter, 19 years and over</v>
          </cell>
        </row>
        <row r="1431">
          <cell r="A1431" t="str">
            <v>LD05B</v>
          </cell>
          <cell r="B1431" t="str">
            <v>Satellite Haemodialysis or Filtration, with Access via Haemodialysis Catheter, 18 years and under</v>
          </cell>
        </row>
        <row r="1432">
          <cell r="A1432" t="str">
            <v>LD06A</v>
          </cell>
          <cell r="B1432" t="str">
            <v>Satellite Haemodialysis or Filtration, with Access via Arteriovenous Fistula or Graft, 19 years and over</v>
          </cell>
        </row>
        <row r="1433">
          <cell r="A1433" t="str">
            <v>LD06B</v>
          </cell>
          <cell r="B1433" t="str">
            <v>Satellite Haemodialysis or Filtration, with Access via Arteriovenous Fistula or Graft, 18 years and under</v>
          </cell>
        </row>
        <row r="1434">
          <cell r="A1434" t="str">
            <v>LD07A</v>
          </cell>
          <cell r="B1434" t="str">
            <v>Satellite Haemodialysis or Filtration, with Access via Haemodialysis Catheter, with Blood-Borne Virus, 19 years and over</v>
          </cell>
        </row>
        <row r="1435">
          <cell r="A1435" t="str">
            <v>LD07B</v>
          </cell>
          <cell r="B1435" t="str">
            <v>Satellite Haemodialysis or Filtration, with Access via Haemodialysis Catheter, with Blood-Borne Virus, 18 years and under</v>
          </cell>
        </row>
        <row r="1436">
          <cell r="A1436" t="str">
            <v>LD08A</v>
          </cell>
          <cell r="B1436" t="str">
            <v>Satellite Haemodialysis or Filtration, with Access via Arteriovenous Fistula or Graft, with Blood-Borne Virus, 19 years and over</v>
          </cell>
        </row>
        <row r="1437">
          <cell r="A1437" t="str">
            <v>LD08B</v>
          </cell>
          <cell r="B1437" t="str">
            <v>Satellite Haemodialysis or Filtration, with Access via Arteriovenous Fistula or Graft, with Blood-Borne Virus, 18 years and under</v>
          </cell>
        </row>
        <row r="1438">
          <cell r="A1438" t="str">
            <v>LD09A</v>
          </cell>
          <cell r="B1438" t="str">
            <v>Home Haemodialysis or Filtration, with Access via Haemodialysis Catheter, 19 years and over</v>
          </cell>
        </row>
        <row r="1439">
          <cell r="A1439" t="str">
            <v>LD09B</v>
          </cell>
          <cell r="B1439" t="str">
            <v>Home Haemodialysis or Filtration, with Access via Haemodialysis Catheter, 18 years and under</v>
          </cell>
        </row>
        <row r="1440">
          <cell r="A1440" t="str">
            <v>LD10A</v>
          </cell>
          <cell r="B1440" t="str">
            <v>Home Haemodialysis or Filtration, with Access via Arteriovenous Fistula or Graft, 19 years and over</v>
          </cell>
        </row>
        <row r="1441">
          <cell r="A1441" t="str">
            <v>LD10B</v>
          </cell>
          <cell r="B1441" t="str">
            <v>Home Haemodialysis or Filtration, with Access via Arteriovenous Fistula or Graft, 18 years and under</v>
          </cell>
        </row>
        <row r="1442">
          <cell r="A1442" t="str">
            <v>LD11A</v>
          </cell>
          <cell r="B1442" t="str">
            <v>Continuous Ambulatory Peritoneal Dialysis, 19 years and over</v>
          </cell>
        </row>
        <row r="1443">
          <cell r="A1443" t="str">
            <v>LD11B</v>
          </cell>
          <cell r="B1443" t="str">
            <v>Continuous Ambulatory Peritoneal Dialysis, 18 years and under</v>
          </cell>
        </row>
        <row r="1444">
          <cell r="A1444" t="str">
            <v>LD12A</v>
          </cell>
          <cell r="B1444" t="str">
            <v>Automated Peritoneal Dialysis, 19 years and over</v>
          </cell>
        </row>
        <row r="1445">
          <cell r="A1445" t="str">
            <v>LD12B</v>
          </cell>
          <cell r="B1445" t="str">
            <v>Automated Peritoneal Dialysis, 18 years and under</v>
          </cell>
        </row>
        <row r="1446">
          <cell r="A1446" t="str">
            <v>LD13A</v>
          </cell>
          <cell r="B1446" t="str">
            <v>Assisted Automated Peritoneal Dialysis, 19 years and over</v>
          </cell>
        </row>
        <row r="1447">
          <cell r="A1447" t="str">
            <v>LD13B</v>
          </cell>
          <cell r="B1447" t="str">
            <v>Assisted Automated Peritoneal Dialysis, 18 years and under</v>
          </cell>
        </row>
        <row r="1448">
          <cell r="A1448" t="str">
            <v>LE01A</v>
          </cell>
          <cell r="B1448" t="str">
            <v>Haemodialysis for Acute Kidney Injury, 19 years and over</v>
          </cell>
        </row>
        <row r="1449">
          <cell r="A1449" t="str">
            <v>LE01B</v>
          </cell>
          <cell r="B1449" t="str">
            <v>Haemodialysis for Acute Kidney Injury, 18 years and under</v>
          </cell>
        </row>
        <row r="1450">
          <cell r="A1450" t="str">
            <v>LE02A</v>
          </cell>
          <cell r="B1450" t="str">
            <v>Peritoneal Dialysis for Acute Kidney Injury, 19 years and over</v>
          </cell>
        </row>
        <row r="1451">
          <cell r="A1451" t="str">
            <v>LE02B</v>
          </cell>
          <cell r="B1451" t="str">
            <v>Peritoneal Dialysis for Acute Kidney Injury, 18 years and under</v>
          </cell>
        </row>
        <row r="1452">
          <cell r="A1452" t="str">
            <v>MA01Z</v>
          </cell>
          <cell r="B1452" t="str">
            <v>Complex Open, Upper or Lower Genital Tract Procedures</v>
          </cell>
        </row>
        <row r="1453">
          <cell r="A1453" t="str">
            <v>MA02A</v>
          </cell>
          <cell r="B1453" t="str">
            <v>Very Major Open, Upper or Lower Genital Tract Procedures, with CC Score 4+</v>
          </cell>
        </row>
        <row r="1454">
          <cell r="A1454" t="str">
            <v>MA02B</v>
          </cell>
          <cell r="B1454" t="str">
            <v>Very Major Open, Upper or Lower Genital Tract Procedures, with CC Score 2-3</v>
          </cell>
        </row>
        <row r="1455">
          <cell r="A1455" t="str">
            <v>MA02C</v>
          </cell>
          <cell r="B1455" t="str">
            <v>Very Major Open, Upper or Lower Genital Tract Procedures, with CC Score 0-1</v>
          </cell>
        </row>
        <row r="1456">
          <cell r="A1456" t="str">
            <v>MA03C</v>
          </cell>
          <cell r="B1456" t="str">
            <v>Major Open Lower Genital Tract Procedures with CC Score 3+</v>
          </cell>
        </row>
        <row r="1457">
          <cell r="A1457" t="str">
            <v>MA03D</v>
          </cell>
          <cell r="B1457" t="str">
            <v>Major Open Lower Genital Tract Procedures with CC Score 0-2</v>
          </cell>
        </row>
        <row r="1458">
          <cell r="A1458" t="str">
            <v>MA04C</v>
          </cell>
          <cell r="B1458" t="str">
            <v>Intermediate Open Lower Genital Tract Procedures with CC Score 3+</v>
          </cell>
        </row>
        <row r="1459">
          <cell r="A1459" t="str">
            <v>MA04D</v>
          </cell>
          <cell r="B1459" t="str">
            <v>Intermediate Open Lower Genital Tract Procedures with CC Score 0-2</v>
          </cell>
        </row>
        <row r="1460">
          <cell r="A1460" t="str">
            <v>MA06A</v>
          </cell>
          <cell r="B1460" t="str">
            <v>Major, Open or Laparoscopic, Upper or Lower Genital Tract Procedures for Malignancy, with CC Score 4+</v>
          </cell>
        </row>
        <row r="1461">
          <cell r="A1461" t="str">
            <v>MA06B</v>
          </cell>
          <cell r="B1461" t="str">
            <v>Major, Open or Laparoscopic, Upper or Lower Genital Tract Procedures for Malignancy, with CC Score 2-3</v>
          </cell>
        </row>
        <row r="1462">
          <cell r="A1462" t="str">
            <v>MA06C</v>
          </cell>
          <cell r="B1462" t="str">
            <v>Major, Open or Laparoscopic, Upper or Lower Genital Tract Procedures for Malignancy, with CC Score 0-1</v>
          </cell>
        </row>
        <row r="1463">
          <cell r="A1463" t="str">
            <v>MA07E</v>
          </cell>
          <cell r="B1463" t="str">
            <v>Major Open Upper Genital Tract Procedures with CC Score 5+</v>
          </cell>
        </row>
        <row r="1464">
          <cell r="A1464" t="str">
            <v>MA07F</v>
          </cell>
          <cell r="B1464" t="str">
            <v>Major Open Upper Genital Tract Procedures with CC Score 3-4</v>
          </cell>
        </row>
        <row r="1465">
          <cell r="A1465" t="str">
            <v>MA07G</v>
          </cell>
          <cell r="B1465" t="str">
            <v>Major Open Upper Genital Tract Procedures with CC Score 0-2</v>
          </cell>
        </row>
        <row r="1466">
          <cell r="A1466" t="str">
            <v>MA08A</v>
          </cell>
          <cell r="B1466" t="str">
            <v>Major, Laparoscopic or Endoscopic, Upper Genital Tract Procedures, with CC Score 2+</v>
          </cell>
        </row>
        <row r="1467">
          <cell r="A1467" t="str">
            <v>MA08B</v>
          </cell>
          <cell r="B1467" t="str">
            <v>Major, Laparoscopic or Endoscopic, Upper Genital Tract Procedures, with CC Score 0-1</v>
          </cell>
        </row>
        <row r="1468">
          <cell r="A1468" t="str">
            <v>MA09Z</v>
          </cell>
          <cell r="B1468" t="str">
            <v>Intermediate, Laparoscopic or Endoscopic, Upper Genital Tract Procedures</v>
          </cell>
        </row>
        <row r="1469">
          <cell r="A1469" t="str">
            <v>MA10Z</v>
          </cell>
          <cell r="B1469" t="str">
            <v>Minor, Laparoscopic or Endoscopic, Upper Genital Tract Procedures</v>
          </cell>
        </row>
        <row r="1470">
          <cell r="A1470" t="str">
            <v>MA11Z</v>
          </cell>
          <cell r="B1470" t="str">
            <v>Intermediate Open Upper Genital Tract Procedures</v>
          </cell>
        </row>
        <row r="1471">
          <cell r="A1471" t="str">
            <v>MA12Z</v>
          </cell>
          <cell r="B1471" t="str">
            <v>Resection or Ablation Procedures for Intra-Uterine Lesions</v>
          </cell>
        </row>
        <row r="1472">
          <cell r="A1472" t="str">
            <v>MA17C</v>
          </cell>
          <cell r="B1472" t="str">
            <v>Dilation and Evacuation, less than 14 weeks gestation</v>
          </cell>
        </row>
        <row r="1473">
          <cell r="A1473" t="str">
            <v>MA17D</v>
          </cell>
          <cell r="B1473" t="str">
            <v>Dilation and Evacuation, 14 to 20 weeks gestation</v>
          </cell>
        </row>
        <row r="1474">
          <cell r="A1474" t="str">
            <v>MA18C</v>
          </cell>
          <cell r="B1474" t="str">
            <v>Medical Termination of Pregnancy, less than 14 weeks gestation</v>
          </cell>
        </row>
        <row r="1475">
          <cell r="A1475" t="str">
            <v>MA18D</v>
          </cell>
          <cell r="B1475" t="str">
            <v>Medical Termination of Pregnancy, 14 to 20 weeks gestation</v>
          </cell>
        </row>
        <row r="1476">
          <cell r="A1476" t="str">
            <v>MA19A</v>
          </cell>
          <cell r="B1476" t="str">
            <v>Vacuum Aspiration with Cannula, less than 14 weeks gestation</v>
          </cell>
        </row>
        <row r="1477">
          <cell r="A1477" t="str">
            <v>MA19B</v>
          </cell>
          <cell r="B1477" t="str">
            <v>Vacuum Aspiration with Cannula, 14 to 20 weeks gestation</v>
          </cell>
        </row>
        <row r="1478">
          <cell r="A1478" t="str">
            <v>MA20Z</v>
          </cell>
          <cell r="B1478" t="str">
            <v>Medical or Surgical Termination of Pregnancy, over 20 weeks gestation</v>
          </cell>
        </row>
        <row r="1479">
          <cell r="A1479" t="str">
            <v>MA22Z</v>
          </cell>
          <cell r="B1479" t="str">
            <v>Minor Lower Genital Tract Procedures</v>
          </cell>
        </row>
        <row r="1480">
          <cell r="A1480" t="str">
            <v>MA23Z</v>
          </cell>
          <cell r="B1480" t="str">
            <v>Minimal Lower Genital Tract Procedures</v>
          </cell>
        </row>
        <row r="1481">
          <cell r="A1481" t="str">
            <v>MA24Z</v>
          </cell>
          <cell r="B1481" t="str">
            <v>Minor Upper Genital Tract Procedures</v>
          </cell>
        </row>
        <row r="1482">
          <cell r="A1482" t="str">
            <v>MA25Z</v>
          </cell>
          <cell r="B1482" t="str">
            <v>Minimal Upper Genital Tract Procedures</v>
          </cell>
        </row>
        <row r="1483">
          <cell r="A1483" t="str">
            <v>MA26A</v>
          </cell>
          <cell r="B1483" t="str">
            <v>Complex, Open or Laparoscopic, Upper or Lower Genital Tract Procedures for Malignancy, with CC Score 5+</v>
          </cell>
        </row>
        <row r="1484">
          <cell r="A1484" t="str">
            <v>MA26B</v>
          </cell>
          <cell r="B1484" t="str">
            <v>Complex, Open or Laparoscopic, Upper or Lower Genital Tract Procedures for Malignancy, with CC Score 2-4</v>
          </cell>
        </row>
        <row r="1485">
          <cell r="A1485" t="str">
            <v>MA26C</v>
          </cell>
          <cell r="B1485" t="str">
            <v>Complex, Open or Laparoscopic, Upper or Lower Genital Tract Procedures for Malignancy, with CC Score 0-1</v>
          </cell>
        </row>
        <row r="1486">
          <cell r="A1486" t="str">
            <v>MA27Z</v>
          </cell>
          <cell r="B1486" t="str">
            <v>Minor, Upper or Lower Genital Tract Procedures for Malignancy</v>
          </cell>
        </row>
        <row r="1487">
          <cell r="A1487" t="str">
            <v>MA28Z</v>
          </cell>
          <cell r="B1487" t="str">
            <v>Complex, Laparoscopic or Endoscopic, Upper Genital Tract Procedures</v>
          </cell>
        </row>
        <row r="1488">
          <cell r="A1488" t="str">
            <v>MA29Z</v>
          </cell>
          <cell r="B1488" t="str">
            <v>Major Female Pelvic Peritoneum Adhesion Procedures</v>
          </cell>
        </row>
        <row r="1489">
          <cell r="A1489" t="str">
            <v>MA30Z</v>
          </cell>
          <cell r="B1489" t="str">
            <v>Intermediate Female Pelvic Peritoneum Adhesion Procedures</v>
          </cell>
        </row>
        <row r="1490">
          <cell r="A1490" t="str">
            <v>MA31Z</v>
          </cell>
          <cell r="B1490" t="str">
            <v>Diagnostic Hysteroscopy</v>
          </cell>
        </row>
        <row r="1491">
          <cell r="A1491" t="str">
            <v>MA32Z</v>
          </cell>
          <cell r="B1491" t="str">
            <v>Diagnostic Hysteroscopy with Biopsy</v>
          </cell>
        </row>
        <row r="1492">
          <cell r="A1492" t="str">
            <v>MA33Z</v>
          </cell>
          <cell r="B1492" t="str">
            <v>Diagnostic Hysteroscopy with Biopsy and Implantation of Intrauterine Device</v>
          </cell>
        </row>
        <row r="1493">
          <cell r="A1493" t="str">
            <v>MA34Z</v>
          </cell>
          <cell r="B1493" t="str">
            <v>Diagnostic Hysteroscopy with Implantation of Intrauterine Device</v>
          </cell>
        </row>
        <row r="1494">
          <cell r="A1494" t="str">
            <v>MA35Z</v>
          </cell>
          <cell r="B1494" t="str">
            <v>Implantation of Intrauterine Device</v>
          </cell>
        </row>
        <row r="1495">
          <cell r="A1495" t="str">
            <v>MA36Z</v>
          </cell>
          <cell r="B1495" t="str">
            <v>Transvaginal Ultrasound</v>
          </cell>
        </row>
        <row r="1496">
          <cell r="A1496" t="str">
            <v>MA37Z</v>
          </cell>
          <cell r="B1496" t="str">
            <v>Transvaginal Ultrasound with Biopsy</v>
          </cell>
        </row>
        <row r="1497">
          <cell r="A1497" t="str">
            <v>MA38Z</v>
          </cell>
          <cell r="B1497" t="str">
            <v>Diagnostic Colposcopy</v>
          </cell>
        </row>
        <row r="1498">
          <cell r="A1498" t="str">
            <v>MA39Z</v>
          </cell>
          <cell r="B1498" t="str">
            <v>Diagnostic Colposcopy with Biopsy</v>
          </cell>
        </row>
        <row r="1499">
          <cell r="A1499" t="str">
            <v>MA40Z</v>
          </cell>
          <cell r="B1499" t="str">
            <v>Therapeutic Colposcopy</v>
          </cell>
        </row>
        <row r="1500">
          <cell r="A1500" t="str">
            <v>MB05C</v>
          </cell>
          <cell r="B1500" t="str">
            <v>Malignant Gynaecological Disorders with Interventions, with CC Score 9+</v>
          </cell>
        </row>
        <row r="1501">
          <cell r="A1501" t="str">
            <v>MB05D</v>
          </cell>
          <cell r="B1501" t="str">
            <v>Malignant Gynaecological Disorders with Interventions, with CC Score 6-8</v>
          </cell>
        </row>
        <row r="1502">
          <cell r="A1502" t="str">
            <v>MB05E</v>
          </cell>
          <cell r="B1502" t="str">
            <v>Malignant Gynaecological Disorders with Interventions, with CC Score 3-5</v>
          </cell>
        </row>
        <row r="1503">
          <cell r="A1503" t="str">
            <v>MB05F</v>
          </cell>
          <cell r="B1503" t="str">
            <v>Malignant Gynaecological Disorders with Interventions, with CC Score 0-2</v>
          </cell>
        </row>
        <row r="1504">
          <cell r="A1504" t="str">
            <v>MB05G</v>
          </cell>
          <cell r="B1504" t="str">
            <v>Malignant Gynaecological Disorders without Interventions, with CC Score 10+</v>
          </cell>
        </row>
        <row r="1505">
          <cell r="A1505" t="str">
            <v>MB05H</v>
          </cell>
          <cell r="B1505" t="str">
            <v>Malignant Gynaecological Disorders without Interventions, with CC Score 7-9</v>
          </cell>
        </row>
        <row r="1506">
          <cell r="A1506" t="str">
            <v>MB05J</v>
          </cell>
          <cell r="B1506" t="str">
            <v>Malignant Gynaecological Disorders without Interventions, with CC Score 4-6</v>
          </cell>
        </row>
        <row r="1507">
          <cell r="A1507" t="str">
            <v>MB05K</v>
          </cell>
          <cell r="B1507" t="str">
            <v>Malignant Gynaecological Disorders without Interventions, with CC Score 2-3</v>
          </cell>
        </row>
        <row r="1508">
          <cell r="A1508" t="str">
            <v>MB05L</v>
          </cell>
          <cell r="B1508" t="str">
            <v>Malignant Gynaecological Disorders without Interventions, with CC Score 0-1</v>
          </cell>
        </row>
        <row r="1509">
          <cell r="A1509" t="str">
            <v>MB08A</v>
          </cell>
          <cell r="B1509" t="str">
            <v>Threatened or Spontaneous Miscarriage, with Interventions</v>
          </cell>
        </row>
        <row r="1510">
          <cell r="A1510" t="str">
            <v>MB08B</v>
          </cell>
          <cell r="B1510" t="str">
            <v>Threatened or Spontaneous Miscarriage, without Interventions</v>
          </cell>
        </row>
        <row r="1511">
          <cell r="A1511" t="str">
            <v>MB09A</v>
          </cell>
          <cell r="B1511" t="str">
            <v>Non-Malignant Gynaecological Disorders with Interventions, with CC Score 6+</v>
          </cell>
        </row>
        <row r="1512">
          <cell r="A1512" t="str">
            <v>MB09B</v>
          </cell>
          <cell r="B1512" t="str">
            <v>Non-Malignant Gynaecological Disorders with Interventions, with CC Score 3-5</v>
          </cell>
        </row>
        <row r="1513">
          <cell r="A1513" t="str">
            <v>MB09C</v>
          </cell>
          <cell r="B1513" t="str">
            <v>Non-Malignant Gynaecological Disorders with Interventions, with CC Score 0-2</v>
          </cell>
        </row>
        <row r="1514">
          <cell r="A1514" t="str">
            <v>MB09D</v>
          </cell>
          <cell r="B1514" t="str">
            <v>Non-Malignant Gynaecological Disorders without Interventions, with CC Score 6+</v>
          </cell>
        </row>
        <row r="1515">
          <cell r="A1515" t="str">
            <v>MB09E</v>
          </cell>
          <cell r="B1515" t="str">
            <v>Non-Malignant Gynaecological Disorders without Interventions, with CC Score 3-5</v>
          </cell>
        </row>
        <row r="1516">
          <cell r="A1516" t="str">
            <v>MB09F</v>
          </cell>
          <cell r="B1516" t="str">
            <v>Non-Malignant Gynaecological Disorders without Interventions, with CC Score 0-2</v>
          </cell>
        </row>
        <row r="1517">
          <cell r="A1517" t="str">
            <v>MC06Z</v>
          </cell>
          <cell r="B1517" t="str">
            <v>Collection of Sperm</v>
          </cell>
        </row>
        <row r="1518">
          <cell r="A1518" t="str">
            <v>MC07Z</v>
          </cell>
          <cell r="B1518" t="str">
            <v>Intra-Uterine Insemination with Superovulation</v>
          </cell>
        </row>
        <row r="1519">
          <cell r="A1519" t="str">
            <v>MC08Z</v>
          </cell>
          <cell r="B1519" t="str">
            <v>Intra-Uterine Insemination with Superovulation, with Donor</v>
          </cell>
        </row>
        <row r="1520">
          <cell r="A1520" t="str">
            <v>MC09Z</v>
          </cell>
          <cell r="B1520" t="str">
            <v>Intra-Uterine Insemination without Superovulation</v>
          </cell>
        </row>
        <row r="1521">
          <cell r="A1521" t="str">
            <v>MC10Z</v>
          </cell>
          <cell r="B1521" t="str">
            <v>Intra-Uterine Insemination without Superovulation, with Donor</v>
          </cell>
        </row>
        <row r="1522">
          <cell r="A1522" t="str">
            <v>MC11Z</v>
          </cell>
          <cell r="B1522" t="str">
            <v>Implantation of Embryo</v>
          </cell>
        </row>
        <row r="1523">
          <cell r="A1523" t="str">
            <v>MC12Z</v>
          </cell>
          <cell r="B1523" t="str">
            <v>Oocyte Recovery</v>
          </cell>
        </row>
        <row r="1524">
          <cell r="A1524" t="str">
            <v>MC13Z</v>
          </cell>
          <cell r="B1524" t="str">
            <v>Donor Oocyte Recovery</v>
          </cell>
        </row>
        <row r="1525">
          <cell r="A1525" t="str">
            <v>MC14Z</v>
          </cell>
          <cell r="B1525" t="str">
            <v>Oocyte Recovery with Intracytoplasmic Sperm Injection</v>
          </cell>
        </row>
        <row r="1526">
          <cell r="A1526" t="str">
            <v>MC15Z</v>
          </cell>
          <cell r="B1526" t="str">
            <v>Oocyte Recovery with Pre-Implantation Genetic Diagnosis</v>
          </cell>
        </row>
        <row r="1527">
          <cell r="A1527" t="str">
            <v>NZ10Z</v>
          </cell>
          <cell r="B1527" t="str">
            <v>Diagnostic or Therapeutic Procedures on Fetus</v>
          </cell>
        </row>
        <row r="1528">
          <cell r="A1528" t="str">
            <v>NZ16Z</v>
          </cell>
          <cell r="B1528" t="str">
            <v>Ante-Natal Routine Observation</v>
          </cell>
        </row>
        <row r="1529">
          <cell r="A1529" t="str">
            <v>NZ17A</v>
          </cell>
          <cell r="B1529" t="str">
            <v>Ante-Natal False Labour, including Premature Rupture of Membranes, with CC Score 2+</v>
          </cell>
        </row>
        <row r="1530">
          <cell r="A1530" t="str">
            <v>NZ17B</v>
          </cell>
          <cell r="B1530" t="str">
            <v>Ante-Natal False Labour, including Premature Rupture of Membranes, with CC Score 0-1</v>
          </cell>
        </row>
        <row r="1531">
          <cell r="A1531" t="str">
            <v>NZ18A</v>
          </cell>
          <cell r="B1531" t="str">
            <v>Ante-Natal Complex Disorders with CC Score 2+</v>
          </cell>
        </row>
        <row r="1532">
          <cell r="A1532" t="str">
            <v>NZ18B</v>
          </cell>
          <cell r="B1532" t="str">
            <v>Ante-Natal Complex Disorders with CC Score 0-1</v>
          </cell>
        </row>
        <row r="1533">
          <cell r="A1533" t="str">
            <v>NZ19A</v>
          </cell>
          <cell r="B1533" t="str">
            <v>Ante-Natal Major Disorders with CC Score 2+</v>
          </cell>
        </row>
        <row r="1534">
          <cell r="A1534" t="str">
            <v>NZ19B</v>
          </cell>
          <cell r="B1534" t="str">
            <v>Ante-Natal Major Disorders with CC Score 0-1</v>
          </cell>
        </row>
        <row r="1535">
          <cell r="A1535" t="str">
            <v>NZ20A</v>
          </cell>
          <cell r="B1535" t="str">
            <v>Ante-Natal Other Disorders with CC Score 2+</v>
          </cell>
        </row>
        <row r="1536">
          <cell r="A1536" t="str">
            <v>NZ20B</v>
          </cell>
          <cell r="B1536" t="str">
            <v>Ante-Natal Other Disorders with CC Score 0-1</v>
          </cell>
        </row>
        <row r="1537">
          <cell r="A1537" t="str">
            <v>NZ21Z</v>
          </cell>
          <cell r="B1537" t="str">
            <v>Ante-Natal Standard Ultrasound Scan</v>
          </cell>
        </row>
        <row r="1538">
          <cell r="A1538" t="str">
            <v>NZ22Z</v>
          </cell>
          <cell r="B1538" t="str">
            <v>Ante-Natal Specialised Ultrasound Scan</v>
          </cell>
        </row>
        <row r="1539">
          <cell r="A1539" t="str">
            <v>NZ23Z</v>
          </cell>
          <cell r="B1539" t="str">
            <v>Ante-Natal Diagnostic Procedures, including Amniocentesis and Sampling of Chorionic Villus</v>
          </cell>
        </row>
        <row r="1540">
          <cell r="A1540" t="str">
            <v>NZ24A</v>
          </cell>
          <cell r="B1540" t="str">
            <v>Ante-Natal Therapeutic Procedures, including Induction, with CC Score 2+</v>
          </cell>
        </row>
        <row r="1541">
          <cell r="A1541" t="str">
            <v>NZ24B</v>
          </cell>
          <cell r="B1541" t="str">
            <v>Ante-Natal Therapeutic Procedures, including Induction, with CC Score 0-1</v>
          </cell>
        </row>
        <row r="1542">
          <cell r="A1542" t="str">
            <v>NZ25Z</v>
          </cell>
          <cell r="B1542" t="str">
            <v>Labour without Specified Delivery</v>
          </cell>
        </row>
        <row r="1543">
          <cell r="A1543" t="str">
            <v>NZ26A</v>
          </cell>
          <cell r="B1543" t="str">
            <v>Post-Natal Disorders with CC Score 2+</v>
          </cell>
        </row>
        <row r="1544">
          <cell r="A1544" t="str">
            <v>NZ26B</v>
          </cell>
          <cell r="B1544" t="str">
            <v>Post-Natal Disorders with CC Score 0-1</v>
          </cell>
        </row>
        <row r="1545">
          <cell r="A1545" t="str">
            <v>NZ27Z</v>
          </cell>
          <cell r="B1545" t="str">
            <v>Post-Natal Therapeutic Procedures</v>
          </cell>
        </row>
        <row r="1546">
          <cell r="A1546" t="str">
            <v>NZ30A</v>
          </cell>
          <cell r="B1546" t="str">
            <v>Normal Delivery with CC Score 2+</v>
          </cell>
        </row>
        <row r="1547">
          <cell r="A1547" t="str">
            <v>NZ30B</v>
          </cell>
          <cell r="B1547" t="str">
            <v>Normal Delivery with CC Score 1</v>
          </cell>
        </row>
        <row r="1548">
          <cell r="A1548" t="str">
            <v>NZ30C</v>
          </cell>
          <cell r="B1548" t="str">
            <v>Normal Delivery with CC Score 0</v>
          </cell>
        </row>
        <row r="1549">
          <cell r="A1549" t="str">
            <v>NZ31A</v>
          </cell>
          <cell r="B1549" t="str">
            <v>Normal Delivery with Epidural or Induction, with CC Score 2+</v>
          </cell>
        </row>
        <row r="1550">
          <cell r="A1550" t="str">
            <v>NZ31B</v>
          </cell>
          <cell r="B1550" t="str">
            <v>Normal Delivery with Epidural or Induction, with CC Score 1</v>
          </cell>
        </row>
        <row r="1551">
          <cell r="A1551" t="str">
            <v>NZ31C</v>
          </cell>
          <cell r="B1551" t="str">
            <v>Normal Delivery with Epidural or Induction, with CC Score 0</v>
          </cell>
        </row>
        <row r="1552">
          <cell r="A1552" t="str">
            <v>NZ32A</v>
          </cell>
          <cell r="B1552" t="str">
            <v>Normal Delivery with Epidural and Induction, or with Post-Partum Surgical Intervention, with CC Score 2+</v>
          </cell>
        </row>
        <row r="1553">
          <cell r="A1553" t="str">
            <v>NZ32B</v>
          </cell>
          <cell r="B1553" t="str">
            <v>Normal Delivery with Epidural and Induction, or with Post-Partum Surgical Intervention, with CC Score 1</v>
          </cell>
        </row>
        <row r="1554">
          <cell r="A1554" t="str">
            <v>NZ32C</v>
          </cell>
          <cell r="B1554" t="str">
            <v>Normal Delivery with Epidural and Induction, or with Post-Partum Surgical Intervention, with CC Score 0</v>
          </cell>
        </row>
        <row r="1555">
          <cell r="A1555" t="str">
            <v>NZ33A</v>
          </cell>
          <cell r="B1555" t="str">
            <v>Normal Delivery with Epidural or Induction, and with Post-Partum Surgical Intervention, with CC Score 2+</v>
          </cell>
        </row>
        <row r="1556">
          <cell r="A1556" t="str">
            <v>NZ33B</v>
          </cell>
          <cell r="B1556" t="str">
            <v>Normal Delivery with Epidural or Induction, and with Post-Partum Surgical Intervention, with CC Score 1</v>
          </cell>
        </row>
        <row r="1557">
          <cell r="A1557" t="str">
            <v>NZ33C</v>
          </cell>
          <cell r="B1557" t="str">
            <v>Normal Delivery with Epidural or Induction, and with Post-Partum Surgical Intervention, with CC Score 0</v>
          </cell>
        </row>
        <row r="1558">
          <cell r="A1558" t="str">
            <v>NZ34A</v>
          </cell>
          <cell r="B1558" t="str">
            <v>Normal Delivery with Epidural, Induction and Post-Partum Surgical Intervention, with CC Score 2+</v>
          </cell>
        </row>
        <row r="1559">
          <cell r="A1559" t="str">
            <v>NZ34B</v>
          </cell>
          <cell r="B1559" t="str">
            <v>Normal Delivery with Epidural, Induction and Post-Partum Surgical Intervention, with CC Score 1</v>
          </cell>
        </row>
        <row r="1560">
          <cell r="A1560" t="str">
            <v>NZ34C</v>
          </cell>
          <cell r="B1560" t="str">
            <v>Normal Delivery with Epidural, Induction and Post-Partum Surgical Intervention, with CC Score 0</v>
          </cell>
        </row>
        <row r="1561">
          <cell r="A1561" t="str">
            <v>NZ40A</v>
          </cell>
          <cell r="B1561" t="str">
            <v>Assisted Delivery with CC Score 2+</v>
          </cell>
        </row>
        <row r="1562">
          <cell r="A1562" t="str">
            <v>NZ40B</v>
          </cell>
          <cell r="B1562" t="str">
            <v>Assisted Delivery with CC Score 1</v>
          </cell>
        </row>
        <row r="1563">
          <cell r="A1563" t="str">
            <v>NZ40C</v>
          </cell>
          <cell r="B1563" t="str">
            <v>Assisted Delivery with CC Score 0</v>
          </cell>
        </row>
        <row r="1564">
          <cell r="A1564" t="str">
            <v>NZ41A</v>
          </cell>
          <cell r="B1564" t="str">
            <v>Assisted Delivery with Epidural or Induction, with CC Score 2+</v>
          </cell>
        </row>
        <row r="1565">
          <cell r="A1565" t="str">
            <v>NZ41B</v>
          </cell>
          <cell r="B1565" t="str">
            <v>Assisted Delivery with Epidural or Induction, with CC Score 1</v>
          </cell>
        </row>
        <row r="1566">
          <cell r="A1566" t="str">
            <v>NZ41C</v>
          </cell>
          <cell r="B1566" t="str">
            <v>Assisted Delivery with Epidural or Induction, with CC Score 0</v>
          </cell>
        </row>
        <row r="1567">
          <cell r="A1567" t="str">
            <v>NZ42A</v>
          </cell>
          <cell r="B1567" t="str">
            <v>Assisted Delivery with Epidural and Induction, or with Post-Partum Surgical Intervention, with CC Score 2+</v>
          </cell>
        </row>
        <row r="1568">
          <cell r="A1568" t="str">
            <v>NZ42B</v>
          </cell>
          <cell r="B1568" t="str">
            <v>Assisted Delivery with Epidural and Induction, or with Post-Partum Surgical Intervention, with CC Score 1</v>
          </cell>
        </row>
        <row r="1569">
          <cell r="A1569" t="str">
            <v>NZ42C</v>
          </cell>
          <cell r="B1569" t="str">
            <v>Assisted Delivery with Epidural and Induction, or with Post-Partum Surgical Intervention, with CC Score 0</v>
          </cell>
        </row>
        <row r="1570">
          <cell r="A1570" t="str">
            <v>NZ43A</v>
          </cell>
          <cell r="B1570" t="str">
            <v>Assisted Delivery with Epidural or Induction, and with Post-Partum Surgical Intervention, with CC Score 2+</v>
          </cell>
        </row>
        <row r="1571">
          <cell r="A1571" t="str">
            <v>NZ43B</v>
          </cell>
          <cell r="B1571" t="str">
            <v>Assisted Delivery with Epidural or Induction, and with Post-Partum Surgical Intervention, with CC Score 1</v>
          </cell>
        </row>
        <row r="1572">
          <cell r="A1572" t="str">
            <v>NZ43C</v>
          </cell>
          <cell r="B1572" t="str">
            <v>Assisted Delivery with Epidural or Induction, and with Post-Partum Surgical Intervention, with CC Score 0</v>
          </cell>
        </row>
        <row r="1573">
          <cell r="A1573" t="str">
            <v>NZ44A</v>
          </cell>
          <cell r="B1573" t="str">
            <v>Assisted Delivery with Epidural, Induction and Post-Partum Surgical Intervention, with CC Score 2+</v>
          </cell>
        </row>
        <row r="1574">
          <cell r="A1574" t="str">
            <v>NZ44B</v>
          </cell>
          <cell r="B1574" t="str">
            <v>Assisted Delivery with Epidural, Induction and Post-Partum Surgical Intervention, with CC Score 1</v>
          </cell>
        </row>
        <row r="1575">
          <cell r="A1575" t="str">
            <v>NZ44C</v>
          </cell>
          <cell r="B1575" t="str">
            <v>Assisted Delivery with Epidural, Induction and Post-Partum Surgical Intervention, with CC Score 0</v>
          </cell>
        </row>
        <row r="1576">
          <cell r="A1576" t="str">
            <v>NZ50A</v>
          </cell>
          <cell r="B1576" t="str">
            <v>Planned Caesarean Section with CC Score 4+</v>
          </cell>
        </row>
        <row r="1577">
          <cell r="A1577" t="str">
            <v>NZ50B</v>
          </cell>
          <cell r="B1577" t="str">
            <v>Planned Caesarean Section with CC Score 2-3</v>
          </cell>
        </row>
        <row r="1578">
          <cell r="A1578" t="str">
            <v>NZ50C</v>
          </cell>
          <cell r="B1578" t="str">
            <v>Planned Caesarean Section with CC Score 0-1</v>
          </cell>
        </row>
        <row r="1579">
          <cell r="A1579" t="str">
            <v>NZ51A</v>
          </cell>
          <cell r="B1579" t="str">
            <v>Emergency Caesarean Section with CC Score 4+</v>
          </cell>
        </row>
        <row r="1580">
          <cell r="A1580" t="str">
            <v>NZ51B</v>
          </cell>
          <cell r="B1580" t="str">
            <v>Emergency Caesarean Section with CC Score 2-3</v>
          </cell>
        </row>
        <row r="1581">
          <cell r="A1581" t="str">
            <v>NZ51C</v>
          </cell>
          <cell r="B1581" t="str">
            <v>Emergency Caesarean Section with CC Score 0-1</v>
          </cell>
        </row>
        <row r="1582">
          <cell r="A1582" t="str">
            <v>PB01Z</v>
          </cell>
          <cell r="B1582" t="str">
            <v>Major Neonatal Diagnoses</v>
          </cell>
        </row>
        <row r="1583">
          <cell r="A1583" t="str">
            <v>PB02Z</v>
          </cell>
          <cell r="B1583" t="str">
            <v>Minor Neonatal Diagnoses</v>
          </cell>
        </row>
        <row r="1584">
          <cell r="A1584" t="str">
            <v>PB03Z</v>
          </cell>
          <cell r="B1584" t="str">
            <v>Healthy Baby</v>
          </cell>
        </row>
        <row r="1585">
          <cell r="A1585" t="str">
            <v>PC63A</v>
          </cell>
          <cell r="B1585" t="str">
            <v>Paediatric Head, Neck or Ear Disorders, with CC Score 6+</v>
          </cell>
        </row>
        <row r="1586">
          <cell r="A1586" t="str">
            <v>PC63B</v>
          </cell>
          <cell r="B1586" t="str">
            <v>Paediatric Head, Neck or Ear Disorders, with CC Score 3-5</v>
          </cell>
        </row>
        <row r="1587">
          <cell r="A1587" t="str">
            <v>PC63C</v>
          </cell>
          <cell r="B1587" t="str">
            <v>Paediatric Head, Neck or Ear Disorders, with CC Score 1-2</v>
          </cell>
        </row>
        <row r="1588">
          <cell r="A1588" t="str">
            <v>PC63D</v>
          </cell>
          <cell r="B1588" t="str">
            <v>Paediatric Head, Neck or Ear Disorders, with CC Score 0</v>
          </cell>
        </row>
        <row r="1589">
          <cell r="A1589" t="str">
            <v>PD11A</v>
          </cell>
          <cell r="B1589" t="str">
            <v>Paediatric Acute Upper Respiratory Tract Infection or Common Cold, with CC Score 4+</v>
          </cell>
        </row>
        <row r="1590">
          <cell r="A1590" t="str">
            <v>PD11B</v>
          </cell>
          <cell r="B1590" t="str">
            <v>Paediatric Acute Upper Respiratory Tract Infection or Common Cold, with CC Score 1-3</v>
          </cell>
        </row>
        <row r="1591">
          <cell r="A1591" t="str">
            <v>PD11C</v>
          </cell>
          <cell r="B1591" t="str">
            <v>Paediatric Acute Upper Respiratory Tract Infection or Common Cold, with CC Score 0</v>
          </cell>
        </row>
        <row r="1592">
          <cell r="A1592" t="str">
            <v>PD12A</v>
          </cell>
          <cell r="B1592" t="str">
            <v>Paediatric Asthma or Wheezing, with CC Score 4+</v>
          </cell>
        </row>
        <row r="1593">
          <cell r="A1593" t="str">
            <v>PD12B</v>
          </cell>
          <cell r="B1593" t="str">
            <v>Paediatric Asthma or Wheezing, with CC Score 1-3</v>
          </cell>
        </row>
        <row r="1594">
          <cell r="A1594" t="str">
            <v>PD12C</v>
          </cell>
          <cell r="B1594" t="str">
            <v>Paediatric Asthma or Wheezing, with CC Score 0</v>
          </cell>
        </row>
        <row r="1595">
          <cell r="A1595" t="str">
            <v>PD13A</v>
          </cell>
          <cell r="B1595" t="str">
            <v>Paediatric Cystic Fibrosis with CC Score 5+</v>
          </cell>
        </row>
        <row r="1596">
          <cell r="A1596" t="str">
            <v>PD13B</v>
          </cell>
          <cell r="B1596" t="str">
            <v>Paediatric Cystic Fibrosis with CC Score 2-4</v>
          </cell>
        </row>
        <row r="1597">
          <cell r="A1597" t="str">
            <v>PD13C</v>
          </cell>
          <cell r="B1597" t="str">
            <v>Paediatric Cystic Fibrosis with CC Score 1</v>
          </cell>
        </row>
        <row r="1598">
          <cell r="A1598" t="str">
            <v>PD13D</v>
          </cell>
          <cell r="B1598" t="str">
            <v>Paediatric Cystic Fibrosis with CC Score 0</v>
          </cell>
        </row>
        <row r="1599">
          <cell r="A1599" t="str">
            <v>PD14A</v>
          </cell>
          <cell r="B1599" t="str">
            <v>Paediatric Lower Respiratory Tract Disorders without Acute Bronchiolitis, with CC Score 11+</v>
          </cell>
        </row>
        <row r="1600">
          <cell r="A1600" t="str">
            <v>PD14B</v>
          </cell>
          <cell r="B1600" t="str">
            <v>Paediatric Lower Respiratory Tract Disorders without Acute Bronchiolitis, with CC Score 8-10</v>
          </cell>
        </row>
        <row r="1601">
          <cell r="A1601" t="str">
            <v>PD14C</v>
          </cell>
          <cell r="B1601" t="str">
            <v>Paediatric Lower Respiratory Tract Disorders without Acute Bronchiolitis, with CC Score 4-7</v>
          </cell>
        </row>
        <row r="1602">
          <cell r="A1602" t="str">
            <v>PD14D</v>
          </cell>
          <cell r="B1602" t="str">
            <v>Paediatric Lower Respiratory Tract Disorders without Acute Bronchiolitis, with CC Score 2-3</v>
          </cell>
        </row>
        <row r="1603">
          <cell r="A1603" t="str">
            <v>PD14E</v>
          </cell>
          <cell r="B1603" t="str">
            <v>Paediatric Lower Respiratory Tract Disorders without Acute Bronchiolitis, with CC Score 1</v>
          </cell>
        </row>
        <row r="1604">
          <cell r="A1604" t="str">
            <v>PD14F</v>
          </cell>
          <cell r="B1604" t="str">
            <v>Paediatric Lower Respiratory Tract Disorders without Acute Bronchiolitis, with CC Score 0</v>
          </cell>
        </row>
        <row r="1605">
          <cell r="A1605" t="str">
            <v>PD15A</v>
          </cell>
          <cell r="B1605" t="str">
            <v>Paediatric Acute Bronchiolitis with CC Score 5+</v>
          </cell>
        </row>
        <row r="1606">
          <cell r="A1606" t="str">
            <v>PD15B</v>
          </cell>
          <cell r="B1606" t="str">
            <v>Paediatric Acute Bronchiolitis with CC Score 2-4</v>
          </cell>
        </row>
        <row r="1607">
          <cell r="A1607" t="str">
            <v>PD15C</v>
          </cell>
          <cell r="B1607" t="str">
            <v>Paediatric Acute Bronchiolitis with CC Score 1</v>
          </cell>
        </row>
        <row r="1608">
          <cell r="A1608" t="str">
            <v>PD15D</v>
          </cell>
          <cell r="B1608" t="str">
            <v>Paediatric Acute Bronchiolitis with CC Score 0</v>
          </cell>
        </row>
        <row r="1609">
          <cell r="A1609" t="str">
            <v>PD65A</v>
          </cell>
          <cell r="B1609" t="str">
            <v>Paediatric Upper Respiratory Tract Disorders with CC Score 5+</v>
          </cell>
        </row>
        <row r="1610">
          <cell r="A1610" t="str">
            <v>PD65B</v>
          </cell>
          <cell r="B1610" t="str">
            <v>Paediatric Upper Respiratory Tract Disorders with CC Score 2-4</v>
          </cell>
        </row>
        <row r="1611">
          <cell r="A1611" t="str">
            <v>PD65C</v>
          </cell>
          <cell r="B1611" t="str">
            <v>Paediatric Upper Respiratory Tract Disorders with CC Score 1</v>
          </cell>
        </row>
        <row r="1612">
          <cell r="A1612" t="str">
            <v>PD65D</v>
          </cell>
          <cell r="B1612" t="str">
            <v>Paediatric Upper Respiratory Tract Disorders with CC Score 0</v>
          </cell>
        </row>
        <row r="1613">
          <cell r="A1613" t="str">
            <v>PE23A</v>
          </cell>
          <cell r="B1613" t="str">
            <v>Paediatric Cardiac Conditions with CC Score 13+</v>
          </cell>
        </row>
        <row r="1614">
          <cell r="A1614" t="str">
            <v>PE23B</v>
          </cell>
          <cell r="B1614" t="str">
            <v>Paediatric Cardiac Conditions with CC Score 10-12</v>
          </cell>
        </row>
        <row r="1615">
          <cell r="A1615" t="str">
            <v>PE23C</v>
          </cell>
          <cell r="B1615" t="str">
            <v>Paediatric Cardiac Conditions with CC Score 6-9</v>
          </cell>
        </row>
        <row r="1616">
          <cell r="A1616" t="str">
            <v>PE23D</v>
          </cell>
          <cell r="B1616" t="str">
            <v>Paediatric Cardiac Conditions with CC Score 3-5</v>
          </cell>
        </row>
        <row r="1617">
          <cell r="A1617" t="str">
            <v>PE23E</v>
          </cell>
          <cell r="B1617" t="str">
            <v>Paediatric Cardiac Conditions with CC Score 1-2</v>
          </cell>
        </row>
        <row r="1618">
          <cell r="A1618" t="str">
            <v>PE23F</v>
          </cell>
          <cell r="B1618" t="str">
            <v>Paediatric Cardiac Conditions with CC Score 0</v>
          </cell>
        </row>
        <row r="1619">
          <cell r="A1619" t="str">
            <v>PE24A</v>
          </cell>
          <cell r="B1619" t="str">
            <v>Paediatric Arrhythmia or Conduction Disorders, with CC Score 2+</v>
          </cell>
        </row>
        <row r="1620">
          <cell r="A1620" t="str">
            <v>PE24B</v>
          </cell>
          <cell r="B1620" t="str">
            <v>Paediatric Arrhythmia or Conduction Disorders, with CC Score 1</v>
          </cell>
        </row>
        <row r="1621">
          <cell r="A1621" t="str">
            <v>PE24C</v>
          </cell>
          <cell r="B1621" t="str">
            <v>Paediatric Arrhythmia or Conduction Disorders, with CC Score 0</v>
          </cell>
        </row>
        <row r="1622">
          <cell r="A1622" t="str">
            <v>PE62A</v>
          </cell>
          <cell r="B1622" t="str">
            <v>Paediatric Syncope and Collapse, with CC Score 2+</v>
          </cell>
        </row>
        <row r="1623">
          <cell r="A1623" t="str">
            <v>PE62B</v>
          </cell>
          <cell r="B1623" t="str">
            <v>Paediatric Syncope and Collapse, with CC Score 1</v>
          </cell>
        </row>
        <row r="1624">
          <cell r="A1624" t="str">
            <v>PE62C</v>
          </cell>
          <cell r="B1624" t="str">
            <v>Paediatric Syncope and Collapse, with CC Score 0</v>
          </cell>
        </row>
        <row r="1625">
          <cell r="A1625" t="str">
            <v>PF21A</v>
          </cell>
          <cell r="B1625" t="str">
            <v>Paediatric Infectious or Non-Infectious Gastroenteritis, with CC Score 1+</v>
          </cell>
        </row>
        <row r="1626">
          <cell r="A1626" t="str">
            <v>PF21B</v>
          </cell>
          <cell r="B1626" t="str">
            <v>Paediatric Infectious or Non-Infectious Gastroenteritis, with CC Score 0</v>
          </cell>
        </row>
        <row r="1627">
          <cell r="A1627" t="str">
            <v>PF25A</v>
          </cell>
          <cell r="B1627" t="str">
            <v>Paediatric Major Gastrointestinal Disorders with CC Score 7+</v>
          </cell>
        </row>
        <row r="1628">
          <cell r="A1628" t="str">
            <v>PF25B</v>
          </cell>
          <cell r="B1628" t="str">
            <v>Paediatric Major Gastrointestinal Disorders with CC Score 5-6</v>
          </cell>
        </row>
        <row r="1629">
          <cell r="A1629" t="str">
            <v>PF25C</v>
          </cell>
          <cell r="B1629" t="str">
            <v>Paediatric Major Gastrointestinal Disorders with CC Score 3-4</v>
          </cell>
        </row>
        <row r="1630">
          <cell r="A1630" t="str">
            <v>PF25D</v>
          </cell>
          <cell r="B1630" t="str">
            <v>Paediatric Major Gastrointestinal Disorders with CC Score 1-2</v>
          </cell>
        </row>
        <row r="1631">
          <cell r="A1631" t="str">
            <v>PF25E</v>
          </cell>
          <cell r="B1631" t="str">
            <v>Paediatric Major Gastrointestinal Disorders with CC Score 0</v>
          </cell>
        </row>
        <row r="1632">
          <cell r="A1632" t="str">
            <v>PF26A</v>
          </cell>
          <cell r="B1632" t="str">
            <v>Paediatric Other Gastrointestinal Disorders with CC Score 4+</v>
          </cell>
        </row>
        <row r="1633">
          <cell r="A1633" t="str">
            <v>PF26B</v>
          </cell>
          <cell r="B1633" t="str">
            <v>Paediatric Other Gastrointestinal Disorders with CC Score 1-3</v>
          </cell>
        </row>
        <row r="1634">
          <cell r="A1634" t="str">
            <v>PF26C</v>
          </cell>
          <cell r="B1634" t="str">
            <v>Paediatric Other Gastrointestinal Disorders with CC Score 0</v>
          </cell>
        </row>
        <row r="1635">
          <cell r="A1635" t="str">
            <v>PF27A</v>
          </cell>
          <cell r="B1635" t="str">
            <v>Paediatric Inflammatory Bowel Disease with CC Score 1+</v>
          </cell>
        </row>
        <row r="1636">
          <cell r="A1636" t="str">
            <v>PF27B</v>
          </cell>
          <cell r="B1636" t="str">
            <v>Paediatric Inflammatory Bowel Disease with CC Score 0</v>
          </cell>
        </row>
        <row r="1637">
          <cell r="A1637" t="str">
            <v>PF28A</v>
          </cell>
          <cell r="B1637" t="str">
            <v>Paediatric Feeding Difficulties or Vomiting, with CC Score 6+</v>
          </cell>
        </row>
        <row r="1638">
          <cell r="A1638" t="str">
            <v>PF28B</v>
          </cell>
          <cell r="B1638" t="str">
            <v>Paediatric Feeding Difficulties or Vomiting, with CC Score 4-5</v>
          </cell>
        </row>
        <row r="1639">
          <cell r="A1639" t="str">
            <v>PF28C</v>
          </cell>
          <cell r="B1639" t="str">
            <v>Paediatric Feeding Difficulties or Vomiting, with CC Score 2-3</v>
          </cell>
        </row>
        <row r="1640">
          <cell r="A1640" t="str">
            <v>PF28D</v>
          </cell>
          <cell r="B1640" t="str">
            <v>Paediatric Feeding Difficulties or Vomiting, with CC Score 1</v>
          </cell>
        </row>
        <row r="1641">
          <cell r="A1641" t="str">
            <v>PF28E</v>
          </cell>
          <cell r="B1641" t="str">
            <v>Paediatric Feeding Difficulties or Vomiting, with CC Score 0</v>
          </cell>
        </row>
        <row r="1642">
          <cell r="A1642" t="str">
            <v>PG71A</v>
          </cell>
          <cell r="B1642" t="str">
            <v>Paediatric Hepatobiliary or Pancreatic Disorders, with CC Score 2+</v>
          </cell>
        </row>
        <row r="1643">
          <cell r="A1643" t="str">
            <v>PG71B</v>
          </cell>
          <cell r="B1643" t="str">
            <v>Paediatric Hepatobiliary or Pancreatic Disorders, with CC Score 1</v>
          </cell>
        </row>
        <row r="1644">
          <cell r="A1644" t="str">
            <v>PG71C</v>
          </cell>
          <cell r="B1644" t="str">
            <v>Paediatric Hepatobiliary or Pancreatic Disorders, with CC Score 0</v>
          </cell>
        </row>
        <row r="1645">
          <cell r="A1645" t="str">
            <v>PH34A</v>
          </cell>
          <cell r="B1645" t="str">
            <v>Paediatric Musculoskeletal or Connective Tissue Disorders, with CC Score 5+</v>
          </cell>
        </row>
        <row r="1646">
          <cell r="A1646" t="str">
            <v>PH34B</v>
          </cell>
          <cell r="B1646" t="str">
            <v>Paediatric Musculoskeletal or Connective Tissue Disorders, with CC Score 3-4</v>
          </cell>
        </row>
        <row r="1647">
          <cell r="A1647" t="str">
            <v>PH34C</v>
          </cell>
          <cell r="B1647" t="str">
            <v>Paediatric Musculoskeletal or Connective Tissue Disorders, with CC Score 1-2</v>
          </cell>
        </row>
        <row r="1648">
          <cell r="A1648" t="str">
            <v>PH34D</v>
          </cell>
          <cell r="B1648" t="str">
            <v>Paediatric Musculoskeletal or Connective Tissue Disorders, with CC Score 0</v>
          </cell>
        </row>
        <row r="1649">
          <cell r="A1649" t="str">
            <v>PJ35A</v>
          </cell>
          <cell r="B1649" t="str">
            <v>Paediatric Skin Disorders with CC Score 4+</v>
          </cell>
        </row>
        <row r="1650">
          <cell r="A1650" t="str">
            <v>PJ35B</v>
          </cell>
          <cell r="B1650" t="str">
            <v>Paediatric Skin Disorders with CC Score 2-3</v>
          </cell>
        </row>
        <row r="1651">
          <cell r="A1651" t="str">
            <v>PJ35C</v>
          </cell>
          <cell r="B1651" t="str">
            <v>Paediatric Skin Disorders with CC Score 1</v>
          </cell>
        </row>
        <row r="1652">
          <cell r="A1652" t="str">
            <v>PJ35D</v>
          </cell>
          <cell r="B1652" t="str">
            <v>Paediatric Skin Disorders with CC Score 0</v>
          </cell>
        </row>
        <row r="1653">
          <cell r="A1653" t="str">
            <v>PJ66A</v>
          </cell>
          <cell r="B1653" t="str">
            <v>Paediatric Rash or Other Non-Specific Skin Eruption, with CC Score 3+</v>
          </cell>
        </row>
        <row r="1654">
          <cell r="A1654" t="str">
            <v>PJ66B</v>
          </cell>
          <cell r="B1654" t="str">
            <v>Paediatric Rash or Other Non-Specific Skin Eruption, with CC Score 1-2</v>
          </cell>
        </row>
        <row r="1655">
          <cell r="A1655" t="str">
            <v>PJ66C</v>
          </cell>
          <cell r="B1655" t="str">
            <v>Paediatric Rash or Other Non-Specific Skin Eruption, with CC Score 0</v>
          </cell>
        </row>
        <row r="1656">
          <cell r="A1656" t="str">
            <v>PK36A</v>
          </cell>
          <cell r="B1656" t="str">
            <v>Paediatric Endocrine Disorders, excluding Diabetes Mellitus, with CC Score 4+</v>
          </cell>
        </row>
        <row r="1657">
          <cell r="A1657" t="str">
            <v>PK36B</v>
          </cell>
          <cell r="B1657" t="str">
            <v>Paediatric Endocrine Disorders, excluding Diabetes Mellitus, with CC Score 1-3</v>
          </cell>
        </row>
        <row r="1658">
          <cell r="A1658" t="str">
            <v>PK36C</v>
          </cell>
          <cell r="B1658" t="str">
            <v>Paediatric Endocrine Disorders, excluding Diabetes Mellitus, with CC Score 0</v>
          </cell>
        </row>
        <row r="1659">
          <cell r="A1659" t="str">
            <v>PK67A</v>
          </cell>
          <cell r="B1659" t="str">
            <v>Paediatric Diabetes Mellitus, with Ketoacidosis or Coma, with CC Score 1+</v>
          </cell>
        </row>
        <row r="1660">
          <cell r="A1660" t="str">
            <v>PK67B</v>
          </cell>
          <cell r="B1660" t="str">
            <v>Paediatric Diabetes Mellitus, with Ketoacidosis or Coma, with CC Score 0</v>
          </cell>
        </row>
        <row r="1661">
          <cell r="A1661" t="str">
            <v>PK68A</v>
          </cell>
          <cell r="B1661" t="str">
            <v>Paediatric Diabetes Mellitus, without Ketoacidosis or Coma, with CC Score 3+</v>
          </cell>
        </row>
        <row r="1662">
          <cell r="A1662" t="str">
            <v>PK68B</v>
          </cell>
          <cell r="B1662" t="str">
            <v>Paediatric Diabetes Mellitus, without Ketoacidosis or Coma, with CC Score 1-2</v>
          </cell>
        </row>
        <row r="1663">
          <cell r="A1663" t="str">
            <v>PK68C</v>
          </cell>
          <cell r="B1663" t="str">
            <v>Paediatric Diabetes Mellitus, without Ketoacidosis or Coma, with CC Score 0</v>
          </cell>
        </row>
        <row r="1664">
          <cell r="A1664" t="str">
            <v>PK72A</v>
          </cell>
          <cell r="B1664" t="str">
            <v>Paediatric Metabolic Disorders with CC Score 4+</v>
          </cell>
        </row>
        <row r="1665">
          <cell r="A1665" t="str">
            <v>PK72B</v>
          </cell>
          <cell r="B1665" t="str">
            <v>Paediatric Metabolic Disorders with CC Score 1-3</v>
          </cell>
        </row>
        <row r="1666">
          <cell r="A1666" t="str">
            <v>PK72C</v>
          </cell>
          <cell r="B1666" t="str">
            <v>Paediatric Metabolic Disorders with CC Score 0</v>
          </cell>
        </row>
        <row r="1667">
          <cell r="A1667" t="str">
            <v>PL38A</v>
          </cell>
          <cell r="B1667" t="str">
            <v>Paediatric Renal Disease with Renal Failure, with CC Score 3+</v>
          </cell>
        </row>
        <row r="1668">
          <cell r="A1668" t="str">
            <v>PL38B</v>
          </cell>
          <cell r="B1668" t="str">
            <v>Paediatric Renal Disease with Renal Failure, with CC Score 1-2</v>
          </cell>
        </row>
        <row r="1669">
          <cell r="A1669" t="str">
            <v>PL38C</v>
          </cell>
          <cell r="B1669" t="str">
            <v>Paediatric Renal Disease with Renal Failure, with CC Score 0</v>
          </cell>
        </row>
        <row r="1670">
          <cell r="A1670" t="str">
            <v>PL69A</v>
          </cell>
          <cell r="B1670" t="str">
            <v>Paediatric Nephritic or Nephrotic Renal Diseases, with CC Score 2+</v>
          </cell>
        </row>
        <row r="1671">
          <cell r="A1671" t="str">
            <v>PL69B</v>
          </cell>
          <cell r="B1671" t="str">
            <v>Paediatric Nephritic or Nephrotic Renal Diseases, with CC Score 1</v>
          </cell>
        </row>
        <row r="1672">
          <cell r="A1672" t="str">
            <v>PL69C</v>
          </cell>
          <cell r="B1672" t="str">
            <v>Paediatric Nephritic or Nephrotic Renal Diseases, with CC Score 0</v>
          </cell>
        </row>
        <row r="1673">
          <cell r="A1673" t="str">
            <v>PL70A</v>
          </cell>
          <cell r="B1673" t="str">
            <v>Paediatric Other Renal Diseases with CC Score 4+</v>
          </cell>
        </row>
        <row r="1674">
          <cell r="A1674" t="str">
            <v>PL70B</v>
          </cell>
          <cell r="B1674" t="str">
            <v>Paediatric Other Renal Diseases with CC Score 2-3</v>
          </cell>
        </row>
        <row r="1675">
          <cell r="A1675" t="str">
            <v>PL70C</v>
          </cell>
          <cell r="B1675" t="str">
            <v>Paediatric Other Renal Diseases with CC Score 1</v>
          </cell>
        </row>
        <row r="1676">
          <cell r="A1676" t="str">
            <v>PL70D</v>
          </cell>
          <cell r="B1676" t="str">
            <v>Paediatric Other Renal Diseases with CC Score 0</v>
          </cell>
        </row>
        <row r="1677">
          <cell r="A1677" t="str">
            <v>PM40A</v>
          </cell>
          <cell r="B1677" t="str">
            <v>Paediatric Acute Lymphoblastic Leukaemia with length of stay 1 day or more, with CC Score 3+</v>
          </cell>
        </row>
        <row r="1678">
          <cell r="A1678" t="str">
            <v>PM40B</v>
          </cell>
          <cell r="B1678" t="str">
            <v>Paediatric Acute Lymphoblastic Leukaemia with length of stay 1 day or more, with CC Score 1-2</v>
          </cell>
        </row>
        <row r="1679">
          <cell r="A1679" t="str">
            <v>PM40C</v>
          </cell>
          <cell r="B1679" t="str">
            <v>Paediatric Acute Lymphoblastic Leukaemia with length of stay 1 day or more, with CC Score 0</v>
          </cell>
        </row>
        <row r="1680">
          <cell r="A1680" t="str">
            <v>PM41Z</v>
          </cell>
          <cell r="B1680" t="str">
            <v>Paediatric Other Haematological Malignancies with length of stay 1 day or more</v>
          </cell>
        </row>
        <row r="1681">
          <cell r="A1681" t="str">
            <v>PM42A</v>
          </cell>
          <cell r="B1681" t="str">
            <v>Paediatric Brain Tumours with length of stay 1 day or more, with CC score 1+</v>
          </cell>
        </row>
        <row r="1682">
          <cell r="A1682" t="str">
            <v>PM42B</v>
          </cell>
          <cell r="B1682" t="str">
            <v>Paediatric Brain Tumours with length of stay 1 day or more, with CC score 0</v>
          </cell>
        </row>
        <row r="1683">
          <cell r="A1683" t="str">
            <v>PM43A</v>
          </cell>
          <cell r="B1683" t="str">
            <v>Paediatric Other Neoplasms with length of stay 1 day or more, with CC Score 5+</v>
          </cell>
        </row>
        <row r="1684">
          <cell r="A1684" t="str">
            <v>PM43B</v>
          </cell>
          <cell r="B1684" t="str">
            <v>Paediatric Other Neoplasms with length of stay 1 day or more, with CC Score 1-4</v>
          </cell>
        </row>
        <row r="1685">
          <cell r="A1685" t="str">
            <v>PM43C</v>
          </cell>
          <cell r="B1685" t="str">
            <v>Paediatric Other Neoplasms with length of stay 1 day or more, with CC Score 0</v>
          </cell>
        </row>
        <row r="1686">
          <cell r="A1686" t="str">
            <v>PM44Z</v>
          </cell>
          <cell r="B1686" t="str">
            <v>Paediatric Neoplasm Diagnoses with length of stay 0 days</v>
          </cell>
        </row>
        <row r="1687">
          <cell r="A1687" t="str">
            <v>PM45A</v>
          </cell>
          <cell r="B1687" t="str">
            <v>Paediatric Febrile Neutropenia with Malignancy, with CC Score 6+</v>
          </cell>
        </row>
        <row r="1688">
          <cell r="A1688" t="str">
            <v>PM45B</v>
          </cell>
          <cell r="B1688" t="str">
            <v>Paediatric Febrile Neutropenia with Malignancy, with CC Score 3-5</v>
          </cell>
        </row>
        <row r="1689">
          <cell r="A1689" t="str">
            <v>PM45C</v>
          </cell>
          <cell r="B1689" t="str">
            <v>Paediatric Febrile Neutropenia with Malignancy, with CC Score 1-2</v>
          </cell>
        </row>
        <row r="1690">
          <cell r="A1690" t="str">
            <v>PM45D</v>
          </cell>
          <cell r="B1690" t="str">
            <v>Paediatric Febrile Neutropenia with Malignancy, with CC Score 0</v>
          </cell>
        </row>
        <row r="1691">
          <cell r="A1691" t="str">
            <v>PN46A</v>
          </cell>
          <cell r="B1691" t="str">
            <v>Paediatric Thalassaemia with CC Score 1+</v>
          </cell>
        </row>
        <row r="1692">
          <cell r="A1692" t="str">
            <v>PN46B</v>
          </cell>
          <cell r="B1692" t="str">
            <v>Paediatric Thalassaemia with CC Score 0</v>
          </cell>
        </row>
        <row r="1693">
          <cell r="A1693" t="str">
            <v>PN47A</v>
          </cell>
          <cell r="B1693" t="str">
            <v>Paediatric Sickle-Cell Anaemia with Crisis, with CC Score 1+</v>
          </cell>
        </row>
        <row r="1694">
          <cell r="A1694" t="str">
            <v>PN47B</v>
          </cell>
          <cell r="B1694" t="str">
            <v>Paediatric Sickle-Cell Anaemia with Crisis, with CC Score 0</v>
          </cell>
        </row>
        <row r="1695">
          <cell r="A1695" t="str">
            <v>PN48A</v>
          </cell>
          <cell r="B1695" t="str">
            <v>Paediatric Blood Cell Disorders with CC Score 5+</v>
          </cell>
        </row>
        <row r="1696">
          <cell r="A1696" t="str">
            <v>PN48B</v>
          </cell>
          <cell r="B1696" t="str">
            <v>Paediatric Blood Cell Disorders with CC Score 1-4</v>
          </cell>
        </row>
        <row r="1697">
          <cell r="A1697" t="str">
            <v>PN48C</v>
          </cell>
          <cell r="B1697" t="str">
            <v>Paediatric Blood Cell Disorders with CC Score 0</v>
          </cell>
        </row>
        <row r="1698">
          <cell r="A1698" t="str">
            <v>PN49A</v>
          </cell>
          <cell r="B1698" t="str">
            <v>Paediatric Coagulation Disorders with CC Score 1+</v>
          </cell>
        </row>
        <row r="1699">
          <cell r="A1699" t="str">
            <v>PN49B</v>
          </cell>
          <cell r="B1699" t="str">
            <v>Paediatric Coagulation Disorders with CC Score 0</v>
          </cell>
        </row>
        <row r="1700">
          <cell r="A1700" t="str">
            <v>PP64A</v>
          </cell>
          <cell r="B1700" t="str">
            <v>Paediatric Non-Surgical Ophthalmology with CC Score 1+</v>
          </cell>
        </row>
        <row r="1701">
          <cell r="A1701" t="str">
            <v>PP64B</v>
          </cell>
          <cell r="B1701" t="str">
            <v>Paediatric Non-Surgical Ophthalmology with CC Score 0</v>
          </cell>
        </row>
        <row r="1702">
          <cell r="A1702" t="str">
            <v>PR01A</v>
          </cell>
          <cell r="B1702" t="str">
            <v>Paediatric Nervous System Disorders with CC Score 8+</v>
          </cell>
        </row>
        <row r="1703">
          <cell r="A1703" t="str">
            <v>PR01B</v>
          </cell>
          <cell r="B1703" t="str">
            <v>Paediatric Nervous System Disorders with CC Score 5-7</v>
          </cell>
        </row>
        <row r="1704">
          <cell r="A1704" t="str">
            <v>PR01C</v>
          </cell>
          <cell r="B1704" t="str">
            <v>Paediatric Nervous System Disorders with CC Score 2-4</v>
          </cell>
        </row>
        <row r="1705">
          <cell r="A1705" t="str">
            <v>PR01D</v>
          </cell>
          <cell r="B1705" t="str">
            <v>Paediatric Nervous System Disorders with CC Score 1</v>
          </cell>
        </row>
        <row r="1706">
          <cell r="A1706" t="str">
            <v>PR01E</v>
          </cell>
          <cell r="B1706" t="str">
            <v>Paediatric Nervous System Disorders with CC Score 0</v>
          </cell>
        </row>
        <row r="1707">
          <cell r="A1707" t="str">
            <v>PR02A</v>
          </cell>
          <cell r="B1707" t="str">
            <v>Paediatric Epilepsy Syndrome with CC Score 6+</v>
          </cell>
        </row>
        <row r="1708">
          <cell r="A1708" t="str">
            <v>PR02B</v>
          </cell>
          <cell r="B1708" t="str">
            <v>Paediatric Epilepsy Syndrome with CC Score 1-5</v>
          </cell>
        </row>
        <row r="1709">
          <cell r="A1709" t="str">
            <v>PR02C</v>
          </cell>
          <cell r="B1709" t="str">
            <v>Paediatric Epilepsy Syndrome with CC Score 0</v>
          </cell>
        </row>
        <row r="1710">
          <cell r="A1710" t="str">
            <v>PR03A</v>
          </cell>
          <cell r="B1710" t="str">
            <v>Paediatric Febrile Convulsions with CC Score 4+</v>
          </cell>
        </row>
        <row r="1711">
          <cell r="A1711" t="str">
            <v>PR03B</v>
          </cell>
          <cell r="B1711" t="str">
            <v>Paediatric Febrile Convulsions with CC Score 1-3</v>
          </cell>
        </row>
        <row r="1712">
          <cell r="A1712" t="str">
            <v>PR03C</v>
          </cell>
          <cell r="B1712" t="str">
            <v>Paediatric Febrile Convulsions with CC Score 0</v>
          </cell>
        </row>
        <row r="1713">
          <cell r="A1713" t="str">
            <v>PR04A</v>
          </cell>
          <cell r="B1713" t="str">
            <v>Paediatric Headaches or Migraines, with CC Score 4+</v>
          </cell>
        </row>
        <row r="1714">
          <cell r="A1714" t="str">
            <v>PR04B</v>
          </cell>
          <cell r="B1714" t="str">
            <v>Paediatric Headaches or Migraines, with CC Score 1-3</v>
          </cell>
        </row>
        <row r="1715">
          <cell r="A1715" t="str">
            <v>PR04C</v>
          </cell>
          <cell r="B1715" t="str">
            <v>Paediatric Headaches or Migraines, with CC Score 0</v>
          </cell>
        </row>
        <row r="1716">
          <cell r="A1716" t="str">
            <v>PR05A</v>
          </cell>
          <cell r="B1716" t="str">
            <v>Paediatric Developmental Disorders with CC Score 2+</v>
          </cell>
        </row>
        <row r="1717">
          <cell r="A1717" t="str">
            <v>PR05B</v>
          </cell>
          <cell r="B1717" t="str">
            <v>Paediatric Developmental Disorders with CC Score 1</v>
          </cell>
        </row>
        <row r="1718">
          <cell r="A1718" t="str">
            <v>PR05C</v>
          </cell>
          <cell r="B1718" t="str">
            <v>Paediatric Developmental Disorders with CC Score 0</v>
          </cell>
        </row>
        <row r="1719">
          <cell r="A1719" t="str">
            <v>PR06A</v>
          </cell>
          <cell r="B1719" t="str">
            <v>Paediatric Intracranial Injury with CC Score 3+</v>
          </cell>
        </row>
        <row r="1720">
          <cell r="A1720" t="str">
            <v>PR06B</v>
          </cell>
          <cell r="B1720" t="str">
            <v>Paediatric Intracranial Injury with CC Score 1-2</v>
          </cell>
        </row>
        <row r="1721">
          <cell r="A1721" t="str">
            <v>PR06C</v>
          </cell>
          <cell r="B1721" t="str">
            <v>Paediatric Intracranial Injury with CC Score 0</v>
          </cell>
        </row>
        <row r="1722">
          <cell r="A1722" t="str">
            <v>PR07A</v>
          </cell>
          <cell r="B1722" t="str">
            <v>Paediatric Non-Intracranial Head Injury with CC Score 1+</v>
          </cell>
        </row>
        <row r="1723">
          <cell r="A1723" t="str">
            <v>PR07B</v>
          </cell>
          <cell r="B1723" t="str">
            <v>Paediatric Non-Intracranial Head Injury with CC Score 0</v>
          </cell>
        </row>
        <row r="1724">
          <cell r="A1724" t="str">
            <v>PT52A</v>
          </cell>
          <cell r="B1724" t="str">
            <v>Paediatric Behavioural Disorders with CC Score 1+</v>
          </cell>
        </row>
        <row r="1725">
          <cell r="A1725" t="str">
            <v>PT52B</v>
          </cell>
          <cell r="B1725" t="str">
            <v>Paediatric Behavioural Disorders with CC Score 0</v>
          </cell>
        </row>
        <row r="1726">
          <cell r="A1726" t="str">
            <v>PT53A</v>
          </cell>
          <cell r="B1726" t="str">
            <v>Paediatric Eating Disorders with CC Score 1+</v>
          </cell>
        </row>
        <row r="1727">
          <cell r="A1727" t="str">
            <v>PT53B</v>
          </cell>
          <cell r="B1727" t="str">
            <v>Paediatric Eating Disorders with CC Score 0</v>
          </cell>
        </row>
        <row r="1728">
          <cell r="A1728" t="str">
            <v>PV08A</v>
          </cell>
          <cell r="B1728" t="str">
            <v>Paediatric Intermediate Injury without Intracranial Injury, with CC Score 1+</v>
          </cell>
        </row>
        <row r="1729">
          <cell r="A1729" t="str">
            <v>PV08B</v>
          </cell>
          <cell r="B1729" t="str">
            <v>Paediatric Intermediate Injury without Intracranial Injury, with CC Score 0</v>
          </cell>
        </row>
        <row r="1730">
          <cell r="A1730" t="str">
            <v>PV31A</v>
          </cell>
          <cell r="B1730" t="str">
            <v>Paediatric Major Injury without Intracranial Injury, with CC Score 1+</v>
          </cell>
        </row>
        <row r="1731">
          <cell r="A1731" t="str">
            <v>PV31B</v>
          </cell>
          <cell r="B1731" t="str">
            <v>Paediatric Major Injury without Intracranial Injury, with CC Score 0</v>
          </cell>
        </row>
        <row r="1732">
          <cell r="A1732" t="str">
            <v>PV32A</v>
          </cell>
          <cell r="B1732" t="str">
            <v>Paediatric Minor Injury without Intracranial Injury, with CC Score 3+</v>
          </cell>
        </row>
        <row r="1733">
          <cell r="A1733" t="str">
            <v>PV32B</v>
          </cell>
          <cell r="B1733" t="str">
            <v>Paediatric Minor Injury without Intracranial Injury, with CC Score 1-2</v>
          </cell>
        </row>
        <row r="1734">
          <cell r="A1734" t="str">
            <v>PV32C</v>
          </cell>
          <cell r="B1734" t="str">
            <v>Paediatric Minor Injury without Intracranial Injury, with CC Score 0</v>
          </cell>
        </row>
        <row r="1735">
          <cell r="A1735" t="str">
            <v>PW16A</v>
          </cell>
          <cell r="B1735" t="str">
            <v>Paediatric Major Infections with CC Score 7+</v>
          </cell>
        </row>
        <row r="1736">
          <cell r="A1736" t="str">
            <v>PW16B</v>
          </cell>
          <cell r="B1736" t="str">
            <v>Paediatric Major Infections with CC Score 5-6</v>
          </cell>
        </row>
        <row r="1737">
          <cell r="A1737" t="str">
            <v>PW16C</v>
          </cell>
          <cell r="B1737" t="str">
            <v>Paediatric Major Infections with CC Score 2-4</v>
          </cell>
        </row>
        <row r="1738">
          <cell r="A1738" t="str">
            <v>PW16D</v>
          </cell>
          <cell r="B1738" t="str">
            <v>Paediatric Major Infections with CC Score 1</v>
          </cell>
        </row>
        <row r="1739">
          <cell r="A1739" t="str">
            <v>PW16E</v>
          </cell>
          <cell r="B1739" t="str">
            <v>Paediatric Major Infections with CC Score 0</v>
          </cell>
        </row>
        <row r="1740">
          <cell r="A1740" t="str">
            <v>PW17A</v>
          </cell>
          <cell r="B1740" t="str">
            <v>Paediatric Intermediate Infections with CC Score 6+</v>
          </cell>
        </row>
        <row r="1741">
          <cell r="A1741" t="str">
            <v>PW17B</v>
          </cell>
          <cell r="B1741" t="str">
            <v>Paediatric Intermediate Infections with CC Score 3-5</v>
          </cell>
        </row>
        <row r="1742">
          <cell r="A1742" t="str">
            <v>PW17C</v>
          </cell>
          <cell r="B1742" t="str">
            <v>Paediatric Intermediate Infections with CC Score 1-2</v>
          </cell>
        </row>
        <row r="1743">
          <cell r="A1743" t="str">
            <v>PW17D</v>
          </cell>
          <cell r="B1743" t="str">
            <v>Paediatric Intermediate Infections with CC Score 0</v>
          </cell>
        </row>
        <row r="1744">
          <cell r="A1744" t="str">
            <v>PW18A</v>
          </cell>
          <cell r="B1744" t="str">
            <v>Paediatric Minor Infections with CC Score 2+</v>
          </cell>
        </row>
        <row r="1745">
          <cell r="A1745" t="str">
            <v>PW18B</v>
          </cell>
          <cell r="B1745" t="str">
            <v>Paediatric Minor Infections with CC Score 1</v>
          </cell>
        </row>
        <row r="1746">
          <cell r="A1746" t="str">
            <v>PW18C</v>
          </cell>
          <cell r="B1746" t="str">
            <v>Paediatric Minor Infections with CC Score 0</v>
          </cell>
        </row>
        <row r="1747">
          <cell r="A1747" t="str">
            <v>PW19A</v>
          </cell>
          <cell r="B1747" t="str">
            <v>Paediatric Viral Infections with CC Score 3+</v>
          </cell>
        </row>
        <row r="1748">
          <cell r="A1748" t="str">
            <v>PW19B</v>
          </cell>
          <cell r="B1748" t="str">
            <v>Paediatric Viral Infections with CC Score 1-2</v>
          </cell>
        </row>
        <row r="1749">
          <cell r="A1749" t="str">
            <v>PW19C</v>
          </cell>
          <cell r="B1749" t="str">
            <v>Paediatric Viral Infections with CC Score 0</v>
          </cell>
        </row>
        <row r="1750">
          <cell r="A1750" t="str">
            <v>PW20A</v>
          </cell>
          <cell r="B1750" t="str">
            <v>Paediatric Fever Unspecified with CC Score 3+</v>
          </cell>
        </row>
        <row r="1751">
          <cell r="A1751" t="str">
            <v>PW20B</v>
          </cell>
          <cell r="B1751" t="str">
            <v>Paediatric Fever Unspecified with CC Score 1-2</v>
          </cell>
        </row>
        <row r="1752">
          <cell r="A1752" t="str">
            <v>PW20C</v>
          </cell>
          <cell r="B1752" t="str">
            <v>Paediatric Fever Unspecified with CC Score 0</v>
          </cell>
        </row>
        <row r="1753">
          <cell r="A1753" t="str">
            <v>PX22A</v>
          </cell>
          <cell r="B1753" t="str">
            <v>Paediatric Chest Pain with CC Score 1+</v>
          </cell>
        </row>
        <row r="1754">
          <cell r="A1754" t="str">
            <v>PX22B</v>
          </cell>
          <cell r="B1754" t="str">
            <v>Paediatric Chest Pain with CC Score 0</v>
          </cell>
        </row>
        <row r="1755">
          <cell r="A1755" t="str">
            <v>PX29A</v>
          </cell>
          <cell r="B1755" t="str">
            <v>Paediatric Abdominal Pain with CC Score 3+</v>
          </cell>
        </row>
        <row r="1756">
          <cell r="A1756" t="str">
            <v>PX29B</v>
          </cell>
          <cell r="B1756" t="str">
            <v>Paediatric Abdominal Pain with CC Score 1-2</v>
          </cell>
        </row>
        <row r="1757">
          <cell r="A1757" t="str">
            <v>PX29C</v>
          </cell>
          <cell r="B1757" t="str">
            <v>Paediatric Abdominal Pain with CC Score 0</v>
          </cell>
        </row>
        <row r="1758">
          <cell r="A1758" t="str">
            <v>PX30A</v>
          </cell>
          <cell r="B1758" t="str">
            <v>Paediatric Faltering Growth (Failure to Thrive) with CC Score 2+</v>
          </cell>
        </row>
        <row r="1759">
          <cell r="A1759" t="str">
            <v>PX30B</v>
          </cell>
          <cell r="B1759" t="str">
            <v>Paediatric Faltering Growth (Failure to Thrive) with CC Score 1</v>
          </cell>
        </row>
        <row r="1760">
          <cell r="A1760" t="str">
            <v>PX30C</v>
          </cell>
          <cell r="B1760" t="str">
            <v>Paediatric Faltering Growth (Failure to Thrive) with CC Score 0</v>
          </cell>
        </row>
        <row r="1761">
          <cell r="A1761" t="str">
            <v>PX50A</v>
          </cell>
          <cell r="B1761" t="str">
            <v>Paediatric Ingestion Poisoning or Allergies, with CC Score 4+</v>
          </cell>
        </row>
        <row r="1762">
          <cell r="A1762" t="str">
            <v>PX50B</v>
          </cell>
          <cell r="B1762" t="str">
            <v>Paediatric Ingestion Poisoning or Allergies, with CC Score 1-3</v>
          </cell>
        </row>
        <row r="1763">
          <cell r="A1763" t="str">
            <v>PX50C</v>
          </cell>
          <cell r="B1763" t="str">
            <v>Paediatric Ingestion Poisoning or Allergies, with CC Score 0</v>
          </cell>
        </row>
        <row r="1764">
          <cell r="A1764" t="str">
            <v>PX51Z</v>
          </cell>
          <cell r="B1764" t="str">
            <v>Paediatric Child Safeguarding (Welfare and Protection)</v>
          </cell>
        </row>
        <row r="1765">
          <cell r="A1765" t="str">
            <v>PX54Z</v>
          </cell>
          <cell r="B1765" t="str">
            <v>Paediatric Convalescent or Other Relief Care</v>
          </cell>
        </row>
        <row r="1766">
          <cell r="A1766" t="str">
            <v>PX55Z</v>
          </cell>
          <cell r="B1766" t="str">
            <v>Paediatric Respite Care</v>
          </cell>
        </row>
        <row r="1767">
          <cell r="A1767" t="str">
            <v>PX56A</v>
          </cell>
          <cell r="B1767" t="str">
            <v>Paediatric Admission for Unexplained Symptoms, with CC Score 1+</v>
          </cell>
        </row>
        <row r="1768">
          <cell r="A1768" t="str">
            <v>PX56B</v>
          </cell>
          <cell r="B1768" t="str">
            <v>Paediatric Admission for Unexplained Symptoms, with CC Score 0</v>
          </cell>
        </row>
        <row r="1769">
          <cell r="A1769" t="str">
            <v>PX57A</v>
          </cell>
          <cell r="B1769" t="str">
            <v>Paediatric Examination, Follow-Up, Special Screening or Other Admissions, with CC Score 4+</v>
          </cell>
        </row>
        <row r="1770">
          <cell r="A1770" t="str">
            <v>PX57B</v>
          </cell>
          <cell r="B1770" t="str">
            <v>Paediatric Examination, Follow-Up, Special Screening or Other Admissions, with CC Score 1-3</v>
          </cell>
        </row>
        <row r="1771">
          <cell r="A1771" t="str">
            <v>PX57C</v>
          </cell>
          <cell r="B1771" t="str">
            <v>Paediatric Examination, Follow-Up, Special Screening or Other Admissions, with CC Score 0</v>
          </cell>
        </row>
        <row r="1772">
          <cell r="A1772" t="str">
            <v>PX59A</v>
          </cell>
          <cell r="B1772" t="str">
            <v>Paediatric Major Congenital Conditions with CC Score 6+</v>
          </cell>
        </row>
        <row r="1773">
          <cell r="A1773" t="str">
            <v>PX59B</v>
          </cell>
          <cell r="B1773" t="str">
            <v>Paediatric Major Congenital Conditions with CC Score 3-5</v>
          </cell>
        </row>
        <row r="1774">
          <cell r="A1774" t="str">
            <v>PX59C</v>
          </cell>
          <cell r="B1774" t="str">
            <v>Paediatric Major Congenital Conditions with CC Score 1-2</v>
          </cell>
        </row>
        <row r="1775">
          <cell r="A1775" t="str">
            <v>PX59D</v>
          </cell>
          <cell r="B1775" t="str">
            <v>Paediatric Major Congenital Conditions with CC Score 0</v>
          </cell>
        </row>
        <row r="1776">
          <cell r="A1776" t="str">
            <v>PX60A</v>
          </cell>
          <cell r="B1776" t="str">
            <v>Paediatric Other Congenital Conditions with CC Score 3+</v>
          </cell>
        </row>
        <row r="1777">
          <cell r="A1777" t="str">
            <v>PX60B</v>
          </cell>
          <cell r="B1777" t="str">
            <v>Paediatric Other Congenital Conditions with CC Score 1-2</v>
          </cell>
        </row>
        <row r="1778">
          <cell r="A1778" t="str">
            <v>PX60C</v>
          </cell>
          <cell r="B1778" t="str">
            <v>Paediatric Other Congenital Conditions with CC Score 0</v>
          </cell>
        </row>
        <row r="1779">
          <cell r="A1779" t="str">
            <v>RA01A</v>
          </cell>
          <cell r="B1779" t="str">
            <v>Magnetic Resonance Imaging Scan, one area, no contrast, 19 years and over</v>
          </cell>
        </row>
        <row r="1780">
          <cell r="A1780" t="str">
            <v>RA01B</v>
          </cell>
          <cell r="B1780" t="str">
            <v>Magnetic Resonance Imaging Scan, one area, no contrast, 6 to 18 years</v>
          </cell>
        </row>
        <row r="1781">
          <cell r="A1781" t="str">
            <v>RA01C</v>
          </cell>
          <cell r="B1781" t="str">
            <v>Magnetic Resonance Imaging Scan, one area, no contrast, 5 years and under</v>
          </cell>
        </row>
        <row r="1782">
          <cell r="A1782" t="str">
            <v>RA02A</v>
          </cell>
          <cell r="B1782" t="str">
            <v>Magnetic Resonance Imaging Scan, one area, post contrast only, 19 years and over</v>
          </cell>
        </row>
        <row r="1783">
          <cell r="A1783" t="str">
            <v>RA02B</v>
          </cell>
          <cell r="B1783" t="str">
            <v>Magnetic Resonance Imaging Scan, one area, post contrast only, 6 to 18 years</v>
          </cell>
        </row>
        <row r="1784">
          <cell r="A1784" t="str">
            <v>RA02C</v>
          </cell>
          <cell r="B1784" t="str">
            <v>Magnetic Resonance Imaging Scan, one area, post contrast only, 5 years and under</v>
          </cell>
        </row>
        <row r="1785">
          <cell r="A1785" t="str">
            <v>RA03Z</v>
          </cell>
          <cell r="B1785" t="str">
            <v>Magnetic Resonance Imaging Scan, one area, pre and post contrast</v>
          </cell>
        </row>
        <row r="1786">
          <cell r="A1786" t="str">
            <v>RA04Z</v>
          </cell>
          <cell r="B1786" t="str">
            <v>Magnetic Resonance Imaging Scan, two to three areas, no contrast</v>
          </cell>
        </row>
        <row r="1787">
          <cell r="A1787" t="str">
            <v>RA05Z</v>
          </cell>
          <cell r="B1787" t="str">
            <v>Magnetic Resonance Imaging Scan, two to three areas, with contrast</v>
          </cell>
        </row>
        <row r="1788">
          <cell r="A1788" t="str">
            <v>RA06Z</v>
          </cell>
          <cell r="B1788" t="str">
            <v>Magnetic Resonance Imaging Scan, more than three areas</v>
          </cell>
        </row>
        <row r="1789">
          <cell r="A1789" t="str">
            <v>RA07Z</v>
          </cell>
          <cell r="B1789" t="str">
            <v>Magnetic Resonance Imaging Scan, requiring extensive patient repositioning and/or more than one contrast agent</v>
          </cell>
        </row>
        <row r="1790">
          <cell r="A1790" t="str">
            <v>RA08A</v>
          </cell>
          <cell r="B1790" t="str">
            <v>Computerised Tomography Scan, one area, no contrast, 19 years and over</v>
          </cell>
        </row>
        <row r="1791">
          <cell r="A1791" t="str">
            <v>RA08B</v>
          </cell>
          <cell r="B1791" t="str">
            <v>Computerised Tomography Scan, one area, no contrast, 6 to 18 years</v>
          </cell>
        </row>
        <row r="1792">
          <cell r="A1792" t="str">
            <v>RA08C</v>
          </cell>
          <cell r="B1792" t="str">
            <v>Computerised Tomography Scan, one area, no contrast, 5 years and under</v>
          </cell>
        </row>
        <row r="1793">
          <cell r="A1793" t="str">
            <v>RA09A</v>
          </cell>
          <cell r="B1793" t="str">
            <v>Computerised Tomography Scan, one area, with post contrast only, 19 years and over</v>
          </cell>
        </row>
        <row r="1794">
          <cell r="A1794" t="str">
            <v>RA09B</v>
          </cell>
          <cell r="B1794" t="str">
            <v>Computerised Tomography Scan, one area, with post contrast only, 6 to 18 years</v>
          </cell>
        </row>
        <row r="1795">
          <cell r="A1795" t="str">
            <v>RA09C</v>
          </cell>
          <cell r="B1795" t="str">
            <v>Computerised Tomography Scan, one area, with post contrast only, 5 years and under</v>
          </cell>
        </row>
        <row r="1796">
          <cell r="A1796" t="str">
            <v>RA10Z</v>
          </cell>
          <cell r="B1796" t="str">
            <v>Computerised Tomography Scan, one area, pre and post contrast</v>
          </cell>
        </row>
        <row r="1797">
          <cell r="A1797" t="str">
            <v>RA11Z</v>
          </cell>
          <cell r="B1797" t="str">
            <v>Computerised Tomography Scan, two areas without contrast</v>
          </cell>
        </row>
        <row r="1798">
          <cell r="A1798" t="str">
            <v>RA12Z</v>
          </cell>
          <cell r="B1798" t="str">
            <v>Computerised Tomography Scan, two areas with contrast</v>
          </cell>
        </row>
        <row r="1799">
          <cell r="A1799" t="str">
            <v>RA13Z</v>
          </cell>
          <cell r="B1799" t="str">
            <v>Computerised Tomography Scan, three areas with contrast</v>
          </cell>
        </row>
        <row r="1800">
          <cell r="A1800" t="str">
            <v>RA14Z</v>
          </cell>
          <cell r="B1800" t="str">
            <v>Computerised Tomography Scan, more than three areas</v>
          </cell>
        </row>
        <row r="1801">
          <cell r="A1801" t="str">
            <v>RA15Z</v>
          </cell>
          <cell r="B1801" t="str">
            <v>Dexa Scan</v>
          </cell>
        </row>
        <row r="1802">
          <cell r="A1802" t="str">
            <v>RA16Z</v>
          </cell>
          <cell r="B1802" t="str">
            <v>Contrast Fluoroscopy Procedures, less than 20 minutes</v>
          </cell>
        </row>
        <row r="1803">
          <cell r="A1803" t="str">
            <v>RA17Z</v>
          </cell>
          <cell r="B1803" t="str">
            <v>Contrast Fluoroscopy Procedures, 20 to 40 minutes</v>
          </cell>
        </row>
        <row r="1804">
          <cell r="A1804" t="str">
            <v>RA18Z</v>
          </cell>
          <cell r="B1804" t="str">
            <v>Contrast Fluoroscopy Procedures, more than 40 minutes</v>
          </cell>
        </row>
        <row r="1805">
          <cell r="A1805" t="str">
            <v>RA19Z</v>
          </cell>
          <cell r="B1805" t="str">
            <v>Mobile or Intraoperative, Contrast Fluoroscopy Procedures, less than 20 minutes</v>
          </cell>
        </row>
        <row r="1806">
          <cell r="A1806" t="str">
            <v>RA20Z</v>
          </cell>
          <cell r="B1806" t="str">
            <v>Mobile or Intraoperative, Contrast Fluoroscopy Procedures, 20 to 40 minutes</v>
          </cell>
        </row>
        <row r="1807">
          <cell r="A1807" t="str">
            <v>RA21Z</v>
          </cell>
          <cell r="B1807" t="str">
            <v>Mobile or Intraoperative, Contrast Fluoroscopy Procedures, more than 40 minutes</v>
          </cell>
        </row>
        <row r="1808">
          <cell r="A1808" t="str">
            <v>RA23Z</v>
          </cell>
          <cell r="B1808" t="str">
            <v>Ultrasound Scan, less than 20 minutes</v>
          </cell>
        </row>
        <row r="1809">
          <cell r="A1809" t="str">
            <v>RA24Z</v>
          </cell>
          <cell r="B1809" t="str">
            <v>Ultrasound Scan, 20 minutes and over</v>
          </cell>
        </row>
        <row r="1810">
          <cell r="A1810" t="str">
            <v>RA25Z</v>
          </cell>
          <cell r="B1810" t="str">
            <v>Ultrasound Mobile Scan or Intraoperative Procedures, less than 20 minutes</v>
          </cell>
        </row>
        <row r="1811">
          <cell r="A1811" t="str">
            <v>RA26Z</v>
          </cell>
          <cell r="B1811" t="str">
            <v>Ultrasound Mobile Scan or Intraoperative Procedures, 20 to 40 minutes</v>
          </cell>
        </row>
        <row r="1812">
          <cell r="A1812" t="str">
            <v>RA27Z</v>
          </cell>
          <cell r="B1812" t="str">
            <v>Ultrasound Mobile Scan or Intraoperative Procedures, more than 40 minutes</v>
          </cell>
        </row>
        <row r="1813">
          <cell r="A1813" t="str">
            <v>RA35Z</v>
          </cell>
          <cell r="B1813" t="str">
            <v>Nuclear Medicine, Category 1</v>
          </cell>
        </row>
        <row r="1814">
          <cell r="A1814" t="str">
            <v>RA36Z</v>
          </cell>
          <cell r="B1814" t="str">
            <v>Nuclear Medicine, Category 2</v>
          </cell>
        </row>
        <row r="1815">
          <cell r="A1815" t="str">
            <v>RA37Z</v>
          </cell>
          <cell r="B1815" t="str">
            <v>Nuclear Medicine, Category 3</v>
          </cell>
        </row>
        <row r="1816">
          <cell r="A1816" t="str">
            <v>RA38Z</v>
          </cell>
          <cell r="B1816" t="str">
            <v>Nuclear Medicine, Category 4</v>
          </cell>
        </row>
        <row r="1817">
          <cell r="A1817" t="str">
            <v>RA39Z</v>
          </cell>
          <cell r="B1817" t="str">
            <v>Nuclear Medicine, Category 5</v>
          </cell>
        </row>
        <row r="1818">
          <cell r="A1818" t="str">
            <v>RA40Z</v>
          </cell>
          <cell r="B1818" t="str">
            <v>Nuclear Medicine, Category 6</v>
          </cell>
        </row>
        <row r="1819">
          <cell r="A1819" t="str">
            <v>RA42Z</v>
          </cell>
          <cell r="B1819" t="str">
            <v>Nuclear Medicine, Category 8 (PET-CT)</v>
          </cell>
        </row>
        <row r="1820">
          <cell r="A1820" t="str">
            <v>RA50Z</v>
          </cell>
          <cell r="B1820" t="str">
            <v>Computerised Tomography Scan, three areas without contrast</v>
          </cell>
        </row>
        <row r="1821">
          <cell r="A1821" t="str">
            <v>RA60A</v>
          </cell>
          <cell r="B1821" t="str">
            <v>Simple Echocardiogram, 19 years and over</v>
          </cell>
        </row>
        <row r="1822">
          <cell r="A1822" t="str">
            <v>RA60B</v>
          </cell>
          <cell r="B1822" t="str">
            <v>Simple Echocardiogram, 6 to 18 years</v>
          </cell>
        </row>
        <row r="1823">
          <cell r="A1823" t="str">
            <v>RA60C</v>
          </cell>
          <cell r="B1823" t="str">
            <v>Simple Echocardiogram, 5 years and under</v>
          </cell>
        </row>
        <row r="1824">
          <cell r="A1824" t="str">
            <v>RA65Z</v>
          </cell>
          <cell r="B1824" t="str">
            <v>Cardiac Magnetic Resonance Imaging Scan, no contrast</v>
          </cell>
        </row>
        <row r="1825">
          <cell r="A1825" t="str">
            <v>RA66Z</v>
          </cell>
          <cell r="B1825" t="str">
            <v>Cardiac Magnetic Resonance Imaging Scan, post contrast only</v>
          </cell>
        </row>
        <row r="1826">
          <cell r="A1826" t="str">
            <v>RA67Z</v>
          </cell>
          <cell r="B1826" t="str">
            <v>Cardiac Magnetic Resonance Imaging Scan, pre and post contrast</v>
          </cell>
        </row>
        <row r="1827">
          <cell r="A1827" t="str">
            <v>RA68Z</v>
          </cell>
          <cell r="B1827" t="str">
            <v>Cardiac Computerised Tomography Scan</v>
          </cell>
        </row>
        <row r="1828">
          <cell r="A1828" t="str">
            <v>SA01G</v>
          </cell>
          <cell r="B1828" t="str">
            <v>Acquired Pure Red Cell Aplasia or Other Aplastic Anaemia, with CC Score 8+</v>
          </cell>
        </row>
        <row r="1829">
          <cell r="A1829" t="str">
            <v>SA01H</v>
          </cell>
          <cell r="B1829" t="str">
            <v>Acquired Pure Red Cell Aplasia or Other Aplastic Anaemia, with CC Score 5-7</v>
          </cell>
        </row>
        <row r="1830">
          <cell r="A1830" t="str">
            <v>SA01J</v>
          </cell>
          <cell r="B1830" t="str">
            <v>Acquired Pure Red Cell Aplasia or Other Aplastic Anaemia, with CC Score 2-4</v>
          </cell>
        </row>
        <row r="1831">
          <cell r="A1831" t="str">
            <v>SA01K</v>
          </cell>
          <cell r="B1831" t="str">
            <v>Acquired Pure Red Cell Aplasia or Other Aplastic Anaemia, with CC Score 0-1</v>
          </cell>
        </row>
        <row r="1832">
          <cell r="A1832" t="str">
            <v>SA02G</v>
          </cell>
          <cell r="B1832" t="str">
            <v>Coagulation Defect with CC Score 5+</v>
          </cell>
        </row>
        <row r="1833">
          <cell r="A1833" t="str">
            <v>SA02H</v>
          </cell>
          <cell r="B1833" t="str">
            <v>Coagulation Defect with CC Score 2-4</v>
          </cell>
        </row>
        <row r="1834">
          <cell r="A1834" t="str">
            <v>SA02J</v>
          </cell>
          <cell r="B1834" t="str">
            <v>Coagulation Defect with CC Score 0-1</v>
          </cell>
        </row>
        <row r="1835">
          <cell r="A1835" t="str">
            <v>SA03G</v>
          </cell>
          <cell r="B1835" t="str">
            <v>Haemolytic Anaemia with CC Score 3+</v>
          </cell>
        </row>
        <row r="1836">
          <cell r="A1836" t="str">
            <v>SA03H</v>
          </cell>
          <cell r="B1836" t="str">
            <v>Haemolytic Anaemia with CC Score 0-2</v>
          </cell>
        </row>
        <row r="1837">
          <cell r="A1837" t="str">
            <v>SA04G</v>
          </cell>
          <cell r="B1837" t="str">
            <v>Iron Deficiency Anaemia with CC Score 14+</v>
          </cell>
        </row>
        <row r="1838">
          <cell r="A1838" t="str">
            <v>SA04H</v>
          </cell>
          <cell r="B1838" t="str">
            <v>Iron Deficiency Anaemia with CC Score 10-13</v>
          </cell>
        </row>
        <row r="1839">
          <cell r="A1839" t="str">
            <v>SA04J</v>
          </cell>
          <cell r="B1839" t="str">
            <v>Iron Deficiency Anaemia with CC Score 6-9</v>
          </cell>
        </row>
        <row r="1840">
          <cell r="A1840" t="str">
            <v>SA04K</v>
          </cell>
          <cell r="B1840" t="str">
            <v>Iron Deficiency Anaemia with CC Score 2-5</v>
          </cell>
        </row>
        <row r="1841">
          <cell r="A1841" t="str">
            <v>SA04L</v>
          </cell>
          <cell r="B1841" t="str">
            <v>Iron Deficiency Anaemia with CC Score 0-1</v>
          </cell>
        </row>
        <row r="1842">
          <cell r="A1842" t="str">
            <v>SA05G</v>
          </cell>
          <cell r="B1842" t="str">
            <v>Megaloblastic Anaemia with CC Score 8+</v>
          </cell>
        </row>
        <row r="1843">
          <cell r="A1843" t="str">
            <v>SA05H</v>
          </cell>
          <cell r="B1843" t="str">
            <v>Megaloblastic Anaemia with CC Score 4-7</v>
          </cell>
        </row>
        <row r="1844">
          <cell r="A1844" t="str">
            <v>SA05J</v>
          </cell>
          <cell r="B1844" t="str">
            <v>Megaloblastic Anaemia with CC Score 0-3</v>
          </cell>
        </row>
        <row r="1845">
          <cell r="A1845" t="str">
            <v>SA06G</v>
          </cell>
          <cell r="B1845" t="str">
            <v>Myelodysplastic Syndrome with CC Score 8+</v>
          </cell>
        </row>
        <row r="1846">
          <cell r="A1846" t="str">
            <v>SA06H</v>
          </cell>
          <cell r="B1846" t="str">
            <v>Myelodysplastic Syndrome with CC Score 5-7</v>
          </cell>
        </row>
        <row r="1847">
          <cell r="A1847" t="str">
            <v>SA06J</v>
          </cell>
          <cell r="B1847" t="str">
            <v>Myelodysplastic Syndrome with CC Score 2-4</v>
          </cell>
        </row>
        <row r="1848">
          <cell r="A1848" t="str">
            <v>SA06K</v>
          </cell>
          <cell r="B1848" t="str">
            <v>Myelodysplastic Syndrome with CC Score 0-1</v>
          </cell>
        </row>
        <row r="1849">
          <cell r="A1849" t="str">
            <v>SA07G</v>
          </cell>
          <cell r="B1849" t="str">
            <v>Myeloproliferative Disorder with CC Score 7+</v>
          </cell>
        </row>
        <row r="1850">
          <cell r="A1850" t="str">
            <v>SA07H</v>
          </cell>
          <cell r="B1850" t="str">
            <v>Myeloproliferative Disorder with CC Score 4-6</v>
          </cell>
        </row>
        <row r="1851">
          <cell r="A1851" t="str">
            <v>SA07J</v>
          </cell>
          <cell r="B1851" t="str">
            <v>Myeloproliferative Disorder with CC Score 0-3</v>
          </cell>
        </row>
        <row r="1852">
          <cell r="A1852" t="str">
            <v>SA08G</v>
          </cell>
          <cell r="B1852" t="str">
            <v>Other Haematological or Splenic Disorders, with CC Score 6+</v>
          </cell>
        </row>
        <row r="1853">
          <cell r="A1853" t="str">
            <v>SA08H</v>
          </cell>
          <cell r="B1853" t="str">
            <v>Other Haematological or Splenic Disorders, with CC Score 3-5</v>
          </cell>
        </row>
        <row r="1854">
          <cell r="A1854" t="str">
            <v>SA08J</v>
          </cell>
          <cell r="B1854" t="str">
            <v>Other Haematological or Splenic Disorders, with CC Score 0-2</v>
          </cell>
        </row>
        <row r="1855">
          <cell r="A1855" t="str">
            <v>SA09G</v>
          </cell>
          <cell r="B1855" t="str">
            <v>Other Red Blood Cell Disorders with CC Score 14+</v>
          </cell>
        </row>
        <row r="1856">
          <cell r="A1856" t="str">
            <v>SA09H</v>
          </cell>
          <cell r="B1856" t="str">
            <v>Other Red Blood Cell Disorders with CC Score 10-13</v>
          </cell>
        </row>
        <row r="1857">
          <cell r="A1857" t="str">
            <v>SA09J</v>
          </cell>
          <cell r="B1857" t="str">
            <v>Other Red Blood Cell Disorders with CC Score 6-9</v>
          </cell>
        </row>
        <row r="1858">
          <cell r="A1858" t="str">
            <v>SA09K</v>
          </cell>
          <cell r="B1858" t="str">
            <v>Other Red Blood Cell Disorders with CC Score 2-5</v>
          </cell>
        </row>
        <row r="1859">
          <cell r="A1859" t="str">
            <v>SA09L</v>
          </cell>
          <cell r="B1859" t="str">
            <v>Other Red Blood Cell Disorders with CC Score 0-1</v>
          </cell>
        </row>
        <row r="1860">
          <cell r="A1860" t="str">
            <v>SA11Z</v>
          </cell>
          <cell r="B1860" t="str">
            <v>Thalassaemia</v>
          </cell>
        </row>
        <row r="1861">
          <cell r="A1861" t="str">
            <v>SA12G</v>
          </cell>
          <cell r="B1861" t="str">
            <v>Thrombocytopenia with CC Score 8+</v>
          </cell>
        </row>
        <row r="1862">
          <cell r="A1862" t="str">
            <v>SA12H</v>
          </cell>
          <cell r="B1862" t="str">
            <v>Thrombocytopenia with CC Score 5-7</v>
          </cell>
        </row>
        <row r="1863">
          <cell r="A1863" t="str">
            <v>SA12J</v>
          </cell>
          <cell r="B1863" t="str">
            <v>Thrombocytopenia with CC Score 2-4</v>
          </cell>
        </row>
        <row r="1864">
          <cell r="A1864" t="str">
            <v>SA12K</v>
          </cell>
          <cell r="B1864" t="str">
            <v>Thrombocytopenia with CC Score 0-1</v>
          </cell>
        </row>
        <row r="1865">
          <cell r="A1865" t="str">
            <v>SA13A</v>
          </cell>
          <cell r="B1865" t="str">
            <v>Single Plasma Exchange, Leucophoresis or Red Cell Exchange, 19 years and over</v>
          </cell>
        </row>
        <row r="1866">
          <cell r="A1866" t="str">
            <v>SA13B</v>
          </cell>
          <cell r="B1866" t="str">
            <v>Single Plasma Exchange, Leucophoresis or Red Cell Exchange, 18 years and under</v>
          </cell>
        </row>
        <row r="1867">
          <cell r="A1867" t="str">
            <v>SA14Z</v>
          </cell>
          <cell r="B1867" t="str">
            <v>Plasma Exchanges, 2 to 9</v>
          </cell>
        </row>
        <row r="1868">
          <cell r="A1868" t="str">
            <v>SA15Z</v>
          </cell>
          <cell r="B1868" t="str">
            <v>Plasma Exchanges, 10 to 19</v>
          </cell>
        </row>
        <row r="1869">
          <cell r="A1869" t="str">
            <v>SA16Z</v>
          </cell>
          <cell r="B1869" t="str">
            <v>Plasma Exchanges, 20 or more</v>
          </cell>
        </row>
        <row r="1870">
          <cell r="A1870" t="str">
            <v>SA17G</v>
          </cell>
          <cell r="B1870" t="str">
            <v>Malignant Disorders of Lymphatic or Haematological Systems, with CC Score 3+</v>
          </cell>
        </row>
        <row r="1871">
          <cell r="A1871" t="str">
            <v>SA17H</v>
          </cell>
          <cell r="B1871" t="str">
            <v>Malignant Disorders of Lymphatic or Haematological Systems, with CC Score 0-2</v>
          </cell>
        </row>
        <row r="1872">
          <cell r="A1872" t="str">
            <v>SA18Z</v>
          </cell>
          <cell r="B1872" t="str">
            <v>Bone Marrow Harvest</v>
          </cell>
        </row>
        <row r="1873">
          <cell r="A1873" t="str">
            <v>SA19A</v>
          </cell>
          <cell r="B1873" t="str">
            <v>Bone Marrow Transplant, Autograft, 19 years and over</v>
          </cell>
        </row>
        <row r="1874">
          <cell r="A1874" t="str">
            <v>SA19B</v>
          </cell>
          <cell r="B1874" t="str">
            <v>Bone Marrow Transplant, Autograft, 18 years and under</v>
          </cell>
        </row>
        <row r="1875">
          <cell r="A1875" t="str">
            <v>SA20A</v>
          </cell>
          <cell r="B1875" t="str">
            <v>Bone Marrow Transplant, Allogeneic Graft (Sibling), 19 years and over</v>
          </cell>
        </row>
        <row r="1876">
          <cell r="A1876" t="str">
            <v>SA20B</v>
          </cell>
          <cell r="B1876" t="str">
            <v>Bone Marrow Transplant, Allogeneic Graft (Sibling), 18 years and under</v>
          </cell>
        </row>
        <row r="1877">
          <cell r="A1877" t="str">
            <v>SA21A</v>
          </cell>
          <cell r="B1877" t="str">
            <v>Bone Marrow Transplant, Allogeneic Graft (Volunteer Unrelated Donor), 19 years and over</v>
          </cell>
        </row>
        <row r="1878">
          <cell r="A1878" t="str">
            <v>SA21B</v>
          </cell>
          <cell r="B1878" t="str">
            <v>Bone Marrow Transplant, Allogeneic Graft (Volunteer Unrelated Donor), 18 years and under</v>
          </cell>
        </row>
        <row r="1879">
          <cell r="A1879" t="str">
            <v>SA22A</v>
          </cell>
          <cell r="B1879" t="str">
            <v>Bone Marrow Transplant, Allogeneic Graft (Cord Blood), 19 years and over</v>
          </cell>
        </row>
        <row r="1880">
          <cell r="A1880" t="str">
            <v>SA22B</v>
          </cell>
          <cell r="B1880" t="str">
            <v>Bone Marrow Transplant, Allogeneic Graft (Cord Blood), 18 years and under</v>
          </cell>
        </row>
        <row r="1881">
          <cell r="A1881" t="str">
            <v>SA23A</v>
          </cell>
          <cell r="B1881" t="str">
            <v>Bone Marrow Transplant, Allogeneic Graft (Haplo-Identical), 19 years and over</v>
          </cell>
        </row>
        <row r="1882">
          <cell r="A1882" t="str">
            <v>SA23B</v>
          </cell>
          <cell r="B1882" t="str">
            <v>Bone Marrow Transplant, Allogeneic Graft (Haplo-Identical), 18 years and under</v>
          </cell>
        </row>
        <row r="1883">
          <cell r="A1883" t="str">
            <v>SA24G</v>
          </cell>
          <cell r="B1883" t="str">
            <v>Acute Lymphoblastic Leukaemia with CC Score 5+</v>
          </cell>
        </row>
        <row r="1884">
          <cell r="A1884" t="str">
            <v>SA24H</v>
          </cell>
          <cell r="B1884" t="str">
            <v>Acute Lymphoblastic Leukaemia with CC Score 2-4</v>
          </cell>
        </row>
        <row r="1885">
          <cell r="A1885" t="str">
            <v>SA24J</v>
          </cell>
          <cell r="B1885" t="str">
            <v>Acute Lymphoblastic Leukaemia with CC Score 0-1</v>
          </cell>
        </row>
        <row r="1886">
          <cell r="A1886" t="str">
            <v>SA25G</v>
          </cell>
          <cell r="B1886" t="str">
            <v>Acute Myeloid Leukaemia with CC Score 12+</v>
          </cell>
        </row>
        <row r="1887">
          <cell r="A1887" t="str">
            <v>SA25H</v>
          </cell>
          <cell r="B1887" t="str">
            <v>Acute Myeloid Leukaemia with CC Score 9-11</v>
          </cell>
        </row>
        <row r="1888">
          <cell r="A1888" t="str">
            <v>SA25J</v>
          </cell>
          <cell r="B1888" t="str">
            <v>Acute Myeloid Leukaemia with CC Score 6-8</v>
          </cell>
        </row>
        <row r="1889">
          <cell r="A1889" t="str">
            <v>SA25K</v>
          </cell>
          <cell r="B1889" t="str">
            <v>Acute Myeloid Leukaemia with CC Score 4-5</v>
          </cell>
        </row>
        <row r="1890">
          <cell r="A1890" t="str">
            <v>SA25L</v>
          </cell>
          <cell r="B1890" t="str">
            <v>Acute Myeloid Leukaemia with CC Score 2-3</v>
          </cell>
        </row>
        <row r="1891">
          <cell r="A1891" t="str">
            <v>SA25M</v>
          </cell>
          <cell r="B1891" t="str">
            <v>Acute Myeloid Leukaemia with CC Score 0-1</v>
          </cell>
        </row>
        <row r="1892">
          <cell r="A1892" t="str">
            <v>SA26A</v>
          </cell>
          <cell r="B1892" t="str">
            <v>Peripheral Blood Stem Cell Transplant, Autologous, 19 years and over</v>
          </cell>
        </row>
        <row r="1893">
          <cell r="A1893" t="str">
            <v>SA26B</v>
          </cell>
          <cell r="B1893" t="str">
            <v>Peripheral Blood Stem Cell Transplant, Autologous, 18 years and under</v>
          </cell>
        </row>
        <row r="1894">
          <cell r="A1894" t="str">
            <v>SA27A</v>
          </cell>
          <cell r="B1894" t="str">
            <v>Peripheral Blood Stem Cell Transplant, Syngeneic, 19 years and over</v>
          </cell>
        </row>
        <row r="1895">
          <cell r="A1895" t="str">
            <v>SA27B</v>
          </cell>
          <cell r="B1895" t="str">
            <v>Peripheral Blood Stem Cell Transplant, Syngeneic, 18 years and under</v>
          </cell>
        </row>
        <row r="1896">
          <cell r="A1896" t="str">
            <v>SA28A</v>
          </cell>
          <cell r="B1896" t="str">
            <v>Peripheral Blood Stem Cell Transplant, Allogeneic, 19 years and over</v>
          </cell>
        </row>
        <row r="1897">
          <cell r="A1897" t="str">
            <v>SA28B</v>
          </cell>
          <cell r="B1897" t="str">
            <v>Peripheral Blood Stem Cell Transplant, Allogeneic, 18 years and under</v>
          </cell>
        </row>
        <row r="1898">
          <cell r="A1898" t="str">
            <v>SA30A</v>
          </cell>
          <cell r="B1898" t="str">
            <v>Plasma Cell Disorders with CC Score 11+</v>
          </cell>
        </row>
        <row r="1899">
          <cell r="A1899" t="str">
            <v>SA30B</v>
          </cell>
          <cell r="B1899" t="str">
            <v>Plasma Cell Disorders with CC Score 8-10</v>
          </cell>
        </row>
        <row r="1900">
          <cell r="A1900" t="str">
            <v>SA30C</v>
          </cell>
          <cell r="B1900" t="str">
            <v>Plasma Cell Disorders with CC Score 5-7</v>
          </cell>
        </row>
        <row r="1901">
          <cell r="A1901" t="str">
            <v>SA30D</v>
          </cell>
          <cell r="B1901" t="str">
            <v>Plasma Cell Disorders with CC Score 2-4</v>
          </cell>
        </row>
        <row r="1902">
          <cell r="A1902" t="str">
            <v>SA30E</v>
          </cell>
          <cell r="B1902" t="str">
            <v>Plasma Cell Disorders with CC Score 0-1</v>
          </cell>
        </row>
        <row r="1903">
          <cell r="A1903" t="str">
            <v>SA31A</v>
          </cell>
          <cell r="B1903" t="str">
            <v>Malignant Lymphoma, including Hodgkin's and Non-Hodgkin's, with CC Score 15+</v>
          </cell>
        </row>
        <row r="1904">
          <cell r="A1904" t="str">
            <v>SA31B</v>
          </cell>
          <cell r="B1904" t="str">
            <v>Malignant Lymphoma, including Hodgkin's and Non-Hodgkin's, with CC Score 10-14</v>
          </cell>
        </row>
        <row r="1905">
          <cell r="A1905" t="str">
            <v>SA31C</v>
          </cell>
          <cell r="B1905" t="str">
            <v>Malignant Lymphoma, including Hodgkin's and Non-Hodgkin's, with CC Score 6-9</v>
          </cell>
        </row>
        <row r="1906">
          <cell r="A1906" t="str">
            <v>SA31D</v>
          </cell>
          <cell r="B1906" t="str">
            <v>Malignant Lymphoma, including Hodgkin's and Non-Hodgkin's, with CC Score 4-5</v>
          </cell>
        </row>
        <row r="1907">
          <cell r="A1907" t="str">
            <v>SA31E</v>
          </cell>
          <cell r="B1907" t="str">
            <v>Malignant Lymphoma, including Hodgkin's and Non-Hodgkin's, with CC Score 2-3</v>
          </cell>
        </row>
        <row r="1908">
          <cell r="A1908" t="str">
            <v>SA31F</v>
          </cell>
          <cell r="B1908" t="str">
            <v>Malignant Lymphoma, including Hodgkin's and Non-Hodgkin's, with CC Score 0-1</v>
          </cell>
        </row>
        <row r="1909">
          <cell r="A1909" t="str">
            <v>SA32A</v>
          </cell>
          <cell r="B1909" t="str">
            <v>Chronic Lymphocytic Leukaemia, including Related Disorders, with CC Score 7+</v>
          </cell>
        </row>
        <row r="1910">
          <cell r="A1910" t="str">
            <v>SA32B</v>
          </cell>
          <cell r="B1910" t="str">
            <v>Chronic Lymphocytic Leukaemia, including Related Disorders, with CC Score 5-6</v>
          </cell>
        </row>
        <row r="1911">
          <cell r="A1911" t="str">
            <v>SA32C</v>
          </cell>
          <cell r="B1911" t="str">
            <v>Chronic Lymphocytic Leukaemia, including Related Disorders, with CC Score 3-4</v>
          </cell>
        </row>
        <row r="1912">
          <cell r="A1912" t="str">
            <v>SA32D</v>
          </cell>
          <cell r="B1912" t="str">
            <v>Chronic Lymphocytic Leukaemia, including Related Disorders, with CC Score 0-2</v>
          </cell>
        </row>
        <row r="1913">
          <cell r="A1913" t="str">
            <v>SA33Z</v>
          </cell>
          <cell r="B1913" t="str">
            <v>Diagnostic Bone Marrow Extraction</v>
          </cell>
        </row>
        <row r="1914">
          <cell r="A1914" t="str">
            <v>SA34Z</v>
          </cell>
          <cell r="B1914" t="str">
            <v>Peripheral Blood Stem Cell Harvest</v>
          </cell>
        </row>
        <row r="1915">
          <cell r="A1915" t="str">
            <v>SA35A</v>
          </cell>
          <cell r="B1915" t="str">
            <v>Agranulocytosis with CC Score 13+</v>
          </cell>
        </row>
        <row r="1916">
          <cell r="A1916" t="str">
            <v>SA35B</v>
          </cell>
          <cell r="B1916" t="str">
            <v>Agranulocytosis with CC Score 9-12</v>
          </cell>
        </row>
        <row r="1917">
          <cell r="A1917" t="str">
            <v>SA35C</v>
          </cell>
          <cell r="B1917" t="str">
            <v>Agranulocytosis with CC Score 5-8</v>
          </cell>
        </row>
        <row r="1918">
          <cell r="A1918" t="str">
            <v>SA35D</v>
          </cell>
          <cell r="B1918" t="str">
            <v>Agranulocytosis with CC Score 2-4</v>
          </cell>
        </row>
        <row r="1919">
          <cell r="A1919" t="str">
            <v>SA35E</v>
          </cell>
          <cell r="B1919" t="str">
            <v>Agranulocytosis with CC Score 0-1</v>
          </cell>
        </row>
        <row r="1920">
          <cell r="A1920" t="str">
            <v>SA36A</v>
          </cell>
          <cell r="B1920" t="str">
            <v>Sickle-Cell Anaemia with Crisis, with CC Score 6+</v>
          </cell>
        </row>
        <row r="1921">
          <cell r="A1921" t="str">
            <v>SA36B</v>
          </cell>
          <cell r="B1921" t="str">
            <v>Sickle-Cell Anaemia with Crisis, with CC Score 2-5</v>
          </cell>
        </row>
        <row r="1922">
          <cell r="A1922" t="str">
            <v>SA36C</v>
          </cell>
          <cell r="B1922" t="str">
            <v>Sickle-Cell Anaemia with Crisis, with CC Score 0-1</v>
          </cell>
        </row>
        <row r="1923">
          <cell r="A1923" t="str">
            <v>SA37Z</v>
          </cell>
          <cell r="B1923" t="str">
            <v>Sickle Cell Anaemia without Crisis</v>
          </cell>
        </row>
        <row r="1924">
          <cell r="A1924" t="str">
            <v>SB01Z</v>
          </cell>
          <cell r="B1924" t="str">
            <v>Procure Chemotherapy Drugs for Regimens in Band 1</v>
          </cell>
        </row>
        <row r="1925">
          <cell r="A1925" t="str">
            <v>SB02Z</v>
          </cell>
          <cell r="B1925" t="str">
            <v>Procure Chemotherapy Drugs for Regimens in Band 2</v>
          </cell>
        </row>
        <row r="1926">
          <cell r="A1926" t="str">
            <v>SB03Z</v>
          </cell>
          <cell r="B1926" t="str">
            <v>Procure Chemotherapy Drugs for Regimens in Band 3</v>
          </cell>
        </row>
        <row r="1927">
          <cell r="A1927" t="str">
            <v>SB04Z</v>
          </cell>
          <cell r="B1927" t="str">
            <v>Procure Chemotherapy Drugs for Regimens in Band 4</v>
          </cell>
        </row>
        <row r="1928">
          <cell r="A1928" t="str">
            <v>SB05Z</v>
          </cell>
          <cell r="B1928" t="str">
            <v>Procure Chemotherapy Drugs for Regimens in Band 5</v>
          </cell>
        </row>
        <row r="1929">
          <cell r="A1929" t="str">
            <v>SB06Z</v>
          </cell>
          <cell r="B1929" t="str">
            <v>Procure Chemotherapy Drugs for Regimens in Band 6</v>
          </cell>
        </row>
        <row r="1930">
          <cell r="A1930" t="str">
            <v>SB07Z</v>
          </cell>
          <cell r="B1930" t="str">
            <v>Procure Chemotherapy Drugs for Regimens in Band 7</v>
          </cell>
        </row>
        <row r="1931">
          <cell r="A1931" t="str">
            <v>SB08Z</v>
          </cell>
          <cell r="B1931" t="str">
            <v>Procure Chemotherapy Drugs for Regimens in Band 8</v>
          </cell>
        </row>
        <row r="1932">
          <cell r="A1932" t="str">
            <v>SB09Z</v>
          </cell>
          <cell r="B1932" t="str">
            <v>Procure Chemotherapy Drugs for Regimens in Band 9</v>
          </cell>
        </row>
        <row r="1933">
          <cell r="A1933" t="str">
            <v>SB10Z</v>
          </cell>
          <cell r="B1933" t="str">
            <v>Procure Chemotherapy Drugs for Regimens in Band 10</v>
          </cell>
        </row>
        <row r="1934">
          <cell r="A1934" t="str">
            <v>SB11Z</v>
          </cell>
          <cell r="B1934" t="str">
            <v>Deliver Exclusively Oral Chemotherapy</v>
          </cell>
        </row>
        <row r="1935">
          <cell r="A1935" t="str">
            <v>SB12Z</v>
          </cell>
          <cell r="B1935" t="str">
            <v>Deliver Simple Parenteral Chemotherapy at First Attendance</v>
          </cell>
        </row>
        <row r="1936">
          <cell r="A1936" t="str">
            <v>SB13Z</v>
          </cell>
          <cell r="B1936" t="str">
            <v>Deliver more Complex Parenteral Chemotherapy at First Attendance</v>
          </cell>
        </row>
        <row r="1937">
          <cell r="A1937" t="str">
            <v>SB14Z</v>
          </cell>
          <cell r="B1937" t="str">
            <v>Deliver Complex Chemotherapy, including Prolonged Infusional Treatment, at First Attendance</v>
          </cell>
        </row>
        <row r="1938">
          <cell r="A1938" t="str">
            <v>SB15Z</v>
          </cell>
          <cell r="B1938" t="str">
            <v>Deliver Subsequent Elements of a Chemotherapy Cycle</v>
          </cell>
        </row>
        <row r="1939">
          <cell r="A1939" t="str">
            <v>SB16Z</v>
          </cell>
          <cell r="B1939" t="str">
            <v>Procure Chemotherapy Drugs for Regimens not on the National List</v>
          </cell>
        </row>
        <row r="1940">
          <cell r="A1940" t="str">
            <v>SB17Z</v>
          </cell>
          <cell r="B1940" t="str">
            <v>Deliver Chemotherapy for Regimens not on the National List</v>
          </cell>
        </row>
        <row r="1941">
          <cell r="A1941" t="str">
            <v>SB97Z</v>
          </cell>
          <cell r="B1941" t="str">
            <v>Same Day Chemotherapy Admission or Attendance</v>
          </cell>
        </row>
        <row r="1942">
          <cell r="A1942" t="str">
            <v>SC21Z</v>
          </cell>
          <cell r="B1942" t="str">
            <v>Deliver a Fraction of Treatment on a Superficial or Orthovoltage Machine</v>
          </cell>
        </row>
        <row r="1943">
          <cell r="A1943" t="str">
            <v>SC22Z</v>
          </cell>
          <cell r="B1943" t="str">
            <v>Deliver a Fraction of Treatment on a Megavoltage Machine</v>
          </cell>
        </row>
        <row r="1944">
          <cell r="A1944" t="str">
            <v>SC23Z</v>
          </cell>
          <cell r="B1944" t="str">
            <v>Deliver a Fraction of Complex Treatment on a Megavoltage Machine</v>
          </cell>
        </row>
        <row r="1945">
          <cell r="A1945" t="str">
            <v>SC24Z</v>
          </cell>
          <cell r="B1945" t="str">
            <v>Deliver a Fraction of Radiotherapy on a Megavoltage Machine using General Anaesthetic</v>
          </cell>
        </row>
        <row r="1946">
          <cell r="A1946" t="str">
            <v>SC25Z</v>
          </cell>
          <cell r="B1946" t="str">
            <v>Deliver a Fraction of Total Body Irradiation</v>
          </cell>
        </row>
        <row r="1947">
          <cell r="A1947" t="str">
            <v>SC26Z</v>
          </cell>
          <cell r="B1947" t="str">
            <v>Deliver a Fraction of Intracavitary Radiotherapy without General Anaesthetic</v>
          </cell>
        </row>
        <row r="1948">
          <cell r="A1948" t="str">
            <v>SC27Z</v>
          </cell>
          <cell r="B1948" t="str">
            <v>Deliver a Fraction of Intracavitary Radiotherapy with General Anaesthetic</v>
          </cell>
        </row>
        <row r="1949">
          <cell r="A1949" t="str">
            <v>SC28Z</v>
          </cell>
          <cell r="B1949" t="str">
            <v>Deliver a Fraction of Interstitial Radiotherapy</v>
          </cell>
        </row>
        <row r="1950">
          <cell r="A1950" t="str">
            <v>SC29Z</v>
          </cell>
          <cell r="B1950" t="str">
            <v>Other Radiotherapy Treatment</v>
          </cell>
        </row>
        <row r="1951">
          <cell r="A1951" t="str">
            <v>SC30Z</v>
          </cell>
          <cell r="B1951" t="str">
            <v>Deliver a Fraction of Intraluminal Brachytherapy</v>
          </cell>
        </row>
        <row r="1952">
          <cell r="A1952" t="str">
            <v>SC31Z</v>
          </cell>
          <cell r="B1952" t="str">
            <v>Deliver a Fraction of Adaptive Radiotherapy on a Megavoltage Machine</v>
          </cell>
        </row>
        <row r="1953">
          <cell r="A1953" t="str">
            <v>SC40Z</v>
          </cell>
          <cell r="B1953" t="str">
            <v>Preparation for Intensity Modulated Radiation Therapy</v>
          </cell>
        </row>
        <row r="1954">
          <cell r="A1954" t="str">
            <v>SC41Z</v>
          </cell>
          <cell r="B1954" t="str">
            <v>Preparation for Intensity Modulated Radiation Therapy, with Technical Support</v>
          </cell>
        </row>
        <row r="1955">
          <cell r="A1955" t="str">
            <v>SC42Z</v>
          </cell>
          <cell r="B1955" t="str">
            <v>Preparation for Total Body Irradiation</v>
          </cell>
        </row>
        <row r="1956">
          <cell r="A1956" t="str">
            <v>SC43Z</v>
          </cell>
          <cell r="B1956" t="str">
            <v>Preparation for Total Body Irradiation, with Technical Support</v>
          </cell>
        </row>
        <row r="1957">
          <cell r="A1957" t="str">
            <v>SC44Z</v>
          </cell>
          <cell r="B1957" t="str">
            <v>Preparation for Hemi Body Irradiation</v>
          </cell>
        </row>
        <row r="1958">
          <cell r="A1958" t="str">
            <v>SC45Z</v>
          </cell>
          <cell r="B1958" t="str">
            <v>Preparation for Simple Radiotherapy with Imaging and Dosimetry</v>
          </cell>
        </row>
        <row r="1959">
          <cell r="A1959" t="str">
            <v>SC46Z</v>
          </cell>
          <cell r="B1959" t="str">
            <v>Preparation for Simple Radiotherapy with Imaging and Dosimetry, with Technical Support</v>
          </cell>
        </row>
        <row r="1960">
          <cell r="A1960" t="str">
            <v>SC47Z</v>
          </cell>
          <cell r="B1960" t="str">
            <v>Preparation for Simple Radiotherapy with Imaging and Simple Calculation</v>
          </cell>
        </row>
        <row r="1961">
          <cell r="A1961" t="str">
            <v>SC48Z</v>
          </cell>
          <cell r="B1961" t="str">
            <v>Preparation for Simple Radiotherapy with Imaging and Simple Calculation, with Technical Support</v>
          </cell>
        </row>
        <row r="1962">
          <cell r="A1962" t="str">
            <v>SC49Z</v>
          </cell>
          <cell r="B1962" t="str">
            <v>Preparation for Superficial Radiotherapy with Simple Calculation</v>
          </cell>
        </row>
        <row r="1963">
          <cell r="A1963" t="str">
            <v>SC50Z</v>
          </cell>
          <cell r="B1963" t="str">
            <v>Preparation for Superficial Radiotherapy with Simple Calculation, with Technical Support</v>
          </cell>
        </row>
        <row r="1964">
          <cell r="A1964" t="str">
            <v>SC51Z</v>
          </cell>
          <cell r="B1964" t="str">
            <v>Preparation for Complex Conformal Radiotherapy</v>
          </cell>
        </row>
        <row r="1965">
          <cell r="A1965" t="str">
            <v>SC52Z</v>
          </cell>
          <cell r="B1965" t="str">
            <v>Preparation for Complex Conformal Radiotherapy, with Technical Support</v>
          </cell>
        </row>
        <row r="1966">
          <cell r="A1966" t="str">
            <v>SC53Z</v>
          </cell>
          <cell r="B1966" t="str">
            <v>Preparation for Intraluminal Brachytherapy</v>
          </cell>
        </row>
        <row r="1967">
          <cell r="A1967" t="str">
            <v>SC54Z</v>
          </cell>
          <cell r="B1967" t="str">
            <v>Preparation for Intracavitary Brachytherapy</v>
          </cell>
        </row>
        <row r="1968">
          <cell r="A1968" t="str">
            <v>SC55Z</v>
          </cell>
          <cell r="B1968" t="str">
            <v>Preparation for Interstitial Brachytherapy</v>
          </cell>
        </row>
        <row r="1969">
          <cell r="A1969" t="str">
            <v>SC56Z</v>
          </cell>
          <cell r="B1969" t="str">
            <v>Other External Beam Radiotherapy Preparation</v>
          </cell>
        </row>
        <row r="1970">
          <cell r="A1970" t="str">
            <v>SC57Z</v>
          </cell>
          <cell r="B1970" t="str">
            <v>Other Brachytherapy Preparation</v>
          </cell>
        </row>
        <row r="1971">
          <cell r="A1971" t="str">
            <v>SC97Z</v>
          </cell>
          <cell r="B1971" t="str">
            <v>Same Day External Beam Radiotherapy Admission or Attendance</v>
          </cell>
        </row>
        <row r="1972">
          <cell r="A1972" t="str">
            <v>SD01A</v>
          </cell>
          <cell r="B1972" t="str">
            <v>Inpatient Specialist Palliative Care, 19 years and over</v>
          </cell>
        </row>
        <row r="1973">
          <cell r="A1973" t="str">
            <v>SD01B</v>
          </cell>
          <cell r="B1973" t="str">
            <v>Inpatient Specialist Palliative Care, 18 years and under</v>
          </cell>
        </row>
        <row r="1974">
          <cell r="A1974" t="str">
            <v>SD02A</v>
          </cell>
          <cell r="B1974" t="str">
            <v>Inpatient Specialist Palliative Care, Same Day, 19 years and over</v>
          </cell>
        </row>
        <row r="1975">
          <cell r="A1975" t="str">
            <v>SD02B</v>
          </cell>
          <cell r="B1975" t="str">
            <v>Inpatient Specialist Palliative Care, Same Day, 18 years and under</v>
          </cell>
        </row>
        <row r="1976">
          <cell r="A1976" t="str">
            <v>SD03A</v>
          </cell>
          <cell r="B1976" t="str">
            <v>Hospital Specialist Palliative Care Support, 19 years and over</v>
          </cell>
        </row>
        <row r="1977">
          <cell r="A1977" t="str">
            <v>SD03B</v>
          </cell>
          <cell r="B1977" t="str">
            <v>Hospital Specialist Palliative Care Support, 18 years and under</v>
          </cell>
        </row>
        <row r="1978">
          <cell r="A1978" t="str">
            <v>SD04A</v>
          </cell>
          <cell r="B1978" t="str">
            <v>Medical Specialist Palliative Care Attendance, 19 years and over</v>
          </cell>
        </row>
        <row r="1979">
          <cell r="A1979" t="str">
            <v>SD04B</v>
          </cell>
          <cell r="B1979" t="str">
            <v>Medical Specialist Palliative Care Attendance, 18 years and under</v>
          </cell>
        </row>
        <row r="1980">
          <cell r="A1980" t="str">
            <v>SD05A</v>
          </cell>
          <cell r="B1980" t="str">
            <v>Non-Medical Specialist Palliative Care Attendance, 19 years and over</v>
          </cell>
        </row>
        <row r="1981">
          <cell r="A1981" t="str">
            <v>SD05B</v>
          </cell>
          <cell r="B1981" t="str">
            <v>Non-Medical Specialist Palliative Care Attendance, 18 years and under</v>
          </cell>
        </row>
        <row r="1982">
          <cell r="A1982" t="str">
            <v>UZ01Z</v>
          </cell>
          <cell r="B1982" t="str">
            <v>Data Invalid for Grouping</v>
          </cell>
        </row>
        <row r="1983">
          <cell r="A1983" t="str">
            <v>VA10A</v>
          </cell>
          <cell r="B1983" t="str">
            <v>Multiple Trauma with Diagnosis Score &lt;=23, with No Interventions</v>
          </cell>
        </row>
        <row r="1984">
          <cell r="A1984" t="str">
            <v>VA10B</v>
          </cell>
          <cell r="B1984" t="str">
            <v>Multiple Trauma with Diagnosis Score 24-32, with No Interventions</v>
          </cell>
        </row>
        <row r="1985">
          <cell r="A1985" t="str">
            <v>VA10C</v>
          </cell>
          <cell r="B1985" t="str">
            <v>Multiple Trauma with Diagnosis Score 33-50, with No Interventions</v>
          </cell>
        </row>
        <row r="1986">
          <cell r="A1986" t="str">
            <v>VA10D</v>
          </cell>
          <cell r="B1986" t="str">
            <v>Multiple Trauma with Diagnosis Score &gt;=51, with No Interventions</v>
          </cell>
        </row>
        <row r="1987">
          <cell r="A1987" t="str">
            <v>VA11A</v>
          </cell>
          <cell r="B1987" t="str">
            <v>Multiple Trauma with Diagnosis Score &lt;=23, with Intervention Score 1-8</v>
          </cell>
        </row>
        <row r="1988">
          <cell r="A1988" t="str">
            <v>VA11B</v>
          </cell>
          <cell r="B1988" t="str">
            <v>Multiple Trauma with Diagnosis Score 24-32, with Intervention Score 1-8</v>
          </cell>
        </row>
        <row r="1989">
          <cell r="A1989" t="str">
            <v>VA11C</v>
          </cell>
          <cell r="B1989" t="str">
            <v>Multiple Trauma with Diagnosis Score 33-50, with Intervention Score 1-8</v>
          </cell>
        </row>
        <row r="1990">
          <cell r="A1990" t="str">
            <v>VA11D</v>
          </cell>
          <cell r="B1990" t="str">
            <v>Multiple Trauma with Diagnosis Score &gt;=51, with Intervention Score 1-8</v>
          </cell>
        </row>
        <row r="1991">
          <cell r="A1991" t="str">
            <v>VA12A</v>
          </cell>
          <cell r="B1991" t="str">
            <v>Multiple Trauma with Diagnosis Score &lt;=23, with Intervention Score 9-18</v>
          </cell>
        </row>
        <row r="1992">
          <cell r="A1992" t="str">
            <v>VA12B</v>
          </cell>
          <cell r="B1992" t="str">
            <v>Multiple Trauma with Diagnosis Score 24-32, with Intervention Score 9-18</v>
          </cell>
        </row>
        <row r="1993">
          <cell r="A1993" t="str">
            <v>VA12C</v>
          </cell>
          <cell r="B1993" t="str">
            <v>Multiple Trauma with Diagnosis Score 33-50, with Intervention Score 9-18</v>
          </cell>
        </row>
        <row r="1994">
          <cell r="A1994" t="str">
            <v>VA12D</v>
          </cell>
          <cell r="B1994" t="str">
            <v>Multiple Trauma with Diagnosis Score &gt;=51, with Intervention Score 9-18</v>
          </cell>
        </row>
        <row r="1995">
          <cell r="A1995" t="str">
            <v>VA13A</v>
          </cell>
          <cell r="B1995" t="str">
            <v>Multiple Trauma with Diagnosis Score &lt;=23, with Intervention Score 19-29</v>
          </cell>
        </row>
        <row r="1996">
          <cell r="A1996" t="str">
            <v>VA13B</v>
          </cell>
          <cell r="B1996" t="str">
            <v>Multiple Trauma with Diagnosis Score 24-32, with Intervention Score 19-29</v>
          </cell>
        </row>
        <row r="1997">
          <cell r="A1997" t="str">
            <v>VA13C</v>
          </cell>
          <cell r="B1997" t="str">
            <v>Multiple Trauma with Diagnosis Score 33-50, with Intervention Score 19-29</v>
          </cell>
        </row>
        <row r="1998">
          <cell r="A1998" t="str">
            <v>VA13D</v>
          </cell>
          <cell r="B1998" t="str">
            <v>Multiple Trauma with Diagnosis Score &gt;=51, with Intervention Score 19-29</v>
          </cell>
        </row>
        <row r="1999">
          <cell r="A1999" t="str">
            <v>VA14A</v>
          </cell>
          <cell r="B1999" t="str">
            <v>Multiple Trauma with Diagnosis Score &lt;=23, with Intervention Score 30-44</v>
          </cell>
        </row>
        <row r="2000">
          <cell r="A2000" t="str">
            <v>VA14B</v>
          </cell>
          <cell r="B2000" t="str">
            <v>Multiple Trauma with Diagnosis Score 24-32, with Intervention Score 30-44</v>
          </cell>
        </row>
        <row r="2001">
          <cell r="A2001" t="str">
            <v>VA14C</v>
          </cell>
          <cell r="B2001" t="str">
            <v>Multiple Trauma with Diagnosis Score 33-50, with Intervention Score 30-44</v>
          </cell>
        </row>
        <row r="2002">
          <cell r="A2002" t="str">
            <v>VA14D</v>
          </cell>
          <cell r="B2002" t="str">
            <v>Multiple Trauma with Diagnosis Score &gt;=51, with Intervention Score 30-44</v>
          </cell>
        </row>
        <row r="2003">
          <cell r="A2003" t="str">
            <v>VA15A</v>
          </cell>
          <cell r="B2003" t="str">
            <v>Multiple Trauma with Diagnosis Score &lt;=23, with Intervention Score &gt;=45</v>
          </cell>
        </row>
        <row r="2004">
          <cell r="A2004" t="str">
            <v>VA15B</v>
          </cell>
          <cell r="B2004" t="str">
            <v>Multiple Trauma with Diagnosis Score 24-32, with Intervention Score &gt;=45</v>
          </cell>
        </row>
        <row r="2005">
          <cell r="A2005" t="str">
            <v>VA15C</v>
          </cell>
          <cell r="B2005" t="str">
            <v>Multiple Trauma with Diagnosis Score 33-50, with Intervention Score &gt;=45</v>
          </cell>
        </row>
        <row r="2006">
          <cell r="A2006" t="str">
            <v>VA15D</v>
          </cell>
          <cell r="B2006" t="str">
            <v>Multiple Trauma with Diagnosis Score &gt;=51, with Intervention Score &gt;=45</v>
          </cell>
        </row>
        <row r="2007">
          <cell r="A2007" t="str">
            <v>VB01Z</v>
          </cell>
          <cell r="B2007" t="str">
            <v>Emergency Medicine, Any Investigation with Category 5 Treatment</v>
          </cell>
        </row>
        <row r="2008">
          <cell r="A2008" t="str">
            <v>VB02Z</v>
          </cell>
          <cell r="B2008" t="str">
            <v>Emergency Medicine, Category 3 Investigation with Category 4 Treatment</v>
          </cell>
        </row>
        <row r="2009">
          <cell r="A2009" t="str">
            <v>VB03Z</v>
          </cell>
          <cell r="B2009" t="str">
            <v>Emergency Medicine, Category 3 Investigation with Category 1-3 Treatment</v>
          </cell>
        </row>
        <row r="2010">
          <cell r="A2010" t="str">
            <v>VB04Z</v>
          </cell>
          <cell r="B2010" t="str">
            <v>Emergency Medicine, Category 2 Investigation with Category 4 Treatment</v>
          </cell>
        </row>
        <row r="2011">
          <cell r="A2011" t="str">
            <v>VB05Z</v>
          </cell>
          <cell r="B2011" t="str">
            <v>Emergency Medicine, Category 2 Investigation with Category 3 Treatment</v>
          </cell>
        </row>
        <row r="2012">
          <cell r="A2012" t="str">
            <v>VB06Z</v>
          </cell>
          <cell r="B2012" t="str">
            <v>Emergency Medicine, Category 1 Investigation with Category 3-4 Treatment</v>
          </cell>
        </row>
        <row r="2013">
          <cell r="A2013" t="str">
            <v>VB07Z</v>
          </cell>
          <cell r="B2013" t="str">
            <v>Emergency Medicine, Category 2 Investigation with Category 2 Treatment</v>
          </cell>
        </row>
        <row r="2014">
          <cell r="A2014" t="str">
            <v>VB08Z</v>
          </cell>
          <cell r="B2014" t="str">
            <v>Emergency Medicine, Category 2 Investigation with Category 1 Treatment</v>
          </cell>
        </row>
        <row r="2015">
          <cell r="A2015" t="str">
            <v>VB09Z</v>
          </cell>
          <cell r="B2015" t="str">
            <v>Emergency Medicine, Category 1 Investigation with Category 1-2 Treatment</v>
          </cell>
        </row>
        <row r="2016">
          <cell r="A2016" t="str">
            <v>VB10Z</v>
          </cell>
          <cell r="B2016" t="str">
            <v>Emergency Medicine, Dental Care</v>
          </cell>
        </row>
        <row r="2017">
          <cell r="A2017" t="str">
            <v>VB11Z</v>
          </cell>
          <cell r="B2017" t="str">
            <v>Emergency Medicine, No Investigation with No Significant Treatment</v>
          </cell>
        </row>
        <row r="2018">
          <cell r="A2018" t="str">
            <v>VC01Z</v>
          </cell>
          <cell r="B2018" t="str">
            <v>Assessment for Rehabilitation, Unidisciplinary</v>
          </cell>
        </row>
        <row r="2019">
          <cell r="A2019" t="str">
            <v>VC02Z</v>
          </cell>
          <cell r="B2019" t="str">
            <v>Assessment for Rehabilitation, Multidisciplinary, Non-Specialist</v>
          </cell>
        </row>
        <row r="2020">
          <cell r="A2020" t="str">
            <v>VC03Z</v>
          </cell>
          <cell r="B2020" t="str">
            <v>Assessment for Rehabilitation, Multidisciplinary, Specialist</v>
          </cell>
        </row>
        <row r="2021">
          <cell r="A2021" t="str">
            <v>VC04Z</v>
          </cell>
          <cell r="B2021" t="str">
            <v>Rehabilitation for Stroke</v>
          </cell>
        </row>
        <row r="2022">
          <cell r="A2022" t="str">
            <v>VC06Z</v>
          </cell>
          <cell r="B2022" t="str">
            <v>Rehabilitation for Brain Injuries</v>
          </cell>
        </row>
        <row r="2023">
          <cell r="A2023" t="str">
            <v>VC08Z</v>
          </cell>
          <cell r="B2023" t="str">
            <v>Rehabilitation for Spinal Cord Injuries</v>
          </cell>
        </row>
        <row r="2024">
          <cell r="A2024" t="str">
            <v>VC10Z</v>
          </cell>
          <cell r="B2024" t="str">
            <v>Rehabilitation for Pain Syndromes</v>
          </cell>
        </row>
        <row r="2025">
          <cell r="A2025" t="str">
            <v>VC12Z</v>
          </cell>
          <cell r="B2025" t="str">
            <v>Rehabilitation for Other Neurological Disorders</v>
          </cell>
        </row>
        <row r="2026">
          <cell r="A2026" t="str">
            <v>VC14Z</v>
          </cell>
          <cell r="B2026" t="str">
            <v>Rehabilitation for Amputation of Limb</v>
          </cell>
        </row>
        <row r="2027">
          <cell r="A2027" t="str">
            <v>VC16Z</v>
          </cell>
          <cell r="B2027" t="str">
            <v>Rehabilitation for Hip Fracture</v>
          </cell>
        </row>
        <row r="2028">
          <cell r="A2028" t="str">
            <v>VC18Z</v>
          </cell>
          <cell r="B2028" t="str">
            <v>Rehabilitation for Joint Replacement</v>
          </cell>
        </row>
        <row r="2029">
          <cell r="A2029" t="str">
            <v>VC20Z</v>
          </cell>
          <cell r="B2029" t="str">
            <v>Rehabilitation for Inflammatory Arthritis</v>
          </cell>
        </row>
        <row r="2030">
          <cell r="A2030" t="str">
            <v>VC22Z</v>
          </cell>
          <cell r="B2030" t="str">
            <v>Rehabilitation for Non-Inflammatory Arthritis</v>
          </cell>
        </row>
        <row r="2031">
          <cell r="A2031" t="str">
            <v>VC24Z</v>
          </cell>
          <cell r="B2031" t="str">
            <v>Rehabilitation for Other Musculoskeletal Disorders</v>
          </cell>
        </row>
        <row r="2032">
          <cell r="A2032" t="str">
            <v>VC26Z</v>
          </cell>
          <cell r="B2032" t="str">
            <v>Rehabilitation for Drug or Alcohol Addiction</v>
          </cell>
        </row>
        <row r="2033">
          <cell r="A2033" t="str">
            <v>VC28Z</v>
          </cell>
          <cell r="B2033" t="str">
            <v>Rehabilitation for Other Psychiatric Disorders</v>
          </cell>
        </row>
        <row r="2034">
          <cell r="A2034" t="str">
            <v>VC30Z</v>
          </cell>
          <cell r="B2034" t="str">
            <v>Rehabilitation for Burns</v>
          </cell>
        </row>
        <row r="2035">
          <cell r="A2035" t="str">
            <v>VC32Z</v>
          </cell>
          <cell r="B2035" t="str">
            <v>Rehabilitation following Head and Neck Reconstructive Surgery</v>
          </cell>
        </row>
        <row r="2036">
          <cell r="A2036" t="str">
            <v>VC34Z</v>
          </cell>
          <cell r="B2036" t="str">
            <v>Rehabilitation following Other Reconstructive Surgery</v>
          </cell>
        </row>
        <row r="2037">
          <cell r="A2037" t="str">
            <v>VC36Z</v>
          </cell>
          <cell r="B2037" t="str">
            <v>Rehabilitation for Other Trauma</v>
          </cell>
        </row>
        <row r="2038">
          <cell r="A2038" t="str">
            <v>VC38Z</v>
          </cell>
          <cell r="B2038" t="str">
            <v>Rehabilitation for Acute Myocardial Infarction or Other Cardiac Disorders</v>
          </cell>
        </row>
        <row r="2039">
          <cell r="A2039" t="str">
            <v>VC40Z</v>
          </cell>
          <cell r="B2039" t="str">
            <v>Rehabilitation for Respiratory Disorders</v>
          </cell>
        </row>
        <row r="2040">
          <cell r="A2040" t="str">
            <v>VC42Z</v>
          </cell>
          <cell r="B2040" t="str">
            <v>Rehabilitation for Other Disorders</v>
          </cell>
        </row>
        <row r="2041">
          <cell r="A2041" t="str">
            <v>WA01W</v>
          </cell>
          <cell r="B2041" t="str">
            <v>Manifestations of HIV or AIDS, with CC Score of 1+</v>
          </cell>
        </row>
        <row r="2042">
          <cell r="A2042" t="str">
            <v>WA01Y</v>
          </cell>
          <cell r="B2042" t="str">
            <v>Manifestations of HIV or AIDS, with CC Score of 0</v>
          </cell>
        </row>
        <row r="2043">
          <cell r="A2043" t="str">
            <v>WA02Z</v>
          </cell>
          <cell r="B2043" t="str">
            <v>Disorders of Immunity without HIV or AIDS</v>
          </cell>
        </row>
        <row r="2044">
          <cell r="A2044" t="str">
            <v>WA03A</v>
          </cell>
          <cell r="B2044" t="str">
            <v>Septicaemia with CC Score 4+</v>
          </cell>
        </row>
        <row r="2045">
          <cell r="A2045" t="str">
            <v>WA03B</v>
          </cell>
          <cell r="B2045" t="str">
            <v>Septicaemia with CC Score 2-3</v>
          </cell>
        </row>
        <row r="2046">
          <cell r="A2046" t="str">
            <v>WA03C</v>
          </cell>
          <cell r="B2046" t="str">
            <v>Septicaemia with CC Score 0-1</v>
          </cell>
        </row>
        <row r="2047">
          <cell r="A2047" t="str">
            <v>WA04Z</v>
          </cell>
          <cell r="B2047" t="str">
            <v>Acute Febrile Illness with length of stay 4 days or less</v>
          </cell>
        </row>
        <row r="2048">
          <cell r="A2048" t="str">
            <v>WA05Z</v>
          </cell>
          <cell r="B2048" t="str">
            <v>Pyrexia of Unknown Origin with length of stay 5 days or more</v>
          </cell>
        </row>
        <row r="2049">
          <cell r="A2049" t="str">
            <v>WA06A</v>
          </cell>
          <cell r="B2049" t="str">
            <v>Other Viral Illness with CC Score 2+</v>
          </cell>
        </row>
        <row r="2050">
          <cell r="A2050" t="str">
            <v>WA06B</v>
          </cell>
          <cell r="B2050" t="str">
            <v>Other Viral Illness with CC Score 1</v>
          </cell>
        </row>
        <row r="2051">
          <cell r="A2051" t="str">
            <v>WA06C</v>
          </cell>
          <cell r="B2051" t="str">
            <v>Other Viral Illness with CC Score 0</v>
          </cell>
        </row>
        <row r="2052">
          <cell r="A2052" t="str">
            <v>WA07Z</v>
          </cell>
          <cell r="B2052" t="str">
            <v>Complex Infectious Diseases</v>
          </cell>
        </row>
        <row r="2053">
          <cell r="A2053" t="str">
            <v>WA08Z</v>
          </cell>
          <cell r="B2053" t="str">
            <v>Malaria</v>
          </cell>
        </row>
        <row r="2054">
          <cell r="A2054" t="str">
            <v>WA09A</v>
          </cell>
          <cell r="B2054" t="str">
            <v>Other Non-Viral Infections with CC Score 3+</v>
          </cell>
        </row>
        <row r="2055">
          <cell r="A2055" t="str">
            <v>WA09B</v>
          </cell>
          <cell r="B2055" t="str">
            <v>Other Non-Viral Infections with CC Score 1-2</v>
          </cell>
        </row>
        <row r="2056">
          <cell r="A2056" t="str">
            <v>WA09C</v>
          </cell>
          <cell r="B2056" t="str">
            <v>Other Non-Viral Infections with CC Score 0</v>
          </cell>
        </row>
        <row r="2057">
          <cell r="A2057" t="str">
            <v>WA10Z</v>
          </cell>
          <cell r="B2057" t="str">
            <v>Other Infections (Genito-Urinary Medicine)</v>
          </cell>
        </row>
        <row r="2058">
          <cell r="A2058" t="str">
            <v>WA11A</v>
          </cell>
          <cell r="B2058" t="str">
            <v>Poisoning, Toxic, Environmental or Unspecified Effects, with CC Score 4+</v>
          </cell>
        </row>
        <row r="2059">
          <cell r="A2059" t="str">
            <v>WA11B</v>
          </cell>
          <cell r="B2059" t="str">
            <v>Poisoning, Toxic, Environmental or Unspecified Effects, with CC Score 2-3</v>
          </cell>
        </row>
        <row r="2060">
          <cell r="A2060" t="str">
            <v>WA11C</v>
          </cell>
          <cell r="B2060" t="str">
            <v>Poisoning, Toxic, Environmental or Unspecified Effects, with CC Score 0-1</v>
          </cell>
        </row>
        <row r="2061">
          <cell r="A2061" t="str">
            <v>WA12A</v>
          </cell>
          <cell r="B2061" t="str">
            <v>Complications of Procedures, with CC Score 3+</v>
          </cell>
        </row>
        <row r="2062">
          <cell r="A2062" t="str">
            <v>WA12B</v>
          </cell>
          <cell r="B2062" t="str">
            <v>Complications of Procedures, with CC Score 2</v>
          </cell>
        </row>
        <row r="2063">
          <cell r="A2063" t="str">
            <v>WA12C</v>
          </cell>
          <cell r="B2063" t="str">
            <v>Complications of Procedures, with CC Score 1</v>
          </cell>
        </row>
        <row r="2064">
          <cell r="A2064" t="str">
            <v>WA12D</v>
          </cell>
          <cell r="B2064" t="str">
            <v>Complications of Procedures, with CC Score 0</v>
          </cell>
        </row>
        <row r="2065">
          <cell r="A2065" t="str">
            <v>WA14A</v>
          </cell>
          <cell r="B2065" t="str">
            <v>Procedure Not Carried Out for Medical or Patient Reasons</v>
          </cell>
        </row>
        <row r="2066">
          <cell r="A2066" t="str">
            <v>WA14B</v>
          </cell>
          <cell r="B2066" t="str">
            <v>Procedure Not Carried Out for Other or Unspecified Reasons</v>
          </cell>
        </row>
        <row r="2067">
          <cell r="A2067" t="str">
            <v>WA15A</v>
          </cell>
          <cell r="B2067" t="str">
            <v>Respite Care with length of stay 9 days or more</v>
          </cell>
        </row>
        <row r="2068">
          <cell r="A2068" t="str">
            <v>WA15B</v>
          </cell>
          <cell r="B2068" t="str">
            <v>Respite Care with length of stay between 5 and 8 days</v>
          </cell>
        </row>
        <row r="2069">
          <cell r="A2069" t="str">
            <v>WA15V</v>
          </cell>
          <cell r="B2069" t="str">
            <v>Respite Care with length of stay 4 days or less</v>
          </cell>
        </row>
        <row r="2070">
          <cell r="A2070" t="str">
            <v>WA16W</v>
          </cell>
          <cell r="B2070" t="str">
            <v>Shock or Anaphylaxis, with CC Score of 1+</v>
          </cell>
        </row>
        <row r="2071">
          <cell r="A2071" t="str">
            <v>WA16Y</v>
          </cell>
          <cell r="B2071" t="str">
            <v>Shock or Anaphylaxis, with CC Score of 0</v>
          </cell>
        </row>
        <row r="2072">
          <cell r="A2072" t="str">
            <v>WA17A</v>
          </cell>
          <cell r="B2072" t="str">
            <v>Neoplasm Related Admission with CC Score 3+</v>
          </cell>
        </row>
        <row r="2073">
          <cell r="A2073" t="str">
            <v>WA17B</v>
          </cell>
          <cell r="B2073" t="str">
            <v>Neoplasm Related Admission with CC Score 2</v>
          </cell>
        </row>
        <row r="2074">
          <cell r="A2074" t="str">
            <v>WA17C</v>
          </cell>
          <cell r="B2074" t="str">
            <v>Neoplasm Related Admission with CC Score 1</v>
          </cell>
        </row>
        <row r="2075">
          <cell r="A2075" t="str">
            <v>WA17D</v>
          </cell>
          <cell r="B2075" t="str">
            <v>Neoplasm Related Admission with CC Score 0</v>
          </cell>
        </row>
        <row r="2076">
          <cell r="A2076" t="str">
            <v>WA18A</v>
          </cell>
          <cell r="B2076" t="str">
            <v>Admission for Unexplained Symptoms with Interventions, with CC Score 2+</v>
          </cell>
        </row>
        <row r="2077">
          <cell r="A2077" t="str">
            <v>WA18B</v>
          </cell>
          <cell r="B2077" t="str">
            <v>Admission for Unexplained Symptoms with Interventions, with CC Score 0-1</v>
          </cell>
        </row>
        <row r="2078">
          <cell r="A2078" t="str">
            <v>WA18C</v>
          </cell>
          <cell r="B2078" t="str">
            <v>Admission for Unexplained Symptoms without Interventions, with CC Score 5+</v>
          </cell>
        </row>
        <row r="2079">
          <cell r="A2079" t="str">
            <v>WA18D</v>
          </cell>
          <cell r="B2079" t="str">
            <v>Admission for Unexplained Symptoms without Interventions, with CC Score 3-4</v>
          </cell>
        </row>
        <row r="2080">
          <cell r="A2080" t="str">
            <v>WA18E</v>
          </cell>
          <cell r="B2080" t="str">
            <v>Admission for Unexplained Symptoms without Interventions, with CC Score 1-2</v>
          </cell>
        </row>
        <row r="2081">
          <cell r="A2081" t="str">
            <v>WA18F</v>
          </cell>
          <cell r="B2081" t="str">
            <v>Admission for Unexplained Symptoms without Interventions, with CC Score 0</v>
          </cell>
        </row>
        <row r="2082">
          <cell r="A2082" t="str">
            <v>WA19Z</v>
          </cell>
          <cell r="B2082" t="str">
            <v>Abnormal Findings without Diagnosis</v>
          </cell>
        </row>
        <row r="2083">
          <cell r="A2083" t="str">
            <v>WA20Z</v>
          </cell>
          <cell r="B2083" t="str">
            <v>Examination, Follow-Up or Special Screening</v>
          </cell>
        </row>
        <row r="2084">
          <cell r="A2084" t="str">
            <v>WA21Z</v>
          </cell>
          <cell r="B2084" t="str">
            <v>Other Procedures or Health Care Problems</v>
          </cell>
        </row>
        <row r="2085">
          <cell r="A2085" t="str">
            <v>WA22A</v>
          </cell>
          <cell r="B2085" t="str">
            <v>Other Specified Admissions or Counselling, with CC Score 4+</v>
          </cell>
        </row>
        <row r="2086">
          <cell r="A2086" t="str">
            <v>WA22B</v>
          </cell>
          <cell r="B2086" t="str">
            <v>Other Specified Admissions or Counselling, with CC Score 2-3</v>
          </cell>
        </row>
        <row r="2087">
          <cell r="A2087" t="str">
            <v>WA22C</v>
          </cell>
          <cell r="B2087" t="str">
            <v>Other Specified Admissions or Counselling, with CC Score 0-1</v>
          </cell>
        </row>
        <row r="2088">
          <cell r="A2088" t="str">
            <v>WA23A</v>
          </cell>
          <cell r="B2088" t="str">
            <v>Falls without Specific Cause, with CC Score 4+</v>
          </cell>
        </row>
        <row r="2089">
          <cell r="A2089" t="str">
            <v>WA23B</v>
          </cell>
          <cell r="B2089" t="str">
            <v>Falls without Specific Cause, with CC Score 2-3</v>
          </cell>
        </row>
        <row r="2090">
          <cell r="A2090" t="str">
            <v>WA23C</v>
          </cell>
          <cell r="B2090" t="str">
            <v>Falls without Specific Cause, with CC Score 0-1</v>
          </cell>
        </row>
        <row r="2091">
          <cell r="A2091" t="str">
            <v>WA24A</v>
          </cell>
          <cell r="B2091" t="str">
            <v>Procedures on the Lymphatic System with CC Score 1+</v>
          </cell>
        </row>
        <row r="2092">
          <cell r="A2092" t="str">
            <v>WA24B</v>
          </cell>
          <cell r="B2092" t="str">
            <v>Procedures on the Lymphatic System with CC Score 0</v>
          </cell>
        </row>
        <row r="2093">
          <cell r="A2093" t="str">
            <v>WD11Z</v>
          </cell>
          <cell r="B2093" t="str">
            <v>All patients 70 years and older with a Mental Health Primary Diagnosis, treated by a Non-Specialist Mental Health Service Provider</v>
          </cell>
        </row>
        <row r="2094">
          <cell r="A2094" t="str">
            <v>WD22Z</v>
          </cell>
          <cell r="B2094" t="str">
            <v>All patients between 19 and 69 years with a Mental Health Primary Diagnosis, treated by a Non-Specialist Mental Health Service Provider</v>
          </cell>
        </row>
        <row r="2095">
          <cell r="A2095" t="str">
            <v>WD33Z</v>
          </cell>
          <cell r="B2095" t="str">
            <v>All patients 18 years and younger with a Mental Health Primary Diagnosis, treated by a Non-Specialist Mental Health Service Provider</v>
          </cell>
        </row>
        <row r="2096">
          <cell r="A2096" t="str">
            <v>WF01A</v>
          </cell>
          <cell r="B2096" t="str">
            <v>Non-Admitted Face to Face Attendance, Follow-Up</v>
          </cell>
        </row>
        <row r="2097">
          <cell r="A2097" t="str">
            <v>WF01B</v>
          </cell>
          <cell r="B2097" t="str">
            <v>Non-Admitted Face to Face Attendance, First</v>
          </cell>
        </row>
        <row r="2098">
          <cell r="A2098" t="str">
            <v>WF01C</v>
          </cell>
          <cell r="B2098" t="str">
            <v>Non-Admitted Non-Face to Face Attendance, Follow-Up</v>
          </cell>
        </row>
        <row r="2099">
          <cell r="A2099" t="str">
            <v>WF01D</v>
          </cell>
          <cell r="B2099" t="str">
            <v>Non-Admitted Non-Face to Face Attendance, First</v>
          </cell>
        </row>
        <row r="2100">
          <cell r="A2100" t="str">
            <v>WF02A</v>
          </cell>
          <cell r="B2100" t="str">
            <v>Multiprofessional Non-Admitted Face to Face Attendance, Follow-Up</v>
          </cell>
        </row>
        <row r="2101">
          <cell r="A2101" t="str">
            <v>WF02B</v>
          </cell>
          <cell r="B2101" t="str">
            <v>Multiprofessional Non-Admitted Face to Face Attendance, First</v>
          </cell>
        </row>
        <row r="2102">
          <cell r="A2102" t="str">
            <v>WF02C</v>
          </cell>
          <cell r="B2102" t="str">
            <v>Multiprofessional Non-Admitted Non Face to Face Attendance, Follow-Up</v>
          </cell>
        </row>
        <row r="2103">
          <cell r="A2103" t="str">
            <v>WF02D</v>
          </cell>
          <cell r="B2103" t="str">
            <v>Multiprofessional Non-Admitted Non Face to Face Attendance, First</v>
          </cell>
        </row>
        <row r="2104">
          <cell r="A2104" t="str">
            <v>XA01Z</v>
          </cell>
          <cell r="B2104" t="str">
            <v>Neonatal Critical Care, Intensive Care</v>
          </cell>
        </row>
        <row r="2105">
          <cell r="A2105" t="str">
            <v>XA02Z</v>
          </cell>
          <cell r="B2105" t="str">
            <v>Neonatal Critical Care, High Dependency</v>
          </cell>
        </row>
        <row r="2106">
          <cell r="A2106" t="str">
            <v>XA03Z</v>
          </cell>
          <cell r="B2106" t="str">
            <v>Neonatal Critical Care, Special Care, without External Carer</v>
          </cell>
        </row>
        <row r="2107">
          <cell r="A2107" t="str">
            <v>XA04Z</v>
          </cell>
          <cell r="B2107" t="str">
            <v>Neonatal Critical Care, Special Care, with External Carer</v>
          </cell>
        </row>
        <row r="2108">
          <cell r="A2108" t="str">
            <v>XA05Z</v>
          </cell>
          <cell r="B2108" t="str">
            <v>Neonatal Critical Care, Normal Care</v>
          </cell>
        </row>
        <row r="2109">
          <cell r="A2109" t="str">
            <v>XA06Z</v>
          </cell>
          <cell r="B2109" t="str">
            <v>Neonatal Critical Care, Transportation</v>
          </cell>
        </row>
        <row r="2110">
          <cell r="A2110" t="str">
            <v>XB01Z</v>
          </cell>
          <cell r="B2110" t="str">
            <v>Paediatric Critical Care, Advanced Critical Care 5</v>
          </cell>
        </row>
        <row r="2111">
          <cell r="A2111" t="str">
            <v>XB02Z</v>
          </cell>
          <cell r="B2111" t="str">
            <v>Paediatric Critical Care, Advanced Critical Care 4</v>
          </cell>
        </row>
        <row r="2112">
          <cell r="A2112" t="str">
            <v>XB03Z</v>
          </cell>
          <cell r="B2112" t="str">
            <v>Paediatric Critical Care, Advanced Critical Care 3</v>
          </cell>
        </row>
        <row r="2113">
          <cell r="A2113" t="str">
            <v>XB04Z</v>
          </cell>
          <cell r="B2113" t="str">
            <v>Paediatric Critical Care, Advanced Critical Care 2</v>
          </cell>
        </row>
        <row r="2114">
          <cell r="A2114" t="str">
            <v>XB05Z</v>
          </cell>
          <cell r="B2114" t="str">
            <v>Paediatric Critical Care, Advanced Critical Care 1</v>
          </cell>
        </row>
        <row r="2115">
          <cell r="A2115" t="str">
            <v>XB06Z</v>
          </cell>
          <cell r="B2115" t="str">
            <v>Paediatric Critical Care, Intermediate Critical Care</v>
          </cell>
        </row>
        <row r="2116">
          <cell r="A2116" t="str">
            <v>XB07Z</v>
          </cell>
          <cell r="B2116" t="str">
            <v>Paediatric Critical Care, Basic Critical Care</v>
          </cell>
        </row>
        <row r="2117">
          <cell r="A2117" t="str">
            <v>XB08Z</v>
          </cell>
          <cell r="B2117" t="str">
            <v>Paediatric Critical Care, Transportation</v>
          </cell>
        </row>
        <row r="2118">
          <cell r="A2118" t="str">
            <v>XB09Z</v>
          </cell>
          <cell r="B2118" t="str">
            <v>Paediatric Critical Care, Enhanced Care</v>
          </cell>
        </row>
        <row r="2119">
          <cell r="A2119" t="str">
            <v>XC01Z</v>
          </cell>
          <cell r="B2119" t="str">
            <v>Adult Critical Care, 6 or more Organs Supported</v>
          </cell>
        </row>
        <row r="2120">
          <cell r="A2120" t="str">
            <v>XC02Z</v>
          </cell>
          <cell r="B2120" t="str">
            <v>Adult Critical Care, 5 Organs Supported</v>
          </cell>
        </row>
        <row r="2121">
          <cell r="A2121" t="str">
            <v>XC03Z</v>
          </cell>
          <cell r="B2121" t="str">
            <v>Adult Critical Care, 4 Organs Supported</v>
          </cell>
        </row>
        <row r="2122">
          <cell r="A2122" t="str">
            <v>XC04Z</v>
          </cell>
          <cell r="B2122" t="str">
            <v>Adult Critical Care, 3 Organs Supported</v>
          </cell>
        </row>
        <row r="2123">
          <cell r="A2123" t="str">
            <v>XC05Z</v>
          </cell>
          <cell r="B2123" t="str">
            <v>Adult Critical Care, 2 Organs Supported</v>
          </cell>
        </row>
        <row r="2124">
          <cell r="A2124" t="str">
            <v>XC06Z</v>
          </cell>
          <cell r="B2124" t="str">
            <v>Adult Critical Care, 1 Organ Supported</v>
          </cell>
        </row>
        <row r="2125">
          <cell r="A2125" t="str">
            <v>XC07Z</v>
          </cell>
          <cell r="B2125" t="str">
            <v>Adult Critical Care, 0 Organs Supported</v>
          </cell>
        </row>
        <row r="2126">
          <cell r="A2126" t="str">
            <v>XD01Z</v>
          </cell>
          <cell r="B2126" t="str">
            <v>Primary Pulmonary Hypertension Drugs, Band 1</v>
          </cell>
        </row>
        <row r="2127">
          <cell r="A2127" t="str">
            <v>XD02Z</v>
          </cell>
          <cell r="B2127" t="str">
            <v>Primary Pulmonary Hypertension Drugs, Band 2</v>
          </cell>
        </row>
        <row r="2128">
          <cell r="A2128" t="str">
            <v>XD03Z</v>
          </cell>
          <cell r="B2128" t="str">
            <v>Primary Pulmonary Hypertension Drugs, Band 3</v>
          </cell>
        </row>
        <row r="2129">
          <cell r="A2129" t="str">
            <v>XD04Z</v>
          </cell>
          <cell r="B2129" t="str">
            <v>Primary Pulmonary Hypertension Drugs, Band 4</v>
          </cell>
        </row>
        <row r="2130">
          <cell r="A2130" t="str">
            <v>XD05Z</v>
          </cell>
          <cell r="B2130" t="str">
            <v>Blood Products, Band 1</v>
          </cell>
        </row>
        <row r="2131">
          <cell r="A2131" t="str">
            <v>XD06Z</v>
          </cell>
          <cell r="B2131" t="str">
            <v>Blood Products, Band 2</v>
          </cell>
        </row>
        <row r="2132">
          <cell r="A2132" t="str">
            <v>XD07Z</v>
          </cell>
          <cell r="B2132" t="str">
            <v>Fibrinolytic Drugs, Band 1</v>
          </cell>
        </row>
        <row r="2133">
          <cell r="A2133" t="str">
            <v>XD08Z</v>
          </cell>
          <cell r="B2133" t="str">
            <v>Medical Gases, Band 1</v>
          </cell>
        </row>
        <row r="2134">
          <cell r="A2134" t="str">
            <v>XD09Z</v>
          </cell>
          <cell r="B2134" t="str">
            <v>Torsion Dystonias and Other Involuntary Movements Drugs, Band 1</v>
          </cell>
        </row>
        <row r="2135">
          <cell r="A2135" t="str">
            <v>XD10Z</v>
          </cell>
          <cell r="B2135" t="str">
            <v>Amyotrophic Lateral Sclerosis Drugs, Band 1</v>
          </cell>
        </row>
        <row r="2136">
          <cell r="A2136" t="str">
            <v>XD11Z</v>
          </cell>
          <cell r="B2136" t="str">
            <v>Anti Fungal Drugs, Band 1</v>
          </cell>
        </row>
        <row r="2137">
          <cell r="A2137" t="str">
            <v>XD12Z</v>
          </cell>
          <cell r="B2137" t="str">
            <v>Anti Fungal Drugs, Band 2</v>
          </cell>
        </row>
        <row r="2138">
          <cell r="A2138" t="str">
            <v>XD13Z</v>
          </cell>
          <cell r="B2138" t="str">
            <v>Hepatitis B Treatment Drugs, Band 1</v>
          </cell>
        </row>
        <row r="2139">
          <cell r="A2139" t="str">
            <v>XD14Z</v>
          </cell>
          <cell r="B2139" t="str">
            <v>Respiratory Syncytial Virus Treatment and Hepatitis C Treatment Drugs, Band 1</v>
          </cell>
        </row>
        <row r="2140">
          <cell r="A2140" t="str">
            <v>XD15Z</v>
          </cell>
          <cell r="B2140" t="str">
            <v>Respiratory Syncytial Virus Prevention Drugs, Band 1</v>
          </cell>
        </row>
        <row r="2141">
          <cell r="A2141" t="str">
            <v>XD16Z</v>
          </cell>
          <cell r="B2141" t="str">
            <v>Growth Hormone Receptor Antagonist Drugs, Band 1</v>
          </cell>
        </row>
        <row r="2142">
          <cell r="A2142" t="str">
            <v>XD17Z</v>
          </cell>
          <cell r="B2142" t="str">
            <v>Growth Hormone Analogue Drugs, Band 1</v>
          </cell>
        </row>
        <row r="2143">
          <cell r="A2143" t="str">
            <v>XD18Z</v>
          </cell>
          <cell r="B2143" t="str">
            <v>Bone Metabolism Drugs, Band 1</v>
          </cell>
        </row>
        <row r="2144">
          <cell r="A2144" t="str">
            <v>XD19Z</v>
          </cell>
          <cell r="B2144" t="str">
            <v>Monoclonal Antibodies, Band 1</v>
          </cell>
        </row>
        <row r="2145">
          <cell r="A2145" t="str">
            <v>XD20Z</v>
          </cell>
          <cell r="B2145" t="str">
            <v>Monoclonal Antibodies, Band 2</v>
          </cell>
        </row>
        <row r="2146">
          <cell r="A2146" t="str">
            <v>XD21Z</v>
          </cell>
          <cell r="B2146" t="str">
            <v>Immunomodulating Drugs, Band 1</v>
          </cell>
        </row>
        <row r="2147">
          <cell r="A2147" t="str">
            <v>XD22Z</v>
          </cell>
          <cell r="B2147" t="str">
            <v>Somatostatin Analogues, Band 1</v>
          </cell>
        </row>
        <row r="2148">
          <cell r="A2148" t="str">
            <v>XD23Z</v>
          </cell>
          <cell r="B2148" t="str">
            <v>Hypoplastic Haemolytic and Renal Anaemia Drugs, Band 1</v>
          </cell>
        </row>
        <row r="2149">
          <cell r="A2149" t="str">
            <v>XD24Z</v>
          </cell>
          <cell r="B2149" t="str">
            <v>Hypoplastic Haemolytic and Renal Anaemia Drugs, Band 2</v>
          </cell>
        </row>
        <row r="2150">
          <cell r="A2150" t="str">
            <v>XD25Z</v>
          </cell>
          <cell r="B2150" t="str">
            <v>Neutropenia Drugs, Band 1</v>
          </cell>
        </row>
        <row r="2151">
          <cell r="A2151" t="str">
            <v>XD26Z</v>
          </cell>
          <cell r="B2151" t="str">
            <v>Intravenous Nutrition, Band 1</v>
          </cell>
        </row>
        <row r="2152">
          <cell r="A2152" t="str">
            <v>XD27Z</v>
          </cell>
          <cell r="B2152" t="str">
            <v>Metabolic Disorder Drugs, Band 1</v>
          </cell>
        </row>
        <row r="2153">
          <cell r="A2153" t="str">
            <v>XD28Z</v>
          </cell>
          <cell r="B2153" t="str">
            <v>Metabolic Disorder Drugs, Band 2</v>
          </cell>
        </row>
        <row r="2154">
          <cell r="A2154" t="str">
            <v>XD29Z</v>
          </cell>
          <cell r="B2154" t="str">
            <v>Metabolic Disorder Drugs, Band 3</v>
          </cell>
        </row>
        <row r="2155">
          <cell r="A2155" t="str">
            <v>XD30Z</v>
          </cell>
          <cell r="B2155" t="str">
            <v>Metabolic Disorder Drugs, Band 4</v>
          </cell>
        </row>
        <row r="2156">
          <cell r="A2156" t="str">
            <v>XD31Z</v>
          </cell>
          <cell r="B2156" t="str">
            <v>Cytokine Inhibitor Drugs, Band 1</v>
          </cell>
        </row>
        <row r="2157">
          <cell r="A2157" t="str">
            <v>XD32Z</v>
          </cell>
          <cell r="B2157" t="str">
            <v>Hyperuricaemia Drugs, Band 1</v>
          </cell>
        </row>
        <row r="2158">
          <cell r="A2158" t="str">
            <v>XD33Z</v>
          </cell>
          <cell r="B2158" t="str">
            <v>Immune Response Drugs, Band 1</v>
          </cell>
        </row>
        <row r="2159">
          <cell r="A2159" t="str">
            <v>XD34Z</v>
          </cell>
          <cell r="B2159" t="str">
            <v>Immunoglobulins, Band 1</v>
          </cell>
        </row>
        <row r="2160">
          <cell r="A2160" t="str">
            <v>XD37Z</v>
          </cell>
          <cell r="B2160" t="str">
            <v>Pulmonary Surfactant Drugs, Band 1</v>
          </cell>
        </row>
        <row r="2161">
          <cell r="A2161" t="str">
            <v>XD38Z</v>
          </cell>
          <cell r="B2161" t="str">
            <v>Antiretroviral Drugs, Band 1</v>
          </cell>
        </row>
        <row r="2162">
          <cell r="A2162" t="str">
            <v>XD39Z</v>
          </cell>
          <cell r="B2162" t="str">
            <v>Mucolytic Drugs, Band 1</v>
          </cell>
        </row>
        <row r="2163">
          <cell r="A2163" t="str">
            <v>XD40Z</v>
          </cell>
          <cell r="B2163" t="str">
            <v>Hypnotic Drugs, Band 1</v>
          </cell>
        </row>
        <row r="2164">
          <cell r="A2164" t="str">
            <v>XD41Z</v>
          </cell>
          <cell r="B2164" t="str">
            <v>Analgesic Drugs, Band 1</v>
          </cell>
        </row>
        <row r="2165">
          <cell r="A2165" t="str">
            <v>XD42Z</v>
          </cell>
          <cell r="B2165" t="str">
            <v>Cytomegalovirus Drugs, Band 1</v>
          </cell>
        </row>
        <row r="2166">
          <cell r="A2166" t="str">
            <v>XD43Z</v>
          </cell>
          <cell r="B2166" t="str">
            <v>Platelet Disorder Drugs, Band 1</v>
          </cell>
        </row>
        <row r="2167">
          <cell r="A2167" t="str">
            <v>XD44Z</v>
          </cell>
          <cell r="B2167" t="str">
            <v>Protein Tyrosine Kinase Inhibitors, Band 1</v>
          </cell>
        </row>
        <row r="2168">
          <cell r="A2168" t="str">
            <v>XD45Z</v>
          </cell>
          <cell r="B2168" t="str">
            <v>Bone Morphogenetic Proteins, Band 1</v>
          </cell>
        </row>
        <row r="2169">
          <cell r="A2169" t="str">
            <v>XD46Z</v>
          </cell>
          <cell r="B2169" t="str">
            <v>Subfoveal Choroidal Neovascularisation Drugs, Band 1</v>
          </cell>
        </row>
        <row r="2170">
          <cell r="A2170" t="str">
            <v>XD47Z</v>
          </cell>
          <cell r="B2170" t="str">
            <v>Neurodegenerative Condition Drugs, Band 1</v>
          </cell>
        </row>
        <row r="2171">
          <cell r="A2171" t="str">
            <v>XD48Z</v>
          </cell>
          <cell r="B2171" t="str">
            <v>Vasopressin Antagonist Drugs, Band 1</v>
          </cell>
        </row>
        <row r="2172">
          <cell r="A2172" t="str">
            <v>XD49Z</v>
          </cell>
          <cell r="B2172" t="str">
            <v>Allergic Emergency Drugs, Band 1</v>
          </cell>
        </row>
        <row r="2173">
          <cell r="A2173" t="str">
            <v>XD50Z</v>
          </cell>
          <cell r="B2173" t="str">
            <v>Myelodysplastic Syndrome Drugs, Band 1</v>
          </cell>
        </row>
        <row r="2174">
          <cell r="A2174" t="str">
            <v>XD51Z</v>
          </cell>
          <cell r="B2174" t="str">
            <v>Allergen Immunotherapy Drugs, Band 1</v>
          </cell>
        </row>
        <row r="2175">
          <cell r="A2175" t="str">
            <v>XD52Z</v>
          </cell>
          <cell r="B2175" t="str">
            <v>Poison Management Drugs, Band 1</v>
          </cell>
        </row>
        <row r="2176">
          <cell r="A2176" t="str">
            <v>YQ01A</v>
          </cell>
          <cell r="B2176" t="str">
            <v>Multiple or Revisional, Open Repair of Abdominal or Thoracoabdominal Aortic Aneurysm, with CC Score 6+</v>
          </cell>
        </row>
        <row r="2177">
          <cell r="A2177" t="str">
            <v>YQ01B</v>
          </cell>
          <cell r="B2177" t="str">
            <v>Multiple or Revisional, Open Repair of Abdominal or Thoracoabdominal Aortic Aneurysm, with CC Score 0-5</v>
          </cell>
        </row>
        <row r="2178">
          <cell r="A2178" t="str">
            <v>YQ02Z</v>
          </cell>
          <cell r="B2178" t="str">
            <v>Open Repair of Thoracoabdominal Aortic Aneurysm</v>
          </cell>
        </row>
        <row r="2179">
          <cell r="A2179" t="str">
            <v>YQ03A</v>
          </cell>
          <cell r="B2179" t="str">
            <v>Open Repair of Abdominal Aortic Aneurysm with CC Score 6+</v>
          </cell>
        </row>
        <row r="2180">
          <cell r="A2180" t="str">
            <v>YQ03B</v>
          </cell>
          <cell r="B2180" t="str">
            <v>Open Repair of Abdominal Aortic Aneurysm with CC Score 0-5</v>
          </cell>
        </row>
        <row r="2181">
          <cell r="A2181" t="str">
            <v>YQ04A</v>
          </cell>
          <cell r="B2181" t="str">
            <v>Multiple Open Procedures on Aorta or Abdominal Blood Vessels, with CC Score 4+</v>
          </cell>
        </row>
        <row r="2182">
          <cell r="A2182" t="str">
            <v>YQ04B</v>
          </cell>
          <cell r="B2182" t="str">
            <v>Multiple Open Procedures on Aorta or Abdominal Blood Vessels, with CC Score 0-3</v>
          </cell>
        </row>
        <row r="2183">
          <cell r="A2183" t="str">
            <v>YQ05A</v>
          </cell>
          <cell r="B2183" t="str">
            <v>Single Open Procedure on Aorta or Abdominal Blood Vessel, with CC Score 4+</v>
          </cell>
        </row>
        <row r="2184">
          <cell r="A2184" t="str">
            <v>YQ05B</v>
          </cell>
          <cell r="B2184" t="str">
            <v>Single Open Procedure on Aorta or Abdominal Blood Vessel, with CC Score 0-3</v>
          </cell>
        </row>
        <row r="2185">
          <cell r="A2185" t="str">
            <v>YQ10A</v>
          </cell>
          <cell r="B2185" t="str">
            <v>Multiple Open Procedures on Blood Vessels of Lower Limbs with CC Score 11+</v>
          </cell>
        </row>
        <row r="2186">
          <cell r="A2186" t="str">
            <v>YQ10B</v>
          </cell>
          <cell r="B2186" t="str">
            <v>Multiple Open Procedures on Blood Vessels of Lower Limbs with CC Score 7-10</v>
          </cell>
        </row>
        <row r="2187">
          <cell r="A2187" t="str">
            <v>YQ10C</v>
          </cell>
          <cell r="B2187" t="str">
            <v>Multiple Open Procedures on Blood Vessels of Lower Limbs with CC Score 4-6</v>
          </cell>
        </row>
        <row r="2188">
          <cell r="A2188" t="str">
            <v>YQ10D</v>
          </cell>
          <cell r="B2188" t="str">
            <v>Multiple Open Procedures on Blood Vessels of Lower Limbs with CC Score 0-3</v>
          </cell>
        </row>
        <row r="2189">
          <cell r="A2189" t="str">
            <v>YQ11A</v>
          </cell>
          <cell r="B2189" t="str">
            <v>Single Open Procedure on Blood Vessel of Lower Limb with Imaging Intervention, with CC Score 7+</v>
          </cell>
        </row>
        <row r="2190">
          <cell r="A2190" t="str">
            <v>YQ11B</v>
          </cell>
          <cell r="B2190" t="str">
            <v>Single Open Procedure on Blood Vessel of Lower Limb with Imaging Intervention, with CC Score 4-6</v>
          </cell>
        </row>
        <row r="2191">
          <cell r="A2191" t="str">
            <v>YQ11C</v>
          </cell>
          <cell r="B2191" t="str">
            <v>Single Open Procedure on Blood Vessel of Lower Limb with Imaging Intervention, with CC Score 0-3</v>
          </cell>
        </row>
        <row r="2192">
          <cell r="A2192" t="str">
            <v>YQ12A</v>
          </cell>
          <cell r="B2192" t="str">
            <v>Single Open Procedure on Blood Vessel of Lower Limb with CC Score 11+</v>
          </cell>
        </row>
        <row r="2193">
          <cell r="A2193" t="str">
            <v>YQ12B</v>
          </cell>
          <cell r="B2193" t="str">
            <v>Single Open Procedure on Blood Vessel of Lower Limb with CC Score 7-10</v>
          </cell>
        </row>
        <row r="2194">
          <cell r="A2194" t="str">
            <v>YQ12C</v>
          </cell>
          <cell r="B2194" t="str">
            <v>Single Open Procedure on Blood Vessel of Lower Limb with CC Score 4-6</v>
          </cell>
        </row>
        <row r="2195">
          <cell r="A2195" t="str">
            <v>YQ12D</v>
          </cell>
          <cell r="B2195" t="str">
            <v>Single Open Procedure on Blood Vessel of Lower Limb with CC Score 0-3</v>
          </cell>
        </row>
        <row r="2196">
          <cell r="A2196" t="str">
            <v>YQ13A</v>
          </cell>
          <cell r="B2196" t="str">
            <v>Bypass to Tibial Arteries with CC Score 7+</v>
          </cell>
        </row>
        <row r="2197">
          <cell r="A2197" t="str">
            <v>YQ13B</v>
          </cell>
          <cell r="B2197" t="str">
            <v>Bypass to Tibial Arteries with CC Score 0-6</v>
          </cell>
        </row>
        <row r="2198">
          <cell r="A2198" t="str">
            <v>YQ14Z</v>
          </cell>
          <cell r="B2198" t="str">
            <v>Open Treatment of Primary or Recurrent, Bilateral Varicose Veins</v>
          </cell>
        </row>
        <row r="2199">
          <cell r="A2199" t="str">
            <v>YQ15Z</v>
          </cell>
          <cell r="B2199" t="str">
            <v>Open Treatment of Recurrent Unilateral Varicose Veins</v>
          </cell>
        </row>
        <row r="2200">
          <cell r="A2200" t="str">
            <v>YQ16Z</v>
          </cell>
          <cell r="B2200" t="str">
            <v>Open Treatment of Primary Unilateral Varicose Veins</v>
          </cell>
        </row>
        <row r="2201">
          <cell r="A2201" t="str">
            <v>YQ20A</v>
          </cell>
          <cell r="B2201" t="str">
            <v>Amputation of Multiple Limbs with CC Score 10+</v>
          </cell>
        </row>
        <row r="2202">
          <cell r="A2202" t="str">
            <v>YQ20B</v>
          </cell>
          <cell r="B2202" t="str">
            <v>Amputation of Multiple Limbs with CC Score 0-9</v>
          </cell>
        </row>
        <row r="2203">
          <cell r="A2203" t="str">
            <v>YQ21A</v>
          </cell>
          <cell r="B2203" t="str">
            <v>Amputation of Single Limb with Other Blood Vessel Procedure, with CC Score 10+</v>
          </cell>
        </row>
        <row r="2204">
          <cell r="A2204" t="str">
            <v>YQ21B</v>
          </cell>
          <cell r="B2204" t="str">
            <v>Amputation of Single Limb with Other Blood Vessel Procedure, with CC Score 0-9</v>
          </cell>
        </row>
        <row r="2205">
          <cell r="A2205" t="str">
            <v>YQ22A</v>
          </cell>
          <cell r="B2205" t="str">
            <v>Amputation of Single Limb with CC Score 10+</v>
          </cell>
        </row>
        <row r="2206">
          <cell r="A2206" t="str">
            <v>YQ22B</v>
          </cell>
          <cell r="B2206" t="str">
            <v>Amputation of Single Limb with CC Score 0-9</v>
          </cell>
        </row>
        <row r="2207">
          <cell r="A2207" t="str">
            <v>YQ23A</v>
          </cell>
          <cell r="B2207" t="str">
            <v>Multiple Amputation Stump or Partial Foot Amputation Procedures, for Diabetes or Arterial Disease, with CC Score 8+</v>
          </cell>
        </row>
        <row r="2208">
          <cell r="A2208" t="str">
            <v>YQ23B</v>
          </cell>
          <cell r="B2208" t="str">
            <v>Multiple Amputation Stump or Partial Foot Amputation Procedures, for Diabetes or Arterial Disease, with CC Score 0-7</v>
          </cell>
        </row>
        <row r="2209">
          <cell r="A2209" t="str">
            <v>YQ24A</v>
          </cell>
          <cell r="B2209" t="str">
            <v>Single Amputation Stump or Partial Foot Amputation Procedure, for Diabetes or Arterial Disease, with Other Open Blood Vessel Procedure, with CC Score 8+</v>
          </cell>
        </row>
        <row r="2210">
          <cell r="A2210" t="str">
            <v>YQ24B</v>
          </cell>
          <cell r="B2210" t="str">
            <v>Single Amputation Stump or Partial Foot Amputation Procedure, for Diabetes or Arterial Disease, with Other Open Blood Vessel Procedure, with CC Score 0-7</v>
          </cell>
        </row>
        <row r="2211">
          <cell r="A2211" t="str">
            <v>YQ25A</v>
          </cell>
          <cell r="B2211" t="str">
            <v>Single Amputation Stump or Partial Foot Amputation Procedure, for Diabetes or Arterial Disease, with Imaging Intervention, with CC Score 8+</v>
          </cell>
        </row>
        <row r="2212">
          <cell r="A2212" t="str">
            <v>YQ25B</v>
          </cell>
          <cell r="B2212" t="str">
            <v>Single Amputation Stump or Partial Foot Amputation Procedure, for Diabetes or Arterial Disease, with Imaging Intervention, with CC Score 0-7</v>
          </cell>
        </row>
        <row r="2213">
          <cell r="A2213" t="str">
            <v>YQ26A</v>
          </cell>
          <cell r="B2213" t="str">
            <v>Single Amputation Stump or Partial Foot Amputation Procedure, for Diabetes or Arterial Disease, with CC Score 8+</v>
          </cell>
        </row>
        <row r="2214">
          <cell r="A2214" t="str">
            <v>YQ26B</v>
          </cell>
          <cell r="B2214" t="str">
            <v>Single Amputation Stump or Partial Foot Amputation Procedure, for Diabetes or Arterial Disease, with CC Score 5-7</v>
          </cell>
        </row>
        <row r="2215">
          <cell r="A2215" t="str">
            <v>YQ26C</v>
          </cell>
          <cell r="B2215" t="str">
            <v>Single Amputation Stump or Partial Foot Amputation Procedure, for Diabetes or Arterial Disease, with CC Score 0-4</v>
          </cell>
        </row>
        <row r="2216">
          <cell r="A2216" t="str">
            <v>YQ30Z</v>
          </cell>
          <cell r="B2216" t="str">
            <v>Multiple Open Procedures on Carotid Artery or Blood Vessels of Upper Limbs</v>
          </cell>
        </row>
        <row r="2217">
          <cell r="A2217" t="str">
            <v>YQ31A</v>
          </cell>
          <cell r="B2217" t="str">
            <v>Single Open Procedure on Carotid Artery with CC Score 5+</v>
          </cell>
        </row>
        <row r="2218">
          <cell r="A2218" t="str">
            <v>YQ31B</v>
          </cell>
          <cell r="B2218" t="str">
            <v>Single Open Procedure on Carotid Artery with CC Score 0-4</v>
          </cell>
        </row>
        <row r="2219">
          <cell r="A2219" t="str">
            <v>YQ32A</v>
          </cell>
          <cell r="B2219" t="str">
            <v>Single Open Procedure on Blood Vessel or Upper Limb with CC Score 5+</v>
          </cell>
        </row>
        <row r="2220">
          <cell r="A2220" t="str">
            <v>YQ32B</v>
          </cell>
          <cell r="B2220" t="str">
            <v>Single Open Procedure on Blood Vessel or Upper Limb with CC Score 0-4</v>
          </cell>
        </row>
        <row r="2221">
          <cell r="A2221" t="str">
            <v>YQ40Z</v>
          </cell>
          <cell r="B2221" t="str">
            <v>Sympathectomy</v>
          </cell>
        </row>
        <row r="2222">
          <cell r="A2222" t="str">
            <v>YQ41Z</v>
          </cell>
          <cell r="B2222" t="str">
            <v>Open Operations on Other or Unspecified Blood Vessels</v>
          </cell>
        </row>
        <row r="2223">
          <cell r="A2223" t="str">
            <v>YQ42Z</v>
          </cell>
          <cell r="B2223" t="str">
            <v>Open Arteriovenous Fistula, Graft or Shunt Procedures</v>
          </cell>
        </row>
        <row r="2224">
          <cell r="A2224" t="str">
            <v>YQ50A</v>
          </cell>
          <cell r="B2224" t="str">
            <v>Peripheral Vascular Disorders with CC Score 15+</v>
          </cell>
        </row>
        <row r="2225">
          <cell r="A2225" t="str">
            <v>YQ50B</v>
          </cell>
          <cell r="B2225" t="str">
            <v>Peripheral Vascular Disorders with CC Score 11-14</v>
          </cell>
        </row>
        <row r="2226">
          <cell r="A2226" t="str">
            <v>YQ50C</v>
          </cell>
          <cell r="B2226" t="str">
            <v>Peripheral Vascular Disorders with CC Score 8-10</v>
          </cell>
        </row>
        <row r="2227">
          <cell r="A2227" t="str">
            <v>YQ50D</v>
          </cell>
          <cell r="B2227" t="str">
            <v>Peripheral Vascular Disorders with CC Score 5-7</v>
          </cell>
        </row>
        <row r="2228">
          <cell r="A2228" t="str">
            <v>YQ50E</v>
          </cell>
          <cell r="B2228" t="str">
            <v>Peripheral Vascular Disorders with CC Score 2-4</v>
          </cell>
        </row>
        <row r="2229">
          <cell r="A2229" t="str">
            <v>YQ50F</v>
          </cell>
          <cell r="B2229" t="str">
            <v>Peripheral Vascular Disorders with CC Score 0-1</v>
          </cell>
        </row>
        <row r="2230">
          <cell r="A2230" t="str">
            <v>YQ51A</v>
          </cell>
          <cell r="B2230" t="str">
            <v>Deep Vein Thrombosis with CC Score 12+</v>
          </cell>
        </row>
        <row r="2231">
          <cell r="A2231" t="str">
            <v>YQ51B</v>
          </cell>
          <cell r="B2231" t="str">
            <v>Deep Vein Thrombosis with CC Score 9-11</v>
          </cell>
        </row>
        <row r="2232">
          <cell r="A2232" t="str">
            <v>YQ51C</v>
          </cell>
          <cell r="B2232" t="str">
            <v>Deep Vein Thrombosis with CC Score 6-8</v>
          </cell>
        </row>
        <row r="2233">
          <cell r="A2233" t="str">
            <v>YQ51D</v>
          </cell>
          <cell r="B2233" t="str">
            <v>Deep Vein Thrombosis with CC Score 3-5</v>
          </cell>
        </row>
        <row r="2234">
          <cell r="A2234" t="str">
            <v>YQ51E</v>
          </cell>
          <cell r="B2234" t="str">
            <v>Deep Vein Thrombosis with CC Score 0-2</v>
          </cell>
        </row>
        <row r="2235">
          <cell r="A2235" t="str">
            <v>YR01Z</v>
          </cell>
          <cell r="B2235" t="str">
            <v>Complex Endovascular Repair of Thoracoabdominal Aortic Aneurysm</v>
          </cell>
        </row>
        <row r="2236">
          <cell r="A2236" t="str">
            <v>YR02Z</v>
          </cell>
          <cell r="B2236" t="str">
            <v>Endovascular Repair of Thoracoabdominal Aortic Aneurysm</v>
          </cell>
        </row>
        <row r="2237">
          <cell r="A2237" t="str">
            <v>YR03Z</v>
          </cell>
          <cell r="B2237" t="str">
            <v>Complex Endovascular Repair of Abdominal Aortic Aneurysm</v>
          </cell>
        </row>
        <row r="2238">
          <cell r="A2238" t="str">
            <v>YR04Z</v>
          </cell>
          <cell r="B2238" t="str">
            <v>Endovascular Repair of Abdominal Aortic Aneurysm</v>
          </cell>
        </row>
        <row r="2239">
          <cell r="A2239" t="str">
            <v>YR10A</v>
          </cell>
          <cell r="B2239" t="str">
            <v>Percutaneous Transluminal Angioplasty of Multiple Blood Vessels with CC Score 6+</v>
          </cell>
        </row>
        <row r="2240">
          <cell r="A2240" t="str">
            <v>YR10B</v>
          </cell>
          <cell r="B2240" t="str">
            <v>Percutaneous Transluminal Angioplasty of Multiple Blood Vessels with CC Score 3-5</v>
          </cell>
        </row>
        <row r="2241">
          <cell r="A2241" t="str">
            <v>YR10C</v>
          </cell>
          <cell r="B2241" t="str">
            <v>Percutaneous Transluminal Angioplasty of Multiple Blood Vessels with CC Score 0-2</v>
          </cell>
        </row>
        <row r="2242">
          <cell r="A2242" t="str">
            <v>YR11A</v>
          </cell>
          <cell r="B2242" t="str">
            <v>Percutaneous Transluminal Angioplasty of Single Blood Vessel with CC Score 9+</v>
          </cell>
        </row>
        <row r="2243">
          <cell r="A2243" t="str">
            <v>YR11B</v>
          </cell>
          <cell r="B2243" t="str">
            <v>Percutaneous Transluminal Angioplasty of Single Blood Vessel with CC Score 6-8</v>
          </cell>
        </row>
        <row r="2244">
          <cell r="A2244" t="str">
            <v>YR11C</v>
          </cell>
          <cell r="B2244" t="str">
            <v>Percutaneous Transluminal Angioplasty of Single Blood Vessel with CC Score 3-5</v>
          </cell>
        </row>
        <row r="2245">
          <cell r="A2245" t="str">
            <v>YR11D</v>
          </cell>
          <cell r="B2245" t="str">
            <v>Percutaneous Transluminal Angioplasty of Single Blood Vessel with CC Score 0-2</v>
          </cell>
        </row>
        <row r="2246">
          <cell r="A2246" t="str">
            <v>YR12Z</v>
          </cell>
          <cell r="B2246" t="str">
            <v>Percutaneous Transluminal Angioplasty with Insertion of Stent Graft into Peripheral Blood Vessel</v>
          </cell>
        </row>
        <row r="2247">
          <cell r="A2247" t="str">
            <v>YR13Z</v>
          </cell>
          <cell r="B2247" t="str">
            <v>Percutaneous Transluminal Angioplasty with Insertion of Drug-Eluting, Coated or Embolic Protection Stent, into Peripheral Blood Vessel</v>
          </cell>
        </row>
        <row r="2248">
          <cell r="A2248" t="str">
            <v>YR14A</v>
          </cell>
          <cell r="B2248" t="str">
            <v>Percutaneous Transluminal Angioplasty with Insertion of Multiple Metal Stents into Peripheral Blood Vessels, with CC Score 3+</v>
          </cell>
        </row>
        <row r="2249">
          <cell r="A2249" t="str">
            <v>YR14B</v>
          </cell>
          <cell r="B2249" t="str">
            <v>Percutaneous Transluminal Angioplasty with Insertion of Multiple Metal Stents into Peripheral Blood Vessels, with CC Score 0-2</v>
          </cell>
        </row>
        <row r="2250">
          <cell r="A2250" t="str">
            <v>YR15A</v>
          </cell>
          <cell r="B2250" t="str">
            <v>Percutaneous Transluminal Angioplasty with Insertion of Single Metal Stent into Peripheral Blood Vessel, with CC Score 6+</v>
          </cell>
        </row>
        <row r="2251">
          <cell r="A2251" t="str">
            <v>YR15B</v>
          </cell>
          <cell r="B2251" t="str">
            <v>Percutaneous Transluminal Angioplasty with Insertion of Single Metal Stent into Peripheral Blood Vessel, with CC Score 3-5</v>
          </cell>
        </row>
        <row r="2252">
          <cell r="A2252" t="str">
            <v>YR15C</v>
          </cell>
          <cell r="B2252" t="str">
            <v>Percutaneous Transluminal Angioplasty with Insertion of Single Metal Stent into Peripheral Blood Vessel, with CC Score 0-2</v>
          </cell>
        </row>
        <row r="2253">
          <cell r="A2253" t="str">
            <v>YR20Z</v>
          </cell>
          <cell r="B2253" t="str">
            <v>Percutaneous Transluminal Embolisation of Aneurysm of Blood Vessel</v>
          </cell>
        </row>
        <row r="2254">
          <cell r="A2254" t="str">
            <v>YR21A</v>
          </cell>
          <cell r="B2254" t="str">
            <v>Percutaneous Transluminal Embolisation of Blood Vessel with CC Score 3+</v>
          </cell>
        </row>
        <row r="2255">
          <cell r="A2255" t="str">
            <v>YR21B</v>
          </cell>
          <cell r="B2255" t="str">
            <v>Percutaneous Transluminal Embolisation of Blood Vessel with CC Score 0-2</v>
          </cell>
        </row>
        <row r="2256">
          <cell r="A2256" t="str">
            <v>YR22A</v>
          </cell>
          <cell r="B2256" t="str">
            <v>Inferior Vena Cava Filter Procedures with CC Score 7+</v>
          </cell>
        </row>
        <row r="2257">
          <cell r="A2257" t="str">
            <v>YR22B</v>
          </cell>
          <cell r="B2257" t="str">
            <v>Inferior Vena Cava Filter Procedures with CC Score 3-6</v>
          </cell>
        </row>
        <row r="2258">
          <cell r="A2258" t="str">
            <v>YR22C</v>
          </cell>
          <cell r="B2258" t="str">
            <v>Inferior Vena Cava Filter Procedures with CC Score 0-2</v>
          </cell>
        </row>
        <row r="2259">
          <cell r="A2259" t="str">
            <v>YR23A</v>
          </cell>
          <cell r="B2259" t="str">
            <v>Percutaneous Transluminal, Embolectomy or Thrombolysis, of Blood Vessel, with CC Score 5+</v>
          </cell>
        </row>
        <row r="2260">
          <cell r="A2260" t="str">
            <v>YR23B</v>
          </cell>
          <cell r="B2260" t="str">
            <v>Percutaneous Transluminal, Embolectomy or Thrombolysis, of Blood Vessel, with CC Score 0-4</v>
          </cell>
        </row>
        <row r="2261">
          <cell r="A2261" t="str">
            <v>YR24A</v>
          </cell>
          <cell r="B2261" t="str">
            <v>Percutaneous Transluminal Other Procedures on Blood Vessel with CC Score 2+</v>
          </cell>
        </row>
        <row r="2262">
          <cell r="A2262" t="str">
            <v>YR24B</v>
          </cell>
          <cell r="B2262" t="str">
            <v>Percutaneous Transluminal Other Procedures on Blood Vessel with CC Score 0-1</v>
          </cell>
        </row>
        <row r="2263">
          <cell r="A2263" t="str">
            <v>YR25Z</v>
          </cell>
          <cell r="B2263" t="str">
            <v>Arteriography</v>
          </cell>
        </row>
        <row r="2264">
          <cell r="A2264" t="str">
            <v>YR26Z</v>
          </cell>
          <cell r="B2264" t="str">
            <v>Venography</v>
          </cell>
        </row>
        <row r="2265">
          <cell r="A2265" t="str">
            <v>YR30Z</v>
          </cell>
          <cell r="B2265" t="str">
            <v>Percutaneous Transluminal, Laser or Radiofrequency Ablation, of Bilateral Varicose Veins</v>
          </cell>
        </row>
        <row r="2266">
          <cell r="A2266" t="str">
            <v>YR31Z</v>
          </cell>
          <cell r="B2266" t="str">
            <v>Percutaneous Transluminal, Laser or Radiofrequency Ablation, of Unilateral Varicose Veins</v>
          </cell>
        </row>
        <row r="2267">
          <cell r="A2267" t="str">
            <v>YR32Z</v>
          </cell>
          <cell r="B2267" t="str">
            <v>Sclerotherapy of Bilateral Varicose Veins</v>
          </cell>
        </row>
        <row r="2268">
          <cell r="A2268" t="str">
            <v>YR33Z</v>
          </cell>
          <cell r="B2268" t="str">
            <v>Sclerotherapy of Unilateral Varicose Veins</v>
          </cell>
        </row>
        <row r="2269">
          <cell r="A2269" t="str">
            <v>YR40A</v>
          </cell>
          <cell r="B2269" t="str">
            <v>Insertion of Non-Tunnelled Central Venous Catheter, 19 years and over</v>
          </cell>
        </row>
        <row r="2270">
          <cell r="A2270" t="str">
            <v>YR40B</v>
          </cell>
          <cell r="B2270" t="str">
            <v>Insertion of Non-Tunnelled Central Venous Catheter, 18 years and under</v>
          </cell>
        </row>
        <row r="2271">
          <cell r="A2271" t="str">
            <v>YR41A</v>
          </cell>
          <cell r="B2271" t="str">
            <v>Insertion of Tunnelled Central Venous Catheter, 19 years and over</v>
          </cell>
        </row>
        <row r="2272">
          <cell r="A2272" t="str">
            <v>YR41B</v>
          </cell>
          <cell r="B2272" t="str">
            <v>Insertion of Tunnelled Central Venous Catheter, 18 years and under</v>
          </cell>
        </row>
        <row r="2273">
          <cell r="A2273" t="str">
            <v>YR42A</v>
          </cell>
          <cell r="B2273" t="str">
            <v>Peripheral Insertion of Central Venous Catheter, 19 years and over</v>
          </cell>
        </row>
        <row r="2274">
          <cell r="A2274" t="str">
            <v>YR42B</v>
          </cell>
          <cell r="B2274" t="str">
            <v>Peripheral Insertion of Central Venous Catheter, 18 years and under</v>
          </cell>
        </row>
        <row r="2275">
          <cell r="A2275" t="str">
            <v>YR43A</v>
          </cell>
          <cell r="B2275" t="str">
            <v>Attention to Central Venous Catheter, 19 years and over</v>
          </cell>
        </row>
        <row r="2276">
          <cell r="A2276" t="str">
            <v>YR43B</v>
          </cell>
          <cell r="B2276" t="str">
            <v>Attention to Central Venous Catheter, 18 years and under</v>
          </cell>
        </row>
        <row r="2277">
          <cell r="A2277" t="str">
            <v>YR44A</v>
          </cell>
          <cell r="B2277" t="str">
            <v>Removal of Central Venous Catheter, 19 years and over</v>
          </cell>
        </row>
        <row r="2278">
          <cell r="A2278" t="str">
            <v>YR44B</v>
          </cell>
          <cell r="B2278" t="str">
            <v>Removal of Central Venous Catheter, 18 years and under</v>
          </cell>
        </row>
        <row r="2279">
          <cell r="A2279" t="str">
            <v>YR45Z</v>
          </cell>
          <cell r="B2279" t="str">
            <v>Insertion of Subcutaneous Port</v>
          </cell>
        </row>
        <row r="2280">
          <cell r="A2280" t="str">
            <v>YR46Z</v>
          </cell>
          <cell r="B2280" t="str">
            <v>Attention to Subcutaneous Port</v>
          </cell>
        </row>
        <row r="2281">
          <cell r="A2281" t="str">
            <v>YR47Z</v>
          </cell>
          <cell r="B2281" t="str">
            <v>Removal of Subcutaneous Port</v>
          </cell>
        </row>
        <row r="2282">
          <cell r="A2282" t="str">
            <v>YR48Z</v>
          </cell>
          <cell r="B2282" t="str">
            <v>Attention to Arteriovenous Fistula, Graft or Shunt</v>
          </cell>
        </row>
        <row r="2283">
          <cell r="A2283" t="str">
            <v>YZ01Z</v>
          </cell>
          <cell r="B2283" t="str">
            <v>Urological Imaging Interventions</v>
          </cell>
        </row>
        <row r="2284">
          <cell r="A2284" t="str">
            <v>YZ02Z</v>
          </cell>
          <cell r="B2284" t="str">
            <v>Hepatobiliary Imaging Interventions</v>
          </cell>
        </row>
        <row r="2285">
          <cell r="A2285" t="str">
            <v>YZ03Z</v>
          </cell>
          <cell r="B2285" t="str">
            <v>Gastrointestinal Imaging Interventions</v>
          </cell>
        </row>
        <row r="2286">
          <cell r="A2286" t="str">
            <v>YZ04Z</v>
          </cell>
          <cell r="B2286" t="str">
            <v>Thoracic Imaging Interventions</v>
          </cell>
        </row>
        <row r="2287">
          <cell r="A2287" t="str">
            <v>YZ05Z</v>
          </cell>
          <cell r="B2287" t="str">
            <v>Lymphatic Imaging Interventions</v>
          </cell>
        </row>
        <row r="2288">
          <cell r="A2288" t="str">
            <v>YZ06Z</v>
          </cell>
          <cell r="B2288" t="str">
            <v>Neurological Imaging Interventions</v>
          </cell>
        </row>
        <row r="2289">
          <cell r="A2289" t="str">
            <v>YZ07Z</v>
          </cell>
          <cell r="B2289" t="str">
            <v>Obstetric or Gynaecological Imaging Interventions</v>
          </cell>
        </row>
        <row r="2290">
          <cell r="A2290" t="str">
            <v>YZ08Z</v>
          </cell>
          <cell r="B2290" t="str">
            <v>Uterine Fibroid Embolisation</v>
          </cell>
        </row>
        <row r="2291">
          <cell r="A2291" t="str">
            <v>RA69Z</v>
          </cell>
          <cell r="B2291" t="str">
            <v>Complex Computerised Tomography Scan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Navigation"/>
      <sheetName val="Linked Sheet"/>
      <sheetName val="Direct Access_SQL"/>
      <sheetName val="Input_Direct Access"/>
      <sheetName val="Price Adjustments"/>
      <sheetName val="APC Output for BPT"/>
      <sheetName val="APC Manual adj for Prices"/>
      <sheetName val="14-15 Other Mandatory tariff"/>
      <sheetName val="15-16 Other Mand tariff (s118)"/>
      <sheetName val="Calculation"/>
      <sheetName val="Manual Adjustments"/>
      <sheetName val="Version Control"/>
      <sheetName val="YoY Quantum"/>
    </sheetNames>
    <sheetDataSet>
      <sheetData sheetId="0"/>
      <sheetData sheetId="1"/>
      <sheetData sheetId="2">
        <row r="15">
          <cell r="B15" t="str">
            <v>FZ54Z</v>
          </cell>
        </row>
      </sheetData>
      <sheetData sheetId="3"/>
      <sheetData sheetId="4"/>
      <sheetData sheetId="5"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95">
          <cell r="D95">
            <v>0</v>
          </cell>
        </row>
      </sheetData>
      <sheetData sheetId="6"/>
      <sheetData sheetId="7"/>
      <sheetData sheetId="8"/>
      <sheetData sheetId="9"/>
      <sheetData sheetId="10">
        <row r="19">
          <cell r="B19" t="str">
            <v>Flexible Sigmoidoscopy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Currency Code</v>
          </cell>
          <cell r="C20" t="str">
            <v>Currency Name</v>
          </cell>
          <cell r="D20" t="str">
            <v>2016/17 OPROC Final Tariff 
(£)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FZ54Z</v>
          </cell>
          <cell r="C21" t="str">
            <v>Diagnostic Flexible Sigmoidoscopy, 19 years and over</v>
          </cell>
          <cell r="D21">
            <v>147.9798210385546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FZ55Z</v>
          </cell>
          <cell r="C22" t="str">
            <v>Diagnostic Flexible Sigmoidoscopy with Biopsy, 19 years and over</v>
          </cell>
          <cell r="D22">
            <v>182.42688688627334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Airflow Studies</v>
          </cell>
          <cell r="C24">
            <v>0</v>
          </cell>
          <cell r="D24" t="str">
            <v>Data Pull</v>
          </cell>
          <cell r="E24">
            <v>0</v>
          </cell>
          <cell r="F24" t="str">
            <v>Calculation</v>
          </cell>
          <cell r="G24">
            <v>0</v>
          </cell>
          <cell r="H24" t="str">
            <v>Additional Adjustments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Currency Code</v>
          </cell>
          <cell r="C25" t="str">
            <v>Currency Name</v>
          </cell>
          <cell r="D25" t="str">
            <v>Total Activity</v>
          </cell>
          <cell r="E25" t="str">
            <v>Total Cost 
(£)</v>
          </cell>
          <cell r="F25" t="str">
            <v>Unit Cost 
(£)</v>
          </cell>
          <cell r="G25">
            <v>0</v>
          </cell>
          <cell r="H25" t="str">
            <v>Inflation and Efficiency (total adjustment) 2014/15 &amp; 2015/16</v>
          </cell>
          <cell r="I25" t="str">
            <v>CNST
2014/15 &amp; 2015/16</v>
          </cell>
          <cell r="J25" t="str">
            <v>Total Adjustment</v>
          </cell>
          <cell r="K25">
            <v>0</v>
          </cell>
          <cell r="L25" t="str">
            <v>Modelled Tariff 
(£)</v>
          </cell>
          <cell r="M25" t="str">
            <v>Quantum Adjustment (QR1)</v>
          </cell>
          <cell r="N25">
            <v>0</v>
          </cell>
          <cell r="O25" t="str">
            <v>Modelled Tariff with QR1 (£)</v>
          </cell>
        </row>
        <row r="26">
          <cell r="B26" t="str">
            <v>DZ55Z</v>
          </cell>
          <cell r="C26" t="str">
            <v>Bronchodilator Studies</v>
          </cell>
          <cell r="D26">
            <v>2424</v>
          </cell>
          <cell r="E26">
            <v>71119.276669814499</v>
          </cell>
          <cell r="F26">
            <v>29.339635589857465</v>
          </cell>
          <cell r="G26">
            <v>0</v>
          </cell>
          <cell r="H26">
            <v>-3.1174571652793026E-2</v>
          </cell>
          <cell r="I26">
            <v>0</v>
          </cell>
          <cell r="J26">
            <v>-3.1174571652793026E-2</v>
          </cell>
          <cell r="K26">
            <v>0</v>
          </cell>
          <cell r="L26">
            <v>28.424985017894617</v>
          </cell>
          <cell r="M26">
            <v>0</v>
          </cell>
          <cell r="N26">
            <v>0</v>
          </cell>
          <cell r="O26">
            <v>28.424985017894617</v>
          </cell>
        </row>
        <row r="27">
          <cell r="B27" t="str">
            <v>DZ59Z</v>
          </cell>
          <cell r="C27" t="str">
            <v>Airflow Studies</v>
          </cell>
          <cell r="D27">
            <v>1540</v>
          </cell>
          <cell r="E27">
            <v>64847.615147055098</v>
          </cell>
          <cell r="F27">
            <v>42.10884100458123</v>
          </cell>
          <cell r="G27">
            <v>0</v>
          </cell>
          <cell r="H27">
            <v>-3.1174571652793026E-2</v>
          </cell>
          <cell r="I27">
            <v>0</v>
          </cell>
          <cell r="J27">
            <v>-3.1174571652793026E-2</v>
          </cell>
          <cell r="K27">
            <v>0</v>
          </cell>
          <cell r="L27">
            <v>40.796115923467845</v>
          </cell>
          <cell r="M27">
            <v>0</v>
          </cell>
          <cell r="N27">
            <v>0</v>
          </cell>
          <cell r="O27">
            <v>40.796115923467845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Contract 2020"/>
      <sheetName val="Summary"/>
      <sheetName val="Maps"/>
      <sheetName val="CCG"/>
      <sheetName val="STP"/>
      <sheetName val="Trust"/>
      <sheetName val="Type"/>
      <sheetName val="PROCESSED DATA&gt;&gt;"/>
      <sheetName val="PIVOT"/>
      <sheetName val="Graph"/>
      <sheetName val="Sort"/>
      <sheetName val="Threshold"/>
      <sheetName val="T-STP"/>
      <sheetName val="T-CCG"/>
      <sheetName val="T-Trust"/>
      <sheetName val="RAW DATA&gt;&gt;"/>
      <sheetName val="Contract 1920"/>
      <sheetName val="Ambulance"/>
      <sheetName val="Blended"/>
      <sheetName val="Old"/>
      <sheetName val="LOOKUPS&gt;&gt;"/>
      <sheetName val="ccg_hosp_2019"/>
      <sheetName val="ccg_hosp_2020"/>
      <sheetName val="map2ccg20"/>
      <sheetName val="STPpartn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H2">
            <v>618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>
        <row r="6">
          <cell r="B6" t="str">
            <v>5ND</v>
          </cell>
        </row>
      </sheetData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>
        <row r="8">
          <cell r="B8" t="str">
            <v>5ND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convergence_2024_25"/>
      <sheetName val="convergence_2023_24"/>
      <sheetName val="baseline_adjustments_2024_25"/>
      <sheetName val="baseline_adjustments_2023_24"/>
      <sheetName val="workings&gt;&gt;&gt;&gt;"/>
      <sheetName val="conv_2023_24"/>
      <sheetName val="conv_2024_25"/>
      <sheetName val="fair_shares_distribution"/>
      <sheetName val="glidepath_parameters"/>
      <sheetName val="Sheet1"/>
      <sheetName val="Sheet2"/>
      <sheetName val="region_summary"/>
      <sheetName val="sort_by_DfT"/>
      <sheetName val="sort_ by_convergence"/>
      <sheetName val="Cha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H5">
            <v>102126692.42863533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page"/>
      <sheetName val="Version Control"/>
      <sheetName val="Guidance"/>
      <sheetName val="Linked sheet"/>
      <sheetName val="All Trusts"/>
      <sheetName val="Base MFF calcs"/>
      <sheetName val="PCT data"/>
      <sheetName val="Staff data"/>
      <sheetName val="M&amp;D data"/>
      <sheetName val="Buildings data"/>
      <sheetName val="Land data"/>
      <sheetName val="Other corrections needed"/>
      <sheetName val="Mergers &gt;&gt;"/>
      <sheetName val="Merged Trusts and MFF year"/>
      <sheetName val="Mergers &amp; new Provs to 2013-14"/>
      <sheetName val="Mergers for 2014-15 &gt;&gt;"/>
      <sheetName val="1.Summary"/>
      <sheetName val="Queen Mary to Oxleas"/>
      <sheetName val="QMS &amp; QE to Lewisham"/>
      <sheetName val="QMS to GSTT"/>
      <sheetName val="QMS to Dartford"/>
      <sheetName val="QMS &amp; PRUH to Kings"/>
      <sheetName val="Index values"/>
      <sheetName val="Mergers for 2015-16 &gt;&gt;"/>
      <sheetName val="Royal Free + Barnet|Chase Farm"/>
      <sheetName val="Mid Staff|Royal Wolverhampton"/>
      <sheetName val="Mid Staff|UHNS"/>
      <sheetName val="Frimley + Heatherwood|Wexham"/>
      <sheetName val="London North West Trust"/>
      <sheetName val="RUH Bath + RNHRD"/>
      <sheetName val="RJD ERIC 2008|09"/>
      <sheetName val="Mergers for 2016-17 &gt;&gt;"/>
      <sheetName val="Chelsea Westminster+West Midsx"/>
      <sheetName val="South Devon + Torbay|Sthn Devon"/>
      <sheetName val="Mergers for 2017-18 &gt;&gt;"/>
      <sheetName val="Sherwood Forest + NUH"/>
      <sheetName val="Peterborough + Hinchingbrooke"/>
      <sheetName val="Calderstones + Mersey Care"/>
      <sheetName val="Bham Women's + Children's"/>
      <sheetName val="Manchester GMWMH + MMH"/>
      <sheetName val="2014-15 MFF Payment values"/>
      <sheetName val="2016-17 MFF Payment values"/>
    </sheetNames>
    <sheetDataSet>
      <sheetData sheetId="0"/>
      <sheetData sheetId="1"/>
      <sheetData sheetId="2"/>
      <sheetData sheetId="3"/>
      <sheetData sheetId="4">
        <row r="3">
          <cell r="D3">
            <v>0.92632450882387185</v>
          </cell>
        </row>
      </sheetData>
      <sheetData sheetId="5">
        <row r="4">
          <cell r="E4">
            <v>0.54914759484508857</v>
          </cell>
        </row>
      </sheetData>
      <sheetData sheetId="6">
        <row r="3">
          <cell r="D3">
            <v>506914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A3" t="str">
            <v>Provider Code</v>
          </cell>
        </row>
      </sheetData>
      <sheetData sheetId="41">
        <row r="3">
          <cell r="A3" t="str">
            <v>Provider Code</v>
          </cell>
          <cell r="B3" t="str">
            <v>Provider Name</v>
          </cell>
          <cell r="C3" t="str">
            <v>Type</v>
          </cell>
          <cell r="D3" t="str">
            <v>Payment index value for 2016-17</v>
          </cell>
        </row>
        <row r="4">
          <cell r="A4" t="str">
            <v>R1A</v>
          </cell>
          <cell r="B4" t="str">
            <v>WORCESTERSHIRE HEALTH AND CARE NHS TRUST</v>
          </cell>
          <cell r="C4" t="str">
            <v>Trust</v>
          </cell>
          <cell r="D4">
            <v>1.0363910000000001</v>
          </cell>
        </row>
        <row r="5">
          <cell r="A5" t="str">
            <v>R1C</v>
          </cell>
          <cell r="B5" t="str">
            <v>SOLENT NHS TRUST</v>
          </cell>
          <cell r="C5" t="str">
            <v>Trust</v>
          </cell>
          <cell r="D5">
            <v>1.0921650000000001</v>
          </cell>
        </row>
        <row r="6">
          <cell r="A6" t="str">
            <v>R1D</v>
          </cell>
          <cell r="B6" t="str">
            <v>SHROPSHIRE COMMUNITY HEALTH NHS TRUST</v>
          </cell>
          <cell r="C6" t="str">
            <v>Trust</v>
          </cell>
          <cell r="D6">
            <v>1.032492</v>
          </cell>
        </row>
        <row r="7">
          <cell r="A7" t="str">
            <v>R1E</v>
          </cell>
          <cell r="B7" t="str">
            <v>STAFFORDSHIRE AND STOKE ON TRENT PARTNERSHIP NHS TRUST</v>
          </cell>
          <cell r="C7" t="str">
            <v>Trust</v>
          </cell>
          <cell r="D7">
            <v>1.032675</v>
          </cell>
        </row>
        <row r="8">
          <cell r="A8" t="str">
            <v>R1F</v>
          </cell>
          <cell r="B8" t="str">
            <v>ISLE OF WIGHT NHS TRUST</v>
          </cell>
          <cell r="C8" t="str">
            <v>Trust</v>
          </cell>
          <cell r="D8">
            <v>1.0510729999999999</v>
          </cell>
        </row>
        <row r="9">
          <cell r="A9" t="str">
            <v>R1H</v>
          </cell>
          <cell r="B9" t="str">
            <v>BARTS HEALTH NHS TRUST</v>
          </cell>
          <cell r="C9" t="str">
            <v>Trust</v>
          </cell>
          <cell r="D9">
            <v>1.2128019999999999</v>
          </cell>
        </row>
        <row r="10">
          <cell r="A10" t="str">
            <v>R1J</v>
          </cell>
          <cell r="B10" t="str">
            <v>GLOUCESTERSHIRE CARE SERVICES NHS TRUST</v>
          </cell>
          <cell r="C10" t="str">
            <v>Trust</v>
          </cell>
          <cell r="D10">
            <v>1.0619609999999999</v>
          </cell>
        </row>
        <row r="11">
          <cell r="A11" t="str">
            <v>R1K</v>
          </cell>
          <cell r="B11" t="str">
            <v>LONDON NORTH WEST HEALTHCARE NHS TRUST</v>
          </cell>
          <cell r="C11" t="str">
            <v>Trust</v>
          </cell>
          <cell r="D11">
            <v>1.1958759999999999</v>
          </cell>
        </row>
        <row r="12">
          <cell r="A12" t="str">
            <v>RA2</v>
          </cell>
          <cell r="B12" t="str">
            <v>ROYAL SURREY COUNTY HOSPITAL NHS FOUNDATION TRUST</v>
          </cell>
          <cell r="C12" t="str">
            <v>Trust</v>
          </cell>
          <cell r="D12">
            <v>1.1599820000000001</v>
          </cell>
        </row>
        <row r="13">
          <cell r="A13" t="str">
            <v>RA3</v>
          </cell>
          <cell r="B13" t="str">
            <v>WESTON AREA HEALTH NHS TRUST</v>
          </cell>
          <cell r="C13" t="str">
            <v>Trust</v>
          </cell>
          <cell r="D13">
            <v>1.053007</v>
          </cell>
        </row>
        <row r="14">
          <cell r="A14" t="str">
            <v>RA4</v>
          </cell>
          <cell r="B14" t="str">
            <v>YEOVIL DISTRICT HOSPITAL NHS FOUNDATION TRUST</v>
          </cell>
          <cell r="C14" t="str">
            <v>Trust</v>
          </cell>
          <cell r="D14">
            <v>1.035644</v>
          </cell>
        </row>
        <row r="15">
          <cell r="A15" t="str">
            <v>RA7</v>
          </cell>
          <cell r="B15" t="str">
            <v>UNIVERSITY HOSPITALS BRISTOL NHS FOUNDATION TRUST</v>
          </cell>
          <cell r="C15" t="str">
            <v>Trust</v>
          </cell>
          <cell r="D15">
            <v>1.0840689999999999</v>
          </cell>
        </row>
        <row r="16">
          <cell r="A16" t="str">
            <v>RA9</v>
          </cell>
          <cell r="B16" t="str">
            <v>TORBAY AND SOUTH DEVON NHS FOUNDATION TRUST</v>
          </cell>
          <cell r="C16" t="str">
            <v>Trust</v>
          </cell>
          <cell r="D16">
            <v>1.013242</v>
          </cell>
        </row>
        <row r="17">
          <cell r="A17" t="str">
            <v>RAE</v>
          </cell>
          <cell r="B17" t="str">
            <v>BRADFORD TEACHING HOSPITALS NHS FOUNDATION TRUST</v>
          </cell>
          <cell r="C17" t="str">
            <v>Trust</v>
          </cell>
          <cell r="D17">
            <v>1.0336920000000001</v>
          </cell>
        </row>
        <row r="18">
          <cell r="A18" t="str">
            <v>RAJ</v>
          </cell>
          <cell r="B18" t="str">
            <v>SOUTHEND UNIVERSITY HOSPITAL NHS FOUNDATION TRUST</v>
          </cell>
          <cell r="C18" t="str">
            <v>Trust</v>
          </cell>
          <cell r="D18">
            <v>1.078193</v>
          </cell>
        </row>
        <row r="19">
          <cell r="A19" t="str">
            <v>RAL</v>
          </cell>
          <cell r="B19" t="str">
            <v>ROYAL FREE LONDON NHS FOUNDATION TRUST</v>
          </cell>
          <cell r="C19" t="str">
            <v>Trust</v>
          </cell>
          <cell r="D19">
            <v>1.219624</v>
          </cell>
        </row>
        <row r="20">
          <cell r="A20" t="str">
            <v>RAN</v>
          </cell>
          <cell r="B20" t="str">
            <v>ROYAL NATIONAL ORTHOPAEDIC HOSPITAL NHS TRUST</v>
          </cell>
          <cell r="C20" t="str">
            <v>Trust</v>
          </cell>
          <cell r="D20">
            <v>1.179951</v>
          </cell>
        </row>
        <row r="21">
          <cell r="A21" t="str">
            <v>RAP</v>
          </cell>
          <cell r="B21" t="str">
            <v>NORTH MIDDLESEX UNIVERSITY HOSPITAL NHS TRUST</v>
          </cell>
          <cell r="C21" t="str">
            <v>Trust</v>
          </cell>
          <cell r="D21">
            <v>1.201214</v>
          </cell>
        </row>
        <row r="22">
          <cell r="A22" t="str">
            <v>RAS</v>
          </cell>
          <cell r="B22" t="str">
            <v>THE HILLINGDON HOSPITALS NHS FOUNDATION TRUST</v>
          </cell>
          <cell r="C22" t="str">
            <v>Trust</v>
          </cell>
          <cell r="D22">
            <v>1.183046</v>
          </cell>
        </row>
        <row r="23">
          <cell r="A23" t="str">
            <v>RAT</v>
          </cell>
          <cell r="B23" t="str">
            <v>NORTH EAST LONDON NHS FOUNDATION TRUST</v>
          </cell>
          <cell r="C23" t="str">
            <v>Trust</v>
          </cell>
          <cell r="D23">
            <v>1.1728689999999999</v>
          </cell>
        </row>
        <row r="24">
          <cell r="A24" t="str">
            <v>RAX</v>
          </cell>
          <cell r="B24" t="str">
            <v>KINGSTON HOSPITAL NHS FOUNDATION TRUST</v>
          </cell>
          <cell r="C24" t="str">
            <v>Trust</v>
          </cell>
          <cell r="D24">
            <v>1.207517</v>
          </cell>
        </row>
        <row r="25">
          <cell r="A25" t="str">
            <v>RBA</v>
          </cell>
          <cell r="B25" t="str">
            <v>TAUNTON AND SOMERSET NHS FOUNDATION TRUST</v>
          </cell>
          <cell r="C25" t="str">
            <v>Trust</v>
          </cell>
          <cell r="D25">
            <v>1.02973</v>
          </cell>
        </row>
        <row r="26">
          <cell r="A26" t="str">
            <v>RBD</v>
          </cell>
          <cell r="B26" t="str">
            <v>DORSET COUNTY HOSPITAL NHS FOUNDATION TRUST</v>
          </cell>
          <cell r="C26" t="str">
            <v>Trust</v>
          </cell>
          <cell r="D26">
            <v>1.0473680000000001</v>
          </cell>
        </row>
        <row r="27">
          <cell r="A27" t="str">
            <v>RBK</v>
          </cell>
          <cell r="B27" t="str">
            <v>WALSALL HEALTHCARE NHS TRUST</v>
          </cell>
          <cell r="C27" t="str">
            <v>Trust</v>
          </cell>
          <cell r="D27">
            <v>1.034403</v>
          </cell>
        </row>
        <row r="28">
          <cell r="A28" t="str">
            <v>RBL</v>
          </cell>
          <cell r="B28" t="str">
            <v>WIRRAL UNIVERSITY TEACHING HOSPITAL NHS FOUNDATION TRUST</v>
          </cell>
          <cell r="C28" t="str">
            <v>Trust</v>
          </cell>
          <cell r="D28">
            <v>1.038864</v>
          </cell>
        </row>
        <row r="29">
          <cell r="A29" t="str">
            <v>RBN</v>
          </cell>
          <cell r="B29" t="str">
            <v>ST HELENS AND KNOWSLEY HOSPITAL SERVICES NHS TRUST</v>
          </cell>
          <cell r="C29" t="str">
            <v>Trust</v>
          </cell>
          <cell r="D29">
            <v>1.043069</v>
          </cell>
        </row>
        <row r="30">
          <cell r="A30" t="str">
            <v>RBQ</v>
          </cell>
          <cell r="B30" t="str">
            <v>LIVERPOOL HEART AND CHEST HOSPITAL NHS FOUNDATION TRUST</v>
          </cell>
          <cell r="C30" t="str">
            <v>Trust</v>
          </cell>
          <cell r="D30">
            <v>1.0417700000000001</v>
          </cell>
        </row>
        <row r="31">
          <cell r="A31" t="str">
            <v>RBS</v>
          </cell>
          <cell r="B31" t="str">
            <v>ALDER HEY CHILDREN'S NHS FOUNDATION TRUST</v>
          </cell>
          <cell r="C31" t="str">
            <v>Trust</v>
          </cell>
          <cell r="D31">
            <v>1.039863</v>
          </cell>
        </row>
        <row r="32">
          <cell r="A32" t="str">
            <v>RBT</v>
          </cell>
          <cell r="B32" t="str">
            <v>MID CHESHIRE HOSPITALS NHS FOUNDATION TRUST</v>
          </cell>
          <cell r="C32" t="str">
            <v>Trust</v>
          </cell>
          <cell r="D32">
            <v>1.043693</v>
          </cell>
        </row>
        <row r="33">
          <cell r="A33" t="str">
            <v>RBV</v>
          </cell>
          <cell r="B33" t="str">
            <v>THE CHRISTIE NHS FOUNDATION TRUST</v>
          </cell>
          <cell r="C33" t="str">
            <v>Trust</v>
          </cell>
          <cell r="D33">
            <v>1.066837</v>
          </cell>
        </row>
        <row r="34">
          <cell r="A34" t="str">
            <v>RBZ</v>
          </cell>
          <cell r="B34" t="str">
            <v>NORTHERN DEVON HEALTHCARE NHS TRUST</v>
          </cell>
          <cell r="C34" t="str">
            <v>Trust</v>
          </cell>
          <cell r="D34">
            <v>1.019398</v>
          </cell>
        </row>
        <row r="35">
          <cell r="A35" t="str">
            <v>RC1</v>
          </cell>
          <cell r="B35" t="str">
            <v>BEDFORD HOSPITAL NHS TRUST</v>
          </cell>
          <cell r="C35" t="str">
            <v>Trust</v>
          </cell>
          <cell r="D35">
            <v>1.0886910000000001</v>
          </cell>
        </row>
        <row r="36">
          <cell r="A36" t="str">
            <v>RC9</v>
          </cell>
          <cell r="B36" t="str">
            <v>LUTON AND DUNSTABLE UNIVERSITY HOSPITAL NHS FOUNDATION TRUST</v>
          </cell>
          <cell r="C36" t="str">
            <v>Trust</v>
          </cell>
          <cell r="D36">
            <v>1.1202650000000001</v>
          </cell>
        </row>
        <row r="37">
          <cell r="A37" t="str">
            <v>RCB</v>
          </cell>
          <cell r="B37" t="str">
            <v>YORK TEACHING HOSPITAL NHS FOUNDATION TRUST</v>
          </cell>
          <cell r="C37" t="str">
            <v>Trust</v>
          </cell>
          <cell r="D37">
            <v>1.0340419999999999</v>
          </cell>
        </row>
        <row r="38">
          <cell r="A38" t="str">
            <v>RCD</v>
          </cell>
          <cell r="B38" t="str">
            <v>HARROGATE AND DISTRICT NHS FOUNDATION TRUST</v>
          </cell>
          <cell r="C38" t="str">
            <v>Trust</v>
          </cell>
          <cell r="D38">
            <v>1.0393399999999999</v>
          </cell>
        </row>
        <row r="39">
          <cell r="A39" t="str">
            <v>RCF</v>
          </cell>
          <cell r="B39" t="str">
            <v>AIREDALE NHS FOUNDATION TRUST</v>
          </cell>
          <cell r="C39" t="str">
            <v>Trust</v>
          </cell>
          <cell r="D39">
            <v>1.0304629999999999</v>
          </cell>
        </row>
        <row r="40">
          <cell r="A40" t="str">
            <v>RCU</v>
          </cell>
          <cell r="B40" t="str">
            <v>SHEFFIELD CHILDREN'S NHS FOUNDATION TRUST</v>
          </cell>
          <cell r="C40" t="str">
            <v>Trust</v>
          </cell>
          <cell r="D40">
            <v>1.032715</v>
          </cell>
        </row>
        <row r="41">
          <cell r="A41" t="str">
            <v>RCX</v>
          </cell>
          <cell r="B41" t="str">
            <v>THE QUEEN ELIZABETH HOSPITAL, KING'S LYNN, NHS FOUNDATION TRUST</v>
          </cell>
          <cell r="C41" t="str">
            <v>Trust</v>
          </cell>
          <cell r="D41">
            <v>1.025949</v>
          </cell>
        </row>
        <row r="42">
          <cell r="A42" t="str">
            <v>RD1</v>
          </cell>
          <cell r="B42" t="str">
            <v>ROYAL UNITED HOSPITALS BATH NHS FOUNDATION TRUST</v>
          </cell>
          <cell r="C42" t="str">
            <v>Trust</v>
          </cell>
          <cell r="D42">
            <v>1.0807199999999999</v>
          </cell>
        </row>
        <row r="43">
          <cell r="A43" t="str">
            <v>RD3</v>
          </cell>
          <cell r="B43" t="str">
            <v>POOLE HOSPITAL NHS FOUNDATION TRUST</v>
          </cell>
          <cell r="C43" t="str">
            <v>Trust</v>
          </cell>
          <cell r="D43">
            <v>1.0666310000000001</v>
          </cell>
        </row>
        <row r="44">
          <cell r="A44" t="str">
            <v>RD8</v>
          </cell>
          <cell r="B44" t="str">
            <v>MILTON KEYNES UNIVERSITY HOSPITAL NHS FOUNDATION TRUST</v>
          </cell>
          <cell r="C44" t="str">
            <v>Trust</v>
          </cell>
          <cell r="D44">
            <v>1.106109</v>
          </cell>
        </row>
        <row r="45">
          <cell r="A45" t="str">
            <v>RDD</v>
          </cell>
          <cell r="B45" t="str">
            <v>BASILDON AND THURROCK UNIVERSITY HOSPITALS NHS FOUNDATION TRUST</v>
          </cell>
          <cell r="C45" t="str">
            <v>Trust</v>
          </cell>
          <cell r="D45">
            <v>1.1228450000000001</v>
          </cell>
        </row>
        <row r="46">
          <cell r="A46" t="str">
            <v>RDE</v>
          </cell>
          <cell r="B46" t="str">
            <v>COLCHESTER HOSPITAL UNIVERSITY NHS FOUNDATION TRUST</v>
          </cell>
          <cell r="C46" t="str">
            <v>Trust</v>
          </cell>
          <cell r="D46">
            <v>1.0547070000000001</v>
          </cell>
        </row>
        <row r="47">
          <cell r="A47" t="str">
            <v>RDR</v>
          </cell>
          <cell r="B47" t="str">
            <v>SUSSEX COMMUNITY NHS TRUST</v>
          </cell>
          <cell r="C47" t="str">
            <v>Trust</v>
          </cell>
          <cell r="D47">
            <v>1.070317</v>
          </cell>
        </row>
        <row r="48">
          <cell r="A48" t="str">
            <v>RDU</v>
          </cell>
          <cell r="B48" t="str">
            <v>FRIMLEY HEALTH NHS FOUNDATION TRUST</v>
          </cell>
          <cell r="C48" t="str">
            <v>Trust</v>
          </cell>
          <cell r="D48">
            <v>1.1651530000000001</v>
          </cell>
        </row>
        <row r="49">
          <cell r="A49" t="str">
            <v>RDY</v>
          </cell>
          <cell r="B49" t="str">
            <v>DORSET HEALTHCARE UNIVERSITY NHS FOUNDATION TRUST</v>
          </cell>
          <cell r="C49" t="str">
            <v>Trust</v>
          </cell>
          <cell r="D49">
            <v>1.0655680000000001</v>
          </cell>
        </row>
        <row r="50">
          <cell r="A50" t="str">
            <v>RDZ</v>
          </cell>
          <cell r="B50" t="str">
            <v>THE ROYAL BOURNEMOUTH AND CHRISTCHURCH HOSPITALS NHS FOUNDATION TRUST</v>
          </cell>
          <cell r="C50" t="str">
            <v>Trust</v>
          </cell>
          <cell r="D50">
            <v>1.064683</v>
          </cell>
        </row>
        <row r="51">
          <cell r="A51" t="str">
            <v>RE9</v>
          </cell>
          <cell r="B51" t="str">
            <v>SOUTH TYNESIDE NHS FOUNDATION TRUST</v>
          </cell>
          <cell r="C51" t="str">
            <v>Trust</v>
          </cell>
          <cell r="D51">
            <v>1.0294110000000001</v>
          </cell>
        </row>
        <row r="52">
          <cell r="A52" t="str">
            <v>REF</v>
          </cell>
          <cell r="B52" t="str">
            <v>ROYAL CORNWALL HOSPITALS NHS TRUST</v>
          </cell>
          <cell r="C52" t="str">
            <v>Trust</v>
          </cell>
          <cell r="D52">
            <v>1.0031890000000001</v>
          </cell>
        </row>
        <row r="53">
          <cell r="A53" t="str">
            <v>REM</v>
          </cell>
          <cell r="B53" t="str">
            <v>AINTREE UNIVERSITY HOSPITAL NHS FOUNDATION TRUST</v>
          </cell>
          <cell r="C53" t="str">
            <v>Trust</v>
          </cell>
          <cell r="D53">
            <v>1.0387200000000001</v>
          </cell>
        </row>
        <row r="54">
          <cell r="A54" t="str">
            <v>REN</v>
          </cell>
          <cell r="B54" t="str">
            <v>THE CLATTERBRIDGE CANCER CENTRE NHS FOUNDATION TRUST</v>
          </cell>
          <cell r="C54" t="str">
            <v>Trust</v>
          </cell>
          <cell r="D54">
            <v>1.039401</v>
          </cell>
        </row>
        <row r="55">
          <cell r="A55" t="str">
            <v>REP</v>
          </cell>
          <cell r="B55" t="str">
            <v>LIVERPOOL WOMEN'S NHS FOUNDATION TRUST</v>
          </cell>
          <cell r="C55" t="str">
            <v>Trust</v>
          </cell>
          <cell r="D55">
            <v>1.0404500000000001</v>
          </cell>
        </row>
        <row r="56">
          <cell r="A56" t="str">
            <v>RET</v>
          </cell>
          <cell r="B56" t="str">
            <v>THE WALTON CENTRE NHS FOUNDATION TRUST</v>
          </cell>
          <cell r="C56" t="str">
            <v>Trust</v>
          </cell>
          <cell r="D56">
            <v>1.0403370000000001</v>
          </cell>
        </row>
        <row r="57">
          <cell r="A57" t="str">
            <v>RF4</v>
          </cell>
          <cell r="B57" t="str">
            <v>BARKING, HAVERING AND REDBRIDGE UNIVERSITY HOSPITALS NHS TRUST</v>
          </cell>
          <cell r="C57" t="str">
            <v>Trust</v>
          </cell>
          <cell r="D57">
            <v>1.1743950000000001</v>
          </cell>
        </row>
        <row r="58">
          <cell r="A58" t="str">
            <v>RFF</v>
          </cell>
          <cell r="B58" t="str">
            <v>BARNSLEY HOSPITAL NHS FOUNDATION TRUST</v>
          </cell>
          <cell r="C58" t="str">
            <v>Trust</v>
          </cell>
          <cell r="D58">
            <v>1.0323279999999999</v>
          </cell>
        </row>
        <row r="59">
          <cell r="A59" t="str">
            <v>RFR</v>
          </cell>
          <cell r="B59" t="str">
            <v>THE ROTHERHAM NHS FOUNDATION TRUST</v>
          </cell>
          <cell r="C59" t="str">
            <v>Trust</v>
          </cell>
          <cell r="D59">
            <v>1.0272030000000001</v>
          </cell>
        </row>
        <row r="60">
          <cell r="A60" t="str">
            <v>RFS</v>
          </cell>
          <cell r="B60" t="str">
            <v>CHESTERFIELD ROYAL HOSPITAL NHS FOUNDATION TRUST</v>
          </cell>
          <cell r="C60" t="str">
            <v>Trust</v>
          </cell>
          <cell r="D60">
            <v>1.0288889999999999</v>
          </cell>
        </row>
        <row r="61">
          <cell r="A61" t="str">
            <v>RGD</v>
          </cell>
          <cell r="B61" t="str">
            <v>LEEDS AND YORK PARTNERSHIP NHS FOUNDATION TRUST</v>
          </cell>
          <cell r="C61" t="str">
            <v>Trust</v>
          </cell>
          <cell r="D61">
            <v>1.0401210000000001</v>
          </cell>
        </row>
        <row r="62">
          <cell r="A62" t="str">
            <v>RGM</v>
          </cell>
          <cell r="B62" t="str">
            <v>PAPWORTH HOSPITAL NHS FOUNDATION TRUST</v>
          </cell>
          <cell r="C62" t="str">
            <v>Trust</v>
          </cell>
          <cell r="D62">
            <v>1.080171</v>
          </cell>
        </row>
        <row r="63">
          <cell r="A63" t="str">
            <v>RGN</v>
          </cell>
          <cell r="B63" t="str">
            <v>PETERBOROUGH AND STAMFORD HOSPITALS NHS FOUNDATION TRUST</v>
          </cell>
          <cell r="C63" t="str">
            <v>Trust</v>
          </cell>
          <cell r="D63">
            <v>1.060238</v>
          </cell>
        </row>
        <row r="64">
          <cell r="A64" t="str">
            <v>RGP</v>
          </cell>
          <cell r="B64" t="str">
            <v>JAMES PAGET UNIVERSITY HOSPITALS NHS FOUNDATION TRUST</v>
          </cell>
          <cell r="C64" t="str">
            <v>Trust</v>
          </cell>
          <cell r="D64">
            <v>1.018651</v>
          </cell>
        </row>
        <row r="65">
          <cell r="A65" t="str">
            <v>RGQ</v>
          </cell>
          <cell r="B65" t="str">
            <v>IPSWICH HOSPITAL NHS TRUST</v>
          </cell>
          <cell r="C65" t="str">
            <v>Trust</v>
          </cell>
          <cell r="D65">
            <v>1.04491</v>
          </cell>
        </row>
        <row r="66">
          <cell r="A66" t="str">
            <v>RGR</v>
          </cell>
          <cell r="B66" t="str">
            <v>WEST SUFFOLK NHS FOUNDATION TRUST</v>
          </cell>
          <cell r="C66" t="str">
            <v>Trust</v>
          </cell>
          <cell r="D66">
            <v>1.0437719999999999</v>
          </cell>
        </row>
        <row r="67">
          <cell r="A67" t="str">
            <v>RGT</v>
          </cell>
          <cell r="B67" t="str">
            <v>CAMBRIDGE UNIVERSITY HOSPITALS NHS FOUNDATION TRUST</v>
          </cell>
          <cell r="C67" t="str">
            <v>Trust</v>
          </cell>
          <cell r="D67">
            <v>1.088546</v>
          </cell>
        </row>
        <row r="68">
          <cell r="A68" t="str">
            <v>RH5</v>
          </cell>
          <cell r="B68" t="str">
            <v>SOMERSET PARTNERSHIP NHS FOUNDATION TRUST</v>
          </cell>
          <cell r="C68" t="str">
            <v>Trust</v>
          </cell>
          <cell r="D68">
            <v>1.035666</v>
          </cell>
        </row>
        <row r="69">
          <cell r="A69" t="str">
            <v>RH8</v>
          </cell>
          <cell r="B69" t="str">
            <v>ROYAL DEVON AND EXETER NHS FOUNDATION TRUST</v>
          </cell>
          <cell r="C69" t="str">
            <v>Trust</v>
          </cell>
          <cell r="D69">
            <v>1.0211479999999999</v>
          </cell>
        </row>
        <row r="70">
          <cell r="A70" t="str">
            <v>RHA</v>
          </cell>
          <cell r="B70" t="str">
            <v>NOTTINGHAMSHIRE HEALTHCARE NHS FOUNDATION TRUST</v>
          </cell>
          <cell r="C70" t="str">
            <v>Trust</v>
          </cell>
          <cell r="D70">
            <v>1.0324310000000001</v>
          </cell>
        </row>
        <row r="71">
          <cell r="A71" t="str">
            <v>RHM</v>
          </cell>
          <cell r="B71" t="str">
            <v>UNIVERSITY HOSPITAL SOUTHAMPTON NHS FOUNDATION TRUST</v>
          </cell>
          <cell r="C71" t="str">
            <v>Trust</v>
          </cell>
          <cell r="D71">
            <v>1.0876030000000001</v>
          </cell>
        </row>
        <row r="72">
          <cell r="A72" t="str">
            <v>RHQ</v>
          </cell>
          <cell r="B72" t="str">
            <v>SHEFFIELD TEACHING HOSPITALS NHS FOUNDATION TRUST</v>
          </cell>
          <cell r="C72" t="str">
            <v>Trust</v>
          </cell>
          <cell r="D72">
            <v>1.0294220000000001</v>
          </cell>
        </row>
        <row r="73">
          <cell r="A73" t="str">
            <v>RHU</v>
          </cell>
          <cell r="B73" t="str">
            <v>PORTSMOUTH HOSPITALS NHS TRUST</v>
          </cell>
          <cell r="C73" t="str">
            <v>Trust</v>
          </cell>
          <cell r="D73">
            <v>1.0889770000000001</v>
          </cell>
        </row>
        <row r="74">
          <cell r="A74" t="str">
            <v>RHW</v>
          </cell>
          <cell r="B74" t="str">
            <v>ROYAL BERKSHIRE NHS FOUNDATION TRUST</v>
          </cell>
          <cell r="C74" t="str">
            <v>Trust</v>
          </cell>
          <cell r="D74">
            <v>1.149759</v>
          </cell>
        </row>
        <row r="75">
          <cell r="A75" t="str">
            <v>RJ1</v>
          </cell>
          <cell r="B75" t="str">
            <v>GUY'S AND ST THOMAS' NHS FOUNDATION TRUST</v>
          </cell>
          <cell r="C75" t="str">
            <v>Trust</v>
          </cell>
          <cell r="D75">
            <v>1.277029</v>
          </cell>
        </row>
        <row r="76">
          <cell r="A76" t="str">
            <v>RJ2</v>
          </cell>
          <cell r="B76" t="str">
            <v>LEWISHAM AND GREENWICH NHS TRUST</v>
          </cell>
          <cell r="C76" t="str">
            <v>Trust</v>
          </cell>
          <cell r="D76">
            <v>1.2043010000000001</v>
          </cell>
        </row>
        <row r="77">
          <cell r="A77" t="str">
            <v>RJ6</v>
          </cell>
          <cell r="B77" t="str">
            <v>CROYDON HEALTH SERVICES NHS TRUST</v>
          </cell>
          <cell r="C77" t="str">
            <v>Trust</v>
          </cell>
          <cell r="D77">
            <v>1.2044729999999999</v>
          </cell>
        </row>
        <row r="78">
          <cell r="A78" t="str">
            <v>RJ7</v>
          </cell>
          <cell r="B78" t="str">
            <v>ST GEORGE'S UNIVERSITY HOSPITALS NHS FOUNDATION TRUST</v>
          </cell>
          <cell r="C78" t="str">
            <v>Trust</v>
          </cell>
          <cell r="D78">
            <v>1.2124539999999999</v>
          </cell>
        </row>
        <row r="79">
          <cell r="A79" t="str">
            <v>RJ8</v>
          </cell>
          <cell r="B79" t="str">
            <v>CORNWALL PARTNERSHIP NHS FOUNDATION TRUST</v>
          </cell>
          <cell r="C79" t="str">
            <v>Trust</v>
          </cell>
          <cell r="D79">
            <v>1</v>
          </cell>
        </row>
        <row r="80">
          <cell r="A80" t="str">
            <v>RJC</v>
          </cell>
          <cell r="B80" t="str">
            <v>SOUTH WARWICKSHIRE NHS FOUNDATION TRUST</v>
          </cell>
          <cell r="C80" t="str">
            <v>Trust</v>
          </cell>
          <cell r="D80">
            <v>1.0565450000000001</v>
          </cell>
        </row>
        <row r="81">
          <cell r="A81" t="str">
            <v>RJE</v>
          </cell>
          <cell r="B81" t="str">
            <v>UNIVERSITY HOSPITALS OF NORTH MIDLANDS NHS TRUST</v>
          </cell>
          <cell r="C81" t="str">
            <v>Trust</v>
          </cell>
          <cell r="D81">
            <v>1.026702</v>
          </cell>
        </row>
        <row r="82">
          <cell r="A82" t="str">
            <v>RJF</v>
          </cell>
          <cell r="B82" t="str">
            <v>BURTON HOSPITALS NHS FOUNDATION TRUST</v>
          </cell>
          <cell r="C82" t="str">
            <v>Trust</v>
          </cell>
          <cell r="D82">
            <v>1.0396590000000001</v>
          </cell>
        </row>
        <row r="83">
          <cell r="A83" t="str">
            <v>RJL</v>
          </cell>
          <cell r="B83" t="str">
            <v>NORTHERN LINCOLNSHIRE AND GOOLE NHS FOUNDATION TRUST</v>
          </cell>
          <cell r="C83" t="str">
            <v>Trust</v>
          </cell>
          <cell r="D83">
            <v>1.025093</v>
          </cell>
        </row>
        <row r="84">
          <cell r="A84" t="str">
            <v>RJN</v>
          </cell>
          <cell r="B84" t="str">
            <v>EAST CHESHIRE NHS TRUST</v>
          </cell>
          <cell r="C84" t="str">
            <v>Trust</v>
          </cell>
          <cell r="D84">
            <v>1.0493399999999999</v>
          </cell>
        </row>
        <row r="85">
          <cell r="A85" t="str">
            <v>RJR</v>
          </cell>
          <cell r="B85" t="str">
            <v>COUNTESS OF CHESTER HOSPITAL NHS FOUNDATION TRUST</v>
          </cell>
          <cell r="C85" t="str">
            <v>Trust</v>
          </cell>
          <cell r="D85">
            <v>1.0409409999999999</v>
          </cell>
        </row>
        <row r="86">
          <cell r="A86" t="str">
            <v>RJX</v>
          </cell>
          <cell r="B86" t="str">
            <v>CALDERSTONES PARTNERSHIP NHS FOUNDATION TRUST</v>
          </cell>
          <cell r="C86" t="str">
            <v>Trust</v>
          </cell>
          <cell r="D86">
            <v>1.028613</v>
          </cell>
        </row>
        <row r="87">
          <cell r="A87" t="str">
            <v>RJZ</v>
          </cell>
          <cell r="B87" t="str">
            <v>KING'S COLLEGE HOSPITAL NHS FOUNDATION TRUST</v>
          </cell>
          <cell r="C87" t="str">
            <v>Trust</v>
          </cell>
          <cell r="D87">
            <v>1.2132259999999999</v>
          </cell>
        </row>
        <row r="88">
          <cell r="A88" t="str">
            <v>RK5</v>
          </cell>
          <cell r="B88" t="str">
            <v>SHERWOOD FOREST HOSPITALS NHS FOUNDATION TRUST</v>
          </cell>
          <cell r="C88" t="str">
            <v>Trust</v>
          </cell>
          <cell r="D88">
            <v>1.031436</v>
          </cell>
        </row>
        <row r="89">
          <cell r="A89" t="str">
            <v>RK9</v>
          </cell>
          <cell r="B89" t="str">
            <v>PLYMOUTH HOSPITALS NHS TRUST</v>
          </cell>
          <cell r="C89" t="str">
            <v>Trust</v>
          </cell>
          <cell r="D89">
            <v>1.0158199999999999</v>
          </cell>
        </row>
        <row r="90">
          <cell r="A90" t="str">
            <v>RKB</v>
          </cell>
          <cell r="B90" t="str">
            <v>UNIVERSITY HOSPITALS COVENTRY AND WARWICKSHIRE NHS TRUST</v>
          </cell>
          <cell r="C90" t="str">
            <v>Trust</v>
          </cell>
          <cell r="D90">
            <v>1.0586180000000001</v>
          </cell>
        </row>
        <row r="91">
          <cell r="A91" t="str">
            <v>RKE</v>
          </cell>
          <cell r="B91" t="str">
            <v>THE WHITTINGTON HOSPITAL NHS TRUST</v>
          </cell>
          <cell r="C91" t="str">
            <v>Trust</v>
          </cell>
          <cell r="D91">
            <v>1.213371</v>
          </cell>
        </row>
        <row r="92">
          <cell r="A92" t="str">
            <v>RKL</v>
          </cell>
          <cell r="B92" t="str">
            <v>WEST LONDON MENTAL HEALTH NHS TRUST</v>
          </cell>
          <cell r="C92" t="str">
            <v>Trust</v>
          </cell>
          <cell r="D92">
            <v>1.1789160000000001</v>
          </cell>
        </row>
        <row r="93">
          <cell r="A93" t="str">
            <v>RL1</v>
          </cell>
          <cell r="B93" t="str">
            <v>THE ROBERT JONES AND AGNES HUNT ORTHOPAEDIC HOSPITAL NHS FOUNDATION TRUST</v>
          </cell>
          <cell r="C93" t="str">
            <v>Trust</v>
          </cell>
          <cell r="D93">
            <v>1.0316149999999999</v>
          </cell>
        </row>
        <row r="94">
          <cell r="A94" t="str">
            <v>RL4</v>
          </cell>
          <cell r="B94" t="str">
            <v>THE ROYAL WOLVERHAMPTON NHS TRUST</v>
          </cell>
          <cell r="C94" t="str">
            <v>Trust</v>
          </cell>
          <cell r="D94">
            <v>1.034357</v>
          </cell>
        </row>
        <row r="95">
          <cell r="A95" t="str">
            <v>RLN</v>
          </cell>
          <cell r="B95" t="str">
            <v>CITY HOSPITALS SUNDERLAND NHS FOUNDATION TRUST</v>
          </cell>
          <cell r="C95" t="str">
            <v>Trust</v>
          </cell>
          <cell r="D95">
            <v>1.02633</v>
          </cell>
        </row>
        <row r="96">
          <cell r="A96" t="str">
            <v>RLQ</v>
          </cell>
          <cell r="B96" t="str">
            <v>WYE VALLEY NHS TRUST</v>
          </cell>
          <cell r="C96" t="str">
            <v>Trust</v>
          </cell>
          <cell r="D96">
            <v>1.0245200000000001</v>
          </cell>
        </row>
        <row r="97">
          <cell r="A97" t="str">
            <v>RLT</v>
          </cell>
          <cell r="B97" t="str">
            <v>GEORGE ELIOT HOSPITAL NHS TRUST</v>
          </cell>
          <cell r="C97" t="str">
            <v>Trust</v>
          </cell>
          <cell r="D97">
            <v>1.0507359999999999</v>
          </cell>
        </row>
        <row r="98">
          <cell r="A98" t="str">
            <v>RLU</v>
          </cell>
          <cell r="B98" t="str">
            <v>BIRMINGHAM WOMEN'S NHS FOUNDATION TRUST</v>
          </cell>
          <cell r="C98" t="str">
            <v>Trust</v>
          </cell>
          <cell r="D98">
            <v>1.0439099999999999</v>
          </cell>
        </row>
        <row r="99">
          <cell r="A99" t="str">
            <v>RLY</v>
          </cell>
          <cell r="B99" t="str">
            <v>NORTH STAFFORDSHIRE COMBINED HEALTHCARE NHS TRUST</v>
          </cell>
          <cell r="C99" t="str">
            <v>Trust</v>
          </cell>
          <cell r="D99">
            <v>1.023582</v>
          </cell>
        </row>
        <row r="100">
          <cell r="A100" t="str">
            <v>RM1</v>
          </cell>
          <cell r="B100" t="str">
            <v>NORFOLK AND NORWICH UNIVERSITY HOSPITALS NHS FOUNDATION TRUST</v>
          </cell>
          <cell r="C100" t="str">
            <v>Trust</v>
          </cell>
          <cell r="D100">
            <v>1.0152650000000001</v>
          </cell>
        </row>
        <row r="101">
          <cell r="A101" t="str">
            <v>RM2</v>
          </cell>
          <cell r="B101" t="str">
            <v>UNIVERSITY HOSPITAL OF SOUTH MANCHESTER NHS FOUNDATION TRUST</v>
          </cell>
          <cell r="C101" t="str">
            <v>Trust</v>
          </cell>
          <cell r="D101">
            <v>1.059353</v>
          </cell>
        </row>
        <row r="102">
          <cell r="A102" t="str">
            <v>RM3</v>
          </cell>
          <cell r="B102" t="str">
            <v>SALFORD ROYAL NHS FOUNDATION TRUST</v>
          </cell>
          <cell r="C102" t="str">
            <v>Trust</v>
          </cell>
          <cell r="D102">
            <v>1.0559750000000001</v>
          </cell>
        </row>
        <row r="103">
          <cell r="A103" t="str">
            <v>RMC</v>
          </cell>
          <cell r="B103" t="str">
            <v>BOLTON NHS FOUNDATION TRUST</v>
          </cell>
          <cell r="C103" t="str">
            <v>Trust</v>
          </cell>
          <cell r="D103">
            <v>1.048017</v>
          </cell>
        </row>
        <row r="104">
          <cell r="A104" t="str">
            <v>RMP</v>
          </cell>
          <cell r="B104" t="str">
            <v>TAMESIDE HOSPITAL NHS FOUNDATION TRUST</v>
          </cell>
          <cell r="C104" t="str">
            <v>Trust</v>
          </cell>
          <cell r="D104">
            <v>1.0523180000000001</v>
          </cell>
        </row>
        <row r="105">
          <cell r="A105" t="str">
            <v>RMY</v>
          </cell>
          <cell r="B105" t="str">
            <v>NORFOLK AND SUFFOLK NHS FOUNDATION TRUST</v>
          </cell>
          <cell r="C105" t="str">
            <v>Trust</v>
          </cell>
          <cell r="D105">
            <v>1.0252829999999999</v>
          </cell>
        </row>
        <row r="106">
          <cell r="A106" t="str">
            <v>RN3</v>
          </cell>
          <cell r="B106" t="str">
            <v>GREAT WESTERN HOSPITALS NHS FOUNDATION TRUST</v>
          </cell>
          <cell r="C106" t="str">
            <v>Trust</v>
          </cell>
          <cell r="D106">
            <v>1.0951949999999999</v>
          </cell>
        </row>
        <row r="107">
          <cell r="A107" t="str">
            <v>RN5</v>
          </cell>
          <cell r="B107" t="str">
            <v>HAMPSHIRE HOSPITALS NHS FOUNDATION TRUST</v>
          </cell>
          <cell r="C107" t="str">
            <v>Trust</v>
          </cell>
          <cell r="D107">
            <v>1.1096060000000001</v>
          </cell>
        </row>
        <row r="108">
          <cell r="A108" t="str">
            <v>RN7</v>
          </cell>
          <cell r="B108" t="str">
            <v>DARTFORD AND GRAVESHAM NHS TRUST</v>
          </cell>
          <cell r="C108" t="str">
            <v>Trust</v>
          </cell>
          <cell r="D108">
            <v>1.157727</v>
          </cell>
        </row>
        <row r="109">
          <cell r="A109" t="str">
            <v>RNA</v>
          </cell>
          <cell r="B109" t="str">
            <v>THE DUDLEY GROUP NHS FOUNDATION TRUST</v>
          </cell>
          <cell r="C109" t="str">
            <v>Trust</v>
          </cell>
          <cell r="D109">
            <v>1.035649</v>
          </cell>
        </row>
        <row r="110">
          <cell r="A110" t="str">
            <v>RNK</v>
          </cell>
          <cell r="B110" t="str">
            <v>TAVISTOCK AND PORTMAN NHS FOUNDATION TRUST</v>
          </cell>
          <cell r="C110" t="str">
            <v>Trust</v>
          </cell>
          <cell r="D110">
            <v>1.23827</v>
          </cell>
        </row>
        <row r="111">
          <cell r="A111" t="str">
            <v>RNL</v>
          </cell>
          <cell r="B111" t="str">
            <v>NORTH CUMBRIA UNIVERSITY HOSPITALS NHS TRUST</v>
          </cell>
          <cell r="C111" t="str">
            <v>Trust</v>
          </cell>
          <cell r="D111">
            <v>1.028605</v>
          </cell>
        </row>
        <row r="112">
          <cell r="A112" t="str">
            <v>RNN</v>
          </cell>
          <cell r="B112" t="str">
            <v>CUMBRIA PARTNERSHIP NHS FOUNDATION TRUST</v>
          </cell>
          <cell r="C112" t="str">
            <v>Trust</v>
          </cell>
          <cell r="D112">
            <v>1.0265820000000001</v>
          </cell>
        </row>
        <row r="113">
          <cell r="A113" t="str">
            <v>RNQ</v>
          </cell>
          <cell r="B113" t="str">
            <v>KETTERING GENERAL HOSPITAL NHS FOUNDATION TRUST</v>
          </cell>
          <cell r="C113" t="str">
            <v>Trust</v>
          </cell>
          <cell r="D113">
            <v>1.054268</v>
          </cell>
        </row>
        <row r="114">
          <cell r="A114" t="str">
            <v>RNS</v>
          </cell>
          <cell r="B114" t="str">
            <v>NORTHAMPTON GENERAL HOSPITAL NHS TRUST</v>
          </cell>
          <cell r="C114" t="str">
            <v>Trust</v>
          </cell>
          <cell r="D114">
            <v>1.061131</v>
          </cell>
        </row>
        <row r="115">
          <cell r="A115" t="str">
            <v>RNU</v>
          </cell>
          <cell r="B115" t="str">
            <v>OXFORD HEALTH NHS FOUNDATION TRUST</v>
          </cell>
          <cell r="C115" t="str">
            <v>Trust</v>
          </cell>
          <cell r="D115">
            <v>1.1106370000000001</v>
          </cell>
        </row>
        <row r="116">
          <cell r="A116" t="str">
            <v>RNZ</v>
          </cell>
          <cell r="B116" t="str">
            <v>SALISBURY NHS FOUNDATION TRUST</v>
          </cell>
          <cell r="C116" t="str">
            <v>Trust</v>
          </cell>
          <cell r="D116">
            <v>1.070335</v>
          </cell>
        </row>
        <row r="117">
          <cell r="A117" t="str">
            <v>RP1</v>
          </cell>
          <cell r="B117" t="str">
            <v>NORTHAMPTONSHIRE HEALTHCARE NHS FOUNDATION TRUST</v>
          </cell>
          <cell r="C117" t="str">
            <v>Trust</v>
          </cell>
          <cell r="D117">
            <v>1.0575319999999999</v>
          </cell>
        </row>
        <row r="118">
          <cell r="A118" t="str">
            <v>RP4</v>
          </cell>
          <cell r="B118" t="str">
            <v>GREAT ORMOND STREET HOSPITAL FOR CHILDREN NHS FOUNDATION TRUST</v>
          </cell>
          <cell r="C118" t="str">
            <v>Trust</v>
          </cell>
          <cell r="D118">
            <v>1.2858309999999999</v>
          </cell>
        </row>
        <row r="119">
          <cell r="A119" t="str">
            <v>RP5</v>
          </cell>
          <cell r="B119" t="str">
            <v>DONCASTER AND BASSETLAW HOSPITALS NHS FOUNDATION TRUST</v>
          </cell>
          <cell r="C119" t="str">
            <v>Trust</v>
          </cell>
          <cell r="D119">
            <v>1.0358799999999999</v>
          </cell>
        </row>
        <row r="120">
          <cell r="A120" t="str">
            <v>RP6</v>
          </cell>
          <cell r="B120" t="str">
            <v>MOORFIELDS EYE HOSPITAL NHS FOUNDATION TRUST</v>
          </cell>
          <cell r="C120" t="str">
            <v>Trust</v>
          </cell>
          <cell r="D120">
            <v>1.2646409999999999</v>
          </cell>
        </row>
        <row r="121">
          <cell r="A121" t="str">
            <v>RP7</v>
          </cell>
          <cell r="B121" t="str">
            <v>LINCOLNSHIRE PARTNERSHIP NHS FOUNDATION TRUST</v>
          </cell>
          <cell r="C121" t="str">
            <v>Trust</v>
          </cell>
          <cell r="D121">
            <v>1.0160039999999999</v>
          </cell>
        </row>
        <row r="122">
          <cell r="A122" t="str">
            <v>RPA</v>
          </cell>
          <cell r="B122" t="str">
            <v>MEDWAY NHS FOUNDATION TRUST</v>
          </cell>
          <cell r="C122" t="str">
            <v>Trust</v>
          </cell>
          <cell r="D122">
            <v>1.1015969999999999</v>
          </cell>
        </row>
        <row r="123">
          <cell r="A123" t="str">
            <v>RPC</v>
          </cell>
          <cell r="B123" t="str">
            <v>QUEEN VICTORIA HOSPITAL NHS FOUNDATION TRUST</v>
          </cell>
          <cell r="C123" t="str">
            <v>Trust</v>
          </cell>
          <cell r="D123">
            <v>1.1429180000000001</v>
          </cell>
        </row>
        <row r="124">
          <cell r="A124" t="str">
            <v>RPG</v>
          </cell>
          <cell r="B124" t="str">
            <v>OXLEAS NHS FOUNDATION TRUST</v>
          </cell>
          <cell r="C124" t="str">
            <v>Trust</v>
          </cell>
          <cell r="D124">
            <v>1.177673</v>
          </cell>
        </row>
        <row r="125">
          <cell r="A125" t="str">
            <v>RPY</v>
          </cell>
          <cell r="B125" t="str">
            <v>THE ROYAL MARSDEN NHS FOUNDATION TRUST</v>
          </cell>
          <cell r="C125" t="str">
            <v>Trust</v>
          </cell>
          <cell r="D125">
            <v>1.2137370000000001</v>
          </cell>
        </row>
        <row r="126">
          <cell r="A126" t="str">
            <v>RQ3</v>
          </cell>
          <cell r="B126" t="str">
            <v>BIRMINGHAM CHILDREN'S HOSPITAL NHS FOUNDATION TRUST</v>
          </cell>
          <cell r="C126" t="str">
            <v>Trust</v>
          </cell>
          <cell r="D126">
            <v>1.0516350000000001</v>
          </cell>
        </row>
        <row r="127">
          <cell r="A127" t="str">
            <v>RQ6</v>
          </cell>
          <cell r="B127" t="str">
            <v>ROYAL LIVERPOOL AND BROADGREEN UNIVERSITY HOSPITALS NHS TRUST</v>
          </cell>
          <cell r="C127" t="str">
            <v>Trust</v>
          </cell>
          <cell r="D127">
            <v>1.042243</v>
          </cell>
        </row>
        <row r="128">
          <cell r="A128" t="str">
            <v>RQ8</v>
          </cell>
          <cell r="B128" t="str">
            <v>MID ESSEX HOSPITAL SERVICES NHS TRUST</v>
          </cell>
          <cell r="C128" t="str">
            <v>Trust</v>
          </cell>
          <cell r="D128">
            <v>1.0992230000000001</v>
          </cell>
        </row>
        <row r="129">
          <cell r="A129" t="str">
            <v>RQM</v>
          </cell>
          <cell r="B129" t="str">
            <v>CHELSEA AND WESTMINSTER HOSPITAL NHS FOUNDATION TRUST</v>
          </cell>
          <cell r="C129" t="str">
            <v>Trust</v>
          </cell>
          <cell r="D129">
            <v>1.2477339999999999</v>
          </cell>
        </row>
        <row r="130">
          <cell r="A130" t="str">
            <v>RQQ</v>
          </cell>
          <cell r="B130" t="str">
            <v>HINCHINGBROOKE HEALTH CARE NHS TRUST</v>
          </cell>
          <cell r="C130" t="str">
            <v>Trust</v>
          </cell>
          <cell r="D130">
            <v>1.0796950000000001</v>
          </cell>
        </row>
        <row r="131">
          <cell r="A131" t="str">
            <v>RQW</v>
          </cell>
          <cell r="B131" t="str">
            <v>THE PRINCESS ALEXANDRA HOSPITAL NHS TRUST</v>
          </cell>
          <cell r="C131" t="str">
            <v>Trust</v>
          </cell>
          <cell r="D131">
            <v>1.1534169999999999</v>
          </cell>
        </row>
        <row r="132">
          <cell r="A132" t="str">
            <v>RQX</v>
          </cell>
          <cell r="B132" t="str">
            <v>HOMERTON UNIVERSITY HOSPITAL NHS FOUNDATION TRUST</v>
          </cell>
          <cell r="C132" t="str">
            <v>Trust</v>
          </cell>
          <cell r="D132">
            <v>1.205155</v>
          </cell>
        </row>
        <row r="133">
          <cell r="A133" t="str">
            <v>RQY</v>
          </cell>
          <cell r="B133" t="str">
            <v>SOUTH WEST LONDON AND ST GEORGE'S MENTAL HEALTH NHS TRUST</v>
          </cell>
          <cell r="C133" t="str">
            <v>Trust</v>
          </cell>
          <cell r="D133">
            <v>1.200734</v>
          </cell>
        </row>
        <row r="134">
          <cell r="A134" t="str">
            <v>RR1</v>
          </cell>
          <cell r="B134" t="str">
            <v>HEART OF ENGLAND NHS FOUNDATION TRUST</v>
          </cell>
          <cell r="C134" t="str">
            <v>Trust</v>
          </cell>
          <cell r="D134">
            <v>1.049045</v>
          </cell>
        </row>
        <row r="135">
          <cell r="A135" t="str">
            <v>RR7</v>
          </cell>
          <cell r="B135" t="str">
            <v>GATESHEAD HEALTH NHS FOUNDATION TRUST</v>
          </cell>
          <cell r="C135" t="str">
            <v>Trust</v>
          </cell>
          <cell r="D135">
            <v>1.0282180000000001</v>
          </cell>
        </row>
        <row r="136">
          <cell r="A136" t="str">
            <v>RR8</v>
          </cell>
          <cell r="B136" t="str">
            <v>LEEDS TEACHING HOSPITALS NHS TRUST</v>
          </cell>
          <cell r="C136" t="str">
            <v>Trust</v>
          </cell>
          <cell r="D136">
            <v>1.046098</v>
          </cell>
        </row>
        <row r="137">
          <cell r="A137" t="str">
            <v>RRD</v>
          </cell>
          <cell r="B137" t="str">
            <v>NORTH ESSEX PARTNERSHIP UNIVERSITY NHS FOUNDATION TRUST</v>
          </cell>
          <cell r="C137" t="str">
            <v>Trust</v>
          </cell>
          <cell r="D137">
            <v>1.0865050000000001</v>
          </cell>
        </row>
        <row r="138">
          <cell r="A138" t="str">
            <v>RRE</v>
          </cell>
          <cell r="B138" t="str">
            <v>SOUTH STAFFORDSHIRE AND SHROPSHIRE HEALTHCARE NHS FOUNDATION TRUST</v>
          </cell>
          <cell r="C138" t="str">
            <v>Trust</v>
          </cell>
          <cell r="D138">
            <v>1.0315030000000001</v>
          </cell>
        </row>
        <row r="139">
          <cell r="A139" t="str">
            <v>RRF</v>
          </cell>
          <cell r="B139" t="str">
            <v>WRIGHTINGTON, WIGAN AND LEIGH NHS FOUNDATION TRUST</v>
          </cell>
          <cell r="C139" t="str">
            <v>Trust</v>
          </cell>
          <cell r="D139">
            <v>1.0417810000000001</v>
          </cell>
        </row>
        <row r="140">
          <cell r="A140" t="str">
            <v>RRJ</v>
          </cell>
          <cell r="B140" t="str">
            <v>THE ROYAL ORTHOPAEDIC HOSPITAL NHS FOUNDATION TRUST</v>
          </cell>
          <cell r="C140" t="str">
            <v>Trust</v>
          </cell>
          <cell r="D140">
            <v>1.0444800000000001</v>
          </cell>
        </row>
        <row r="141">
          <cell r="A141" t="str">
            <v>RRK</v>
          </cell>
          <cell r="B141" t="str">
            <v>UNIVERSITY HOSPITALS BIRMINGHAM NHS FOUNDATION TRUST</v>
          </cell>
          <cell r="C141" t="str">
            <v>Trust</v>
          </cell>
          <cell r="D141">
            <v>1.0448660000000001</v>
          </cell>
        </row>
        <row r="142">
          <cell r="A142" t="str">
            <v>RRP</v>
          </cell>
          <cell r="B142" t="str">
            <v>BARNET, ENFIELD AND HARINGEY MENTAL HEALTH NHS TRUST</v>
          </cell>
          <cell r="C142" t="str">
            <v>Trust</v>
          </cell>
          <cell r="D142">
            <v>1.2003189999999999</v>
          </cell>
        </row>
        <row r="143">
          <cell r="A143" t="str">
            <v>RRU</v>
          </cell>
          <cell r="B143" t="str">
            <v>LONDON AMBULANCE SERVICE NHS TRUST</v>
          </cell>
          <cell r="C143" t="str">
            <v>Trust</v>
          </cell>
          <cell r="D143">
            <v>1.1964870000000001</v>
          </cell>
        </row>
        <row r="144">
          <cell r="A144" t="str">
            <v>RRV</v>
          </cell>
          <cell r="B144" t="str">
            <v>UNIVERSITY COLLEGE LONDON HOSPITALS NHS FOUNDATION TRUST</v>
          </cell>
          <cell r="C144" t="str">
            <v>Trust</v>
          </cell>
          <cell r="D144">
            <v>1.297607</v>
          </cell>
        </row>
        <row r="145">
          <cell r="A145" t="str">
            <v>RT1</v>
          </cell>
          <cell r="B145" t="str">
            <v>CAMBRIDGESHIRE AND PETERBOROUGH NHS FOUNDATION TRUST</v>
          </cell>
          <cell r="C145" t="str">
            <v>Trust</v>
          </cell>
          <cell r="D145">
            <v>1.077334</v>
          </cell>
        </row>
        <row r="146">
          <cell r="A146" t="str">
            <v>RT2</v>
          </cell>
          <cell r="B146" t="str">
            <v>PENNINE CARE NHS FOUNDATION TRUST</v>
          </cell>
          <cell r="C146" t="str">
            <v>Trust</v>
          </cell>
          <cell r="D146">
            <v>1.05132</v>
          </cell>
        </row>
        <row r="147">
          <cell r="A147" t="str">
            <v>RT3</v>
          </cell>
          <cell r="B147" t="str">
            <v>ROYAL BROMPTON &amp; HAREFIELD NHS FOUNDATION TRUST</v>
          </cell>
          <cell r="C147" t="str">
            <v>Trust</v>
          </cell>
          <cell r="D147">
            <v>1.2531950000000001</v>
          </cell>
        </row>
        <row r="148">
          <cell r="A148" t="str">
            <v>RT5</v>
          </cell>
          <cell r="B148" t="str">
            <v>LEICESTERSHIRE PARTNERSHIP NHS TRUST</v>
          </cell>
          <cell r="C148" t="str">
            <v>Trust</v>
          </cell>
          <cell r="D148">
            <v>1.0432490000000001</v>
          </cell>
        </row>
        <row r="149">
          <cell r="A149" t="str">
            <v>RTD</v>
          </cell>
          <cell r="B149" t="str">
            <v>THE NEWCASTLE UPON TYNE HOSPITALS NHS FOUNDATION TRUST</v>
          </cell>
          <cell r="C149" t="str">
            <v>Trust</v>
          </cell>
          <cell r="D149">
            <v>1.035817</v>
          </cell>
        </row>
        <row r="150">
          <cell r="A150" t="str">
            <v>RTE</v>
          </cell>
          <cell r="B150" t="str">
            <v>GLOUCESTERSHIRE HOSPITALS NHS FOUNDATION TRUST</v>
          </cell>
          <cell r="C150" t="str">
            <v>Trust</v>
          </cell>
          <cell r="D150">
            <v>1.057096</v>
          </cell>
        </row>
        <row r="151">
          <cell r="A151" t="str">
            <v>RTF</v>
          </cell>
          <cell r="B151" t="str">
            <v>NORTHUMBRIA HEALTHCARE NHS FOUNDATION TRUST</v>
          </cell>
          <cell r="C151" t="str">
            <v>Trust</v>
          </cell>
          <cell r="D151">
            <v>1.030009</v>
          </cell>
        </row>
        <row r="152">
          <cell r="A152" t="str">
            <v>RTG</v>
          </cell>
          <cell r="B152" t="str">
            <v>DERBY TEACHING HOSPITALS NHS FOUNDATION TRUST</v>
          </cell>
          <cell r="C152" t="str">
            <v>Trust</v>
          </cell>
          <cell r="D152">
            <v>1.0400100000000001</v>
          </cell>
        </row>
        <row r="153">
          <cell r="A153" t="str">
            <v>RTH</v>
          </cell>
          <cell r="B153" t="str">
            <v>OXFORD UNIVERSITY HOSPITALS NHS FOUNDATION TRUST</v>
          </cell>
          <cell r="C153" t="str">
            <v>Trust</v>
          </cell>
          <cell r="D153">
            <v>1.100325</v>
          </cell>
        </row>
        <row r="154">
          <cell r="A154" t="str">
            <v>RTK</v>
          </cell>
          <cell r="B154" t="str">
            <v>ASHFORD AND ST PETER'S HOSPITALS NHS FOUNDATION TRUST</v>
          </cell>
          <cell r="C154" t="str">
            <v>Trust</v>
          </cell>
          <cell r="D154">
            <v>1.169997</v>
          </cell>
        </row>
        <row r="155">
          <cell r="A155" t="str">
            <v>RTP</v>
          </cell>
          <cell r="B155" t="str">
            <v>SURREY AND SUSSEX HEALTHCARE NHS TRUST</v>
          </cell>
          <cell r="C155" t="str">
            <v>Trust</v>
          </cell>
          <cell r="D155">
            <v>1.164693</v>
          </cell>
        </row>
        <row r="156">
          <cell r="A156" t="str">
            <v>RTQ</v>
          </cell>
          <cell r="B156" t="str">
            <v>2GETHER NHS FOUNDATION TRUST</v>
          </cell>
          <cell r="C156" t="str">
            <v>Trust</v>
          </cell>
          <cell r="D156">
            <v>1.060697</v>
          </cell>
        </row>
        <row r="157">
          <cell r="A157" t="str">
            <v>RTR</v>
          </cell>
          <cell r="B157" t="str">
            <v>SOUTH TEES HOSPITALS NHS FOUNDATION TRUST</v>
          </cell>
          <cell r="C157" t="str">
            <v>Trust</v>
          </cell>
          <cell r="D157">
            <v>1.029223</v>
          </cell>
        </row>
        <row r="158">
          <cell r="A158" t="str">
            <v>RTV</v>
          </cell>
          <cell r="B158" t="str">
            <v>5 BOROUGHS PARTNERSHIP NHS FOUNDATION TRUST</v>
          </cell>
          <cell r="C158" t="str">
            <v>Trust</v>
          </cell>
          <cell r="D158">
            <v>1.0455950000000001</v>
          </cell>
        </row>
        <row r="159">
          <cell r="A159" t="str">
            <v>RTX</v>
          </cell>
          <cell r="B159" t="str">
            <v>UNIVERSITY HOSPITALS OF MORECAMBE BAY NHS FOUNDATION TRUST</v>
          </cell>
          <cell r="C159" t="str">
            <v>Trust</v>
          </cell>
          <cell r="D159">
            <v>1.029326</v>
          </cell>
        </row>
        <row r="160">
          <cell r="A160" t="str">
            <v>RV3</v>
          </cell>
          <cell r="B160" t="str">
            <v>CENTRAL AND NORTH WEST LONDON NHS FOUNDATION TRUST</v>
          </cell>
          <cell r="C160" t="str">
            <v>Trust</v>
          </cell>
          <cell r="D160">
            <v>1.214072</v>
          </cell>
        </row>
        <row r="161">
          <cell r="A161" t="str">
            <v>RV5</v>
          </cell>
          <cell r="B161" t="str">
            <v>SOUTH LONDON AND MAUDSLEY NHS FOUNDATION TRUST</v>
          </cell>
          <cell r="C161" t="str">
            <v>Trust</v>
          </cell>
          <cell r="D161">
            <v>1.1944779999999999</v>
          </cell>
        </row>
        <row r="162">
          <cell r="A162" t="str">
            <v>RV9</v>
          </cell>
          <cell r="B162" t="str">
            <v>HUMBER NHS FOUNDATION TRUST</v>
          </cell>
          <cell r="C162" t="str">
            <v>Trust</v>
          </cell>
          <cell r="D162">
            <v>1.018732</v>
          </cell>
        </row>
        <row r="163">
          <cell r="A163" t="str">
            <v>RVJ</v>
          </cell>
          <cell r="B163" t="str">
            <v>NORTH BRISTOL NHS TRUST</v>
          </cell>
          <cell r="C163" t="str">
            <v>Trust</v>
          </cell>
          <cell r="D163">
            <v>1.0784640000000001</v>
          </cell>
        </row>
        <row r="164">
          <cell r="A164" t="str">
            <v>RVN</v>
          </cell>
          <cell r="B164" t="str">
            <v>AVON AND WILTSHIRE MENTAL HEALTH PARTNERSHIP NHS TRUST</v>
          </cell>
          <cell r="C164" t="str">
            <v>Trust</v>
          </cell>
          <cell r="D164">
            <v>1.074719</v>
          </cell>
        </row>
        <row r="165">
          <cell r="A165" t="str">
            <v>RVR</v>
          </cell>
          <cell r="B165" t="str">
            <v>EPSOM AND ST HELIER UNIVERSITY HOSPITALS NHS TRUST</v>
          </cell>
          <cell r="C165" t="str">
            <v>Trust</v>
          </cell>
          <cell r="D165">
            <v>1.1921850000000001</v>
          </cell>
        </row>
        <row r="166">
          <cell r="A166" t="str">
            <v>RVV</v>
          </cell>
          <cell r="B166" t="str">
            <v>EAST KENT HOSPITALS UNIVERSITY NHS FOUNDATION TRUST</v>
          </cell>
          <cell r="C166" t="str">
            <v>Trust</v>
          </cell>
          <cell r="D166">
            <v>1.0455019999999999</v>
          </cell>
        </row>
        <row r="167">
          <cell r="A167" t="str">
            <v>RVW</v>
          </cell>
          <cell r="B167" t="str">
            <v>NORTH TEES AND HARTLEPOOL NHS FOUNDATION TRUST</v>
          </cell>
          <cell r="C167" t="str">
            <v>Trust</v>
          </cell>
          <cell r="D167">
            <v>1.024769</v>
          </cell>
        </row>
        <row r="168">
          <cell r="A168" t="str">
            <v>RVY</v>
          </cell>
          <cell r="B168" t="str">
            <v>SOUTHPORT AND ORMSKIRK HOSPITAL NHS TRUST</v>
          </cell>
          <cell r="C168" t="str">
            <v>Trust</v>
          </cell>
          <cell r="D168">
            <v>1.0360640000000001</v>
          </cell>
        </row>
        <row r="169">
          <cell r="A169" t="str">
            <v>RW1</v>
          </cell>
          <cell r="B169" t="str">
            <v>SOUTHERN HEALTH NHS FOUNDATION TRUST</v>
          </cell>
          <cell r="C169" t="str">
            <v>Trust</v>
          </cell>
          <cell r="D169">
            <v>1.0910629999999999</v>
          </cell>
        </row>
        <row r="170">
          <cell r="A170" t="str">
            <v>RW3</v>
          </cell>
          <cell r="B170" t="str">
            <v>CENTRAL MANCHESTER UNIVERSITY HOSPITALS NHS FOUNDATION TRUST</v>
          </cell>
          <cell r="C170" t="str">
            <v>Trust</v>
          </cell>
          <cell r="D170">
            <v>1.0568010000000001</v>
          </cell>
        </row>
        <row r="171">
          <cell r="A171" t="str">
            <v>RW4</v>
          </cell>
          <cell r="B171" t="str">
            <v>MERSEY CARE NHS TRUST</v>
          </cell>
          <cell r="C171" t="str">
            <v>Trust</v>
          </cell>
          <cell r="D171">
            <v>1.038589</v>
          </cell>
        </row>
        <row r="172">
          <cell r="A172" t="str">
            <v>RW5</v>
          </cell>
          <cell r="B172" t="str">
            <v>LANCASHIRE CARE NHS FOUNDATION TRUST</v>
          </cell>
          <cell r="C172" t="str">
            <v>Trust</v>
          </cell>
          <cell r="D172">
            <v>1.0313509999999999</v>
          </cell>
        </row>
        <row r="173">
          <cell r="A173" t="str">
            <v>RW6</v>
          </cell>
          <cell r="B173" t="str">
            <v>PENNINE ACUTE HOSPITALS NHS TRUST</v>
          </cell>
          <cell r="C173" t="str">
            <v>Trust</v>
          </cell>
          <cell r="D173">
            <v>1.0489459999999999</v>
          </cell>
        </row>
        <row r="174">
          <cell r="A174" t="str">
            <v>RWA</v>
          </cell>
          <cell r="B174" t="str">
            <v>HULL AND EAST YORKSHIRE HOSPITALS NHS TRUST</v>
          </cell>
          <cell r="C174" t="str">
            <v>Trust</v>
          </cell>
          <cell r="D174">
            <v>1.015522</v>
          </cell>
        </row>
        <row r="175">
          <cell r="A175" t="str">
            <v>RWD</v>
          </cell>
          <cell r="B175" t="str">
            <v>UNITED LINCOLNSHIRE HOSPITALS NHS TRUST</v>
          </cell>
          <cell r="C175" t="str">
            <v>Trust</v>
          </cell>
          <cell r="D175">
            <v>1.014165</v>
          </cell>
        </row>
        <row r="176">
          <cell r="A176" t="str">
            <v>RWE</v>
          </cell>
          <cell r="B176" t="str">
            <v>UNIVERSITY HOSPITALS OF LEICESTER NHS TRUST</v>
          </cell>
          <cell r="C176" t="str">
            <v>Trust</v>
          </cell>
          <cell r="D176">
            <v>1.043404</v>
          </cell>
        </row>
        <row r="177">
          <cell r="A177" t="str">
            <v>RWF</v>
          </cell>
          <cell r="B177" t="str">
            <v>MAIDSTONE AND TUNBRIDGE WELLS NHS TRUST</v>
          </cell>
          <cell r="C177" t="str">
            <v>Trust</v>
          </cell>
          <cell r="D177">
            <v>1.1095079999999999</v>
          </cell>
        </row>
        <row r="178">
          <cell r="A178" t="str">
            <v>RWG</v>
          </cell>
          <cell r="B178" t="str">
            <v>WEST HERTFORDSHIRE HOSPITALS NHS TRUST</v>
          </cell>
          <cell r="C178" t="str">
            <v>Trust</v>
          </cell>
          <cell r="D178">
            <v>1.1707609999999999</v>
          </cell>
        </row>
        <row r="179">
          <cell r="A179" t="str">
            <v>RWH</v>
          </cell>
          <cell r="B179" t="str">
            <v>EAST AND NORTH HERTFORDSHIRE NHS TRUST</v>
          </cell>
          <cell r="C179" t="str">
            <v>Trust</v>
          </cell>
          <cell r="D179">
            <v>1.1404609999999999</v>
          </cell>
        </row>
        <row r="180">
          <cell r="A180" t="str">
            <v>RWJ</v>
          </cell>
          <cell r="B180" t="str">
            <v>STOCKPORT NHS FOUNDATION TRUST</v>
          </cell>
          <cell r="C180" t="str">
            <v>Trust</v>
          </cell>
          <cell r="D180">
            <v>1.057302</v>
          </cell>
        </row>
        <row r="181">
          <cell r="A181" t="str">
            <v>RWK</v>
          </cell>
          <cell r="B181" t="str">
            <v>EAST LONDON NHS FOUNDATION TRUST</v>
          </cell>
          <cell r="C181" t="str">
            <v>Trust</v>
          </cell>
          <cell r="D181">
            <v>1.217778</v>
          </cell>
        </row>
        <row r="182">
          <cell r="A182" t="str">
            <v>RWN</v>
          </cell>
          <cell r="B182" t="str">
            <v>SOUTH ESSEX PARTNERSHIP UNIVERSITY NHS FOUNDATION TRUST</v>
          </cell>
          <cell r="C182" t="str">
            <v>Trust</v>
          </cell>
          <cell r="D182">
            <v>1.1099000000000001</v>
          </cell>
        </row>
        <row r="183">
          <cell r="A183" t="str">
            <v>RWP</v>
          </cell>
          <cell r="B183" t="str">
            <v>WORCESTERSHIRE ACUTE HOSPITALS NHS TRUST</v>
          </cell>
          <cell r="C183" t="str">
            <v>Trust</v>
          </cell>
          <cell r="D183">
            <v>1.037609</v>
          </cell>
        </row>
        <row r="184">
          <cell r="A184" t="str">
            <v>RWR</v>
          </cell>
          <cell r="B184" t="str">
            <v>HERTFORDSHIRE PARTNERSHIP UNIVERSITY NHS FOUNDATION TRUST</v>
          </cell>
          <cell r="C184" t="str">
            <v>Trust</v>
          </cell>
          <cell r="D184">
            <v>1.1447780000000001</v>
          </cell>
        </row>
        <row r="185">
          <cell r="A185" t="str">
            <v>RWV</v>
          </cell>
          <cell r="B185" t="str">
            <v>DEVON PARTNERSHIP NHS TRUST</v>
          </cell>
          <cell r="C185" t="str">
            <v>Trust</v>
          </cell>
          <cell r="D185">
            <v>1.0165360000000001</v>
          </cell>
        </row>
        <row r="186">
          <cell r="A186" t="str">
            <v>RWW</v>
          </cell>
          <cell r="B186" t="str">
            <v>WARRINGTON AND HALTON HOSPITALS NHS FOUNDATION TRUST</v>
          </cell>
          <cell r="C186" t="str">
            <v>Trust</v>
          </cell>
          <cell r="D186">
            <v>1.0500339999999999</v>
          </cell>
        </row>
        <row r="187">
          <cell r="A187" t="str">
            <v>RWX</v>
          </cell>
          <cell r="B187" t="str">
            <v>BERKSHIRE HEALTHCARE NHS FOUNDATION TRUST</v>
          </cell>
          <cell r="C187" t="str">
            <v>Trust</v>
          </cell>
          <cell r="D187">
            <v>1.1504030000000001</v>
          </cell>
        </row>
        <row r="188">
          <cell r="A188" t="str">
            <v>RWY</v>
          </cell>
          <cell r="B188" t="str">
            <v>CALDERDALE AND HUDDERSFIELD NHS FOUNDATION TRUST</v>
          </cell>
          <cell r="C188" t="str">
            <v>Trust</v>
          </cell>
          <cell r="D188">
            <v>1.038861</v>
          </cell>
        </row>
        <row r="189">
          <cell r="A189" t="str">
            <v>RX1</v>
          </cell>
          <cell r="B189" t="str">
            <v>NOTTINGHAM UNIVERSITY HOSPITALS NHS TRUST</v>
          </cell>
          <cell r="C189" t="str">
            <v>Trust</v>
          </cell>
          <cell r="D189">
            <v>1.0387249999999999</v>
          </cell>
        </row>
        <row r="190">
          <cell r="A190" t="str">
            <v>RX2</v>
          </cell>
          <cell r="B190" t="str">
            <v>SUSSEX PARTNERSHIP NHS FOUNDATION TRUST</v>
          </cell>
          <cell r="C190" t="str">
            <v>Trust</v>
          </cell>
          <cell r="D190">
            <v>1.077078</v>
          </cell>
        </row>
        <row r="191">
          <cell r="A191" t="str">
            <v>RX3</v>
          </cell>
          <cell r="B191" t="str">
            <v>TEES, ESK AND WEAR VALLEYS NHS FOUNDATION TRUST</v>
          </cell>
          <cell r="C191" t="str">
            <v>Trust</v>
          </cell>
          <cell r="D191">
            <v>1.02654</v>
          </cell>
        </row>
        <row r="192">
          <cell r="A192" t="str">
            <v>RX4</v>
          </cell>
          <cell r="B192" t="str">
            <v>NORTHUMBERLAND, TYNE AND WEAR NHS FOUNDATION TRUST</v>
          </cell>
          <cell r="C192" t="str">
            <v>Trust</v>
          </cell>
          <cell r="D192">
            <v>1.0293909999999999</v>
          </cell>
        </row>
        <row r="193">
          <cell r="A193" t="str">
            <v>RX6</v>
          </cell>
          <cell r="B193" t="str">
            <v>NORTH EAST AMBULANCE SERVICE NHS FOUNDATION TRUST</v>
          </cell>
          <cell r="C193" t="str">
            <v>Trust</v>
          </cell>
          <cell r="D193">
            <v>1.0300240000000001</v>
          </cell>
        </row>
        <row r="194">
          <cell r="A194" t="str">
            <v>RX7</v>
          </cell>
          <cell r="B194" t="str">
            <v>NORTH WEST AMBULANCE SERVICE NHS TRUST</v>
          </cell>
          <cell r="C194" t="str">
            <v>Trust</v>
          </cell>
          <cell r="D194">
            <v>1.046667</v>
          </cell>
        </row>
        <row r="195">
          <cell r="A195" t="str">
            <v>RX8</v>
          </cell>
          <cell r="B195" t="str">
            <v>YORKSHIRE AMBULANCE SERVICE NHS TRUST</v>
          </cell>
          <cell r="C195" t="str">
            <v>Trust</v>
          </cell>
          <cell r="D195">
            <v>1.0407580000000001</v>
          </cell>
        </row>
        <row r="196">
          <cell r="A196" t="str">
            <v>RX9</v>
          </cell>
          <cell r="B196" t="str">
            <v>EAST MIDLANDS AMBULANCE SERVICE NHS TRUST</v>
          </cell>
          <cell r="C196" t="str">
            <v>Trust</v>
          </cell>
          <cell r="D196">
            <v>1.0406759999999999</v>
          </cell>
        </row>
        <row r="197">
          <cell r="A197" t="str">
            <v>RXA</v>
          </cell>
          <cell r="B197" t="str">
            <v>CHESHIRE AND WIRRAL PARTNERSHIP NHS FOUNDATION TRUST</v>
          </cell>
          <cell r="C197" t="str">
            <v>Trust</v>
          </cell>
          <cell r="D197">
            <v>1.042513</v>
          </cell>
        </row>
        <row r="198">
          <cell r="A198" t="str">
            <v>RXC</v>
          </cell>
          <cell r="B198" t="str">
            <v>EAST SUSSEX HEALTHCARE NHS TRUST</v>
          </cell>
          <cell r="C198" t="str">
            <v>Trust</v>
          </cell>
          <cell r="D198">
            <v>1.044089</v>
          </cell>
        </row>
        <row r="199">
          <cell r="A199" t="str">
            <v>RXE</v>
          </cell>
          <cell r="B199" t="str">
            <v>ROTHERHAM DONCASTER AND SOUTH HUMBER NHS FOUNDATION TRUST</v>
          </cell>
          <cell r="C199" t="str">
            <v>Trust</v>
          </cell>
          <cell r="D199">
            <v>1.0342530000000001</v>
          </cell>
        </row>
        <row r="200">
          <cell r="A200" t="str">
            <v>RXF</v>
          </cell>
          <cell r="B200" t="str">
            <v>MID YORKSHIRE HOSPITALS NHS TRUST</v>
          </cell>
          <cell r="C200" t="str">
            <v>Trust</v>
          </cell>
          <cell r="D200">
            <v>1.0406010000000001</v>
          </cell>
        </row>
        <row r="201">
          <cell r="A201" t="str">
            <v>RXG</v>
          </cell>
          <cell r="B201" t="str">
            <v>SOUTH WEST YORKSHIRE PARTNERSHIP NHS FOUNDATION TRUST</v>
          </cell>
          <cell r="C201" t="str">
            <v>Trust</v>
          </cell>
          <cell r="D201">
            <v>1.0371360000000001</v>
          </cell>
        </row>
        <row r="202">
          <cell r="A202" t="str">
            <v>RXH</v>
          </cell>
          <cell r="B202" t="str">
            <v>BRIGHTON AND SUSSEX UNIVERSITY HOSPITALS NHS TRUST</v>
          </cell>
          <cell r="C202" t="str">
            <v>Trust</v>
          </cell>
          <cell r="D202">
            <v>1.0743910000000001</v>
          </cell>
        </row>
        <row r="203">
          <cell r="A203" t="str">
            <v>RXK</v>
          </cell>
          <cell r="B203" t="str">
            <v>SANDWELL AND WEST BIRMINGHAM HOSPITALS NHS TRUST</v>
          </cell>
          <cell r="C203" t="str">
            <v>Trust</v>
          </cell>
          <cell r="D203">
            <v>1.040565</v>
          </cell>
        </row>
        <row r="204">
          <cell r="A204" t="str">
            <v>RXL</v>
          </cell>
          <cell r="B204" t="str">
            <v>BLACKPOOL TEACHING HOSPITALS NHS FOUNDATION TRUST</v>
          </cell>
          <cell r="C204" t="str">
            <v>Trust</v>
          </cell>
          <cell r="D204">
            <v>1.0265070000000001</v>
          </cell>
        </row>
        <row r="205">
          <cell r="A205" t="str">
            <v>RXM</v>
          </cell>
          <cell r="B205" t="str">
            <v>DERBYSHIRE HEALTHCARE NHS FOUNDATION TRUST</v>
          </cell>
          <cell r="C205" t="str">
            <v>Trust</v>
          </cell>
          <cell r="D205">
            <v>1.033263</v>
          </cell>
        </row>
        <row r="206">
          <cell r="A206" t="str">
            <v>RXN</v>
          </cell>
          <cell r="B206" t="str">
            <v>LANCASHIRE TEACHING HOSPITALS NHS FOUNDATION TRUST</v>
          </cell>
          <cell r="C206" t="str">
            <v>Trust</v>
          </cell>
          <cell r="D206">
            <v>1.0354110000000001</v>
          </cell>
        </row>
        <row r="207">
          <cell r="A207" t="str">
            <v>RXP</v>
          </cell>
          <cell r="B207" t="str">
            <v>COUNTY DURHAM AND DARLINGTON NHS FOUNDATION TRUST</v>
          </cell>
          <cell r="C207" t="str">
            <v>Trust</v>
          </cell>
          <cell r="D207">
            <v>1.027841</v>
          </cell>
        </row>
        <row r="208">
          <cell r="A208" t="str">
            <v>RXQ</v>
          </cell>
          <cell r="B208" t="str">
            <v>BUCKINGHAMSHIRE HEALTHCARE NHS TRUST</v>
          </cell>
          <cell r="C208" t="str">
            <v>Trust</v>
          </cell>
          <cell r="D208">
            <v>1.144177</v>
          </cell>
        </row>
        <row r="209">
          <cell r="A209" t="str">
            <v>RXR</v>
          </cell>
          <cell r="B209" t="str">
            <v>EAST LANCASHIRE HOSPITALS NHS TRUST</v>
          </cell>
          <cell r="C209" t="str">
            <v>Trust</v>
          </cell>
          <cell r="D209">
            <v>1.0324979999999999</v>
          </cell>
        </row>
        <row r="210">
          <cell r="A210" t="str">
            <v>RXT</v>
          </cell>
          <cell r="B210" t="str">
            <v>BIRMINGHAM AND SOLIHULL MENTAL HEALTH NHS FOUNDATION TRUST</v>
          </cell>
          <cell r="C210" t="str">
            <v>Trust</v>
          </cell>
          <cell r="D210">
            <v>1.0453330000000001</v>
          </cell>
        </row>
        <row r="211">
          <cell r="A211" t="str">
            <v>RXV</v>
          </cell>
          <cell r="B211" t="str">
            <v>GREATER MANCHESTER WEST MENTAL HEALTH NHS FOUNDATION TRUST</v>
          </cell>
          <cell r="C211" t="str">
            <v>Trust</v>
          </cell>
          <cell r="D211">
            <v>1.0502480000000001</v>
          </cell>
        </row>
        <row r="212">
          <cell r="A212" t="str">
            <v>RXW</v>
          </cell>
          <cell r="B212" t="str">
            <v>SHREWSBURY AND TELFORD HOSPITAL NHS TRUST</v>
          </cell>
          <cell r="C212" t="str">
            <v>Trust</v>
          </cell>
          <cell r="D212">
            <v>1.0262500000000001</v>
          </cell>
        </row>
        <row r="213">
          <cell r="A213" t="str">
            <v>RXX</v>
          </cell>
          <cell r="B213" t="str">
            <v>SURREY AND BORDERS PARTNERSHIP NHS FOUNDATION TRUST</v>
          </cell>
          <cell r="C213" t="str">
            <v>Trust</v>
          </cell>
          <cell r="D213">
            <v>1.171362</v>
          </cell>
        </row>
        <row r="214">
          <cell r="A214" t="str">
            <v>RXY</v>
          </cell>
          <cell r="B214" t="str">
            <v>KENT AND MEDWAY NHS AND SOCIAL CARE PARTNERSHIP TRUST</v>
          </cell>
          <cell r="C214" t="str">
            <v>Trust</v>
          </cell>
          <cell r="D214">
            <v>1.0973949999999999</v>
          </cell>
        </row>
        <row r="215">
          <cell r="A215" t="str">
            <v>RY1</v>
          </cell>
          <cell r="B215" t="str">
            <v>LIVERPOOL COMMUNITY HEALTH NHS TRUST</v>
          </cell>
          <cell r="C215" t="str">
            <v>Trust</v>
          </cell>
          <cell r="D215">
            <v>1.0439719999999999</v>
          </cell>
        </row>
        <row r="216">
          <cell r="A216" t="str">
            <v>RY2</v>
          </cell>
          <cell r="B216" t="str">
            <v>BRIDGEWATER COMMUNITY HEALTHCARE NHS FOUNDATION TRUST</v>
          </cell>
          <cell r="C216" t="str">
            <v>Trust</v>
          </cell>
          <cell r="D216">
            <v>1.0410710000000001</v>
          </cell>
        </row>
        <row r="217">
          <cell r="A217" t="str">
            <v>RY3</v>
          </cell>
          <cell r="B217" t="str">
            <v>NORFOLK COMMUNITY HEALTH AND CARE NHS TRUST</v>
          </cell>
          <cell r="C217" t="str">
            <v>Trust</v>
          </cell>
          <cell r="D217">
            <v>1.0192870000000001</v>
          </cell>
        </row>
        <row r="218">
          <cell r="A218" t="str">
            <v>RY4</v>
          </cell>
          <cell r="B218" t="str">
            <v>HERTFORDSHIRE COMMUNITY NHS TRUST</v>
          </cell>
          <cell r="C218" t="str">
            <v>Trust</v>
          </cell>
          <cell r="D218">
            <v>1.1349210000000001</v>
          </cell>
        </row>
        <row r="219">
          <cell r="A219" t="str">
            <v>RY5</v>
          </cell>
          <cell r="B219" t="str">
            <v>LINCOLNSHIRE COMMUNITY HEALTH SERVICES NHS TRUST</v>
          </cell>
          <cell r="C219" t="str">
            <v>Trust</v>
          </cell>
          <cell r="D219">
            <v>1.015523</v>
          </cell>
        </row>
        <row r="220">
          <cell r="A220" t="str">
            <v>RY6</v>
          </cell>
          <cell r="B220" t="str">
            <v>LEEDS COMMUNITY HEALTHCARE NHS TRUST</v>
          </cell>
          <cell r="C220" t="str">
            <v>Trust</v>
          </cell>
          <cell r="D220">
            <v>1.0503279999999999</v>
          </cell>
        </row>
        <row r="221">
          <cell r="A221" t="str">
            <v>RY7</v>
          </cell>
          <cell r="B221" t="str">
            <v>WIRRAL COMMUNITY NHS TRUST</v>
          </cell>
          <cell r="C221" t="str">
            <v>Trust</v>
          </cell>
          <cell r="D221">
            <v>1.039936</v>
          </cell>
        </row>
        <row r="222">
          <cell r="A222" t="str">
            <v>RY8</v>
          </cell>
          <cell r="B222" t="str">
            <v>DERBYSHIRE COMMUNITY HEALTH SERVICES NHS FOUNDATION TRUST</v>
          </cell>
          <cell r="C222" t="str">
            <v>Trust</v>
          </cell>
          <cell r="D222">
            <v>1.0320549999999999</v>
          </cell>
        </row>
        <row r="223">
          <cell r="A223" t="str">
            <v>RY9</v>
          </cell>
          <cell r="B223" t="str">
            <v>HOUNSLOW AND RICHMOND COMMUNITY HEALTHCARE NHS TRUST</v>
          </cell>
          <cell r="C223" t="str">
            <v>Trust</v>
          </cell>
          <cell r="D223">
            <v>1.179365</v>
          </cell>
        </row>
        <row r="224">
          <cell r="A224" t="str">
            <v>RYA</v>
          </cell>
          <cell r="B224" t="str">
            <v>WEST MIDLANDS AMBULANCE SERVICE NHS FOUNDATION TRUST</v>
          </cell>
          <cell r="C224" t="str">
            <v>Trust</v>
          </cell>
          <cell r="D224">
            <v>1.040278</v>
          </cell>
        </row>
        <row r="225">
          <cell r="A225" t="str">
            <v>RYC</v>
          </cell>
          <cell r="B225" t="str">
            <v>EAST OF ENGLAND AMBULANCE SERVICE NHS TRUST</v>
          </cell>
          <cell r="C225" t="str">
            <v>Trust</v>
          </cell>
          <cell r="D225">
            <v>1.078589</v>
          </cell>
        </row>
        <row r="226">
          <cell r="A226" t="str">
            <v>RYD</v>
          </cell>
          <cell r="B226" t="str">
            <v>SOUTH EAST COAST AMBULANCE SERVICE NHS FOUNDATION TRUST</v>
          </cell>
          <cell r="C226" t="str">
            <v>Trust</v>
          </cell>
          <cell r="D226">
            <v>1.094557</v>
          </cell>
        </row>
        <row r="227">
          <cell r="A227" t="str">
            <v>RYE</v>
          </cell>
          <cell r="B227" t="str">
            <v>SOUTH CENTRAL AMBULANCE SERVICE NHS FOUNDATION TRUST</v>
          </cell>
          <cell r="C227" t="str">
            <v>Trust</v>
          </cell>
          <cell r="D227">
            <v>1.1182989999999999</v>
          </cell>
        </row>
        <row r="228">
          <cell r="A228" t="str">
            <v>RYF</v>
          </cell>
          <cell r="B228" t="str">
            <v>SOUTH WESTERN AMBULANCE SERVICE NHS FOUNDATION TRUST</v>
          </cell>
          <cell r="C228" t="str">
            <v>Trust</v>
          </cell>
          <cell r="D228">
            <v>1.048556</v>
          </cell>
        </row>
        <row r="229">
          <cell r="A229" t="str">
            <v>RYG</v>
          </cell>
          <cell r="B229" t="str">
            <v>COVENTRY AND WARWICKSHIRE PARTNERSHIP NHS TRUST</v>
          </cell>
          <cell r="C229" t="str">
            <v>Trust</v>
          </cell>
          <cell r="D229">
            <v>1.054529</v>
          </cell>
        </row>
        <row r="230">
          <cell r="A230" t="str">
            <v>RYJ</v>
          </cell>
          <cell r="B230" t="str">
            <v>IMPERIAL COLLEGE HEALTHCARE NHS TRUST</v>
          </cell>
          <cell r="C230" t="str">
            <v>Trust</v>
          </cell>
          <cell r="D230">
            <v>1.241725</v>
          </cell>
        </row>
        <row r="231">
          <cell r="A231" t="str">
            <v>RYK</v>
          </cell>
          <cell r="B231" t="str">
            <v>DUDLEY AND WALSALL MENTAL HEALTH PARTNERSHIP NHS TRUST</v>
          </cell>
          <cell r="C231" t="str">
            <v>Trust</v>
          </cell>
          <cell r="D231">
            <v>1.0368900000000001</v>
          </cell>
        </row>
        <row r="232">
          <cell r="A232" t="str">
            <v>RYR</v>
          </cell>
          <cell r="B232" t="str">
            <v>WESTERN SUSSEX HOSPITALS NHS FOUNDATION TRUST</v>
          </cell>
          <cell r="C232" t="str">
            <v>Trust</v>
          </cell>
          <cell r="D232">
            <v>1.080908</v>
          </cell>
        </row>
        <row r="233">
          <cell r="A233" t="str">
            <v>RYV</v>
          </cell>
          <cell r="B233" t="str">
            <v>CAMBRIDGESHIRE COMMUNITY SERVICES NHS TRUST</v>
          </cell>
          <cell r="C233" t="str">
            <v>Trust</v>
          </cell>
          <cell r="D233">
            <v>1.0927450000000001</v>
          </cell>
        </row>
        <row r="234">
          <cell r="A234" t="str">
            <v>RYW</v>
          </cell>
          <cell r="B234" t="str">
            <v>BIRMINGHAM COMMUNITY HEALTHCARE NHS TRUST</v>
          </cell>
          <cell r="C234" t="str">
            <v>Trust</v>
          </cell>
          <cell r="D234">
            <v>1.0566899999999999</v>
          </cell>
        </row>
        <row r="235">
          <cell r="A235" t="str">
            <v>RYX</v>
          </cell>
          <cell r="B235" t="str">
            <v>CENTRAL LONDON COMMUNITY HEALTHCARE NHS TRUST</v>
          </cell>
          <cell r="C235" t="str">
            <v>Trust</v>
          </cell>
          <cell r="D235">
            <v>1.231257</v>
          </cell>
        </row>
        <row r="236">
          <cell r="A236" t="str">
            <v>RYY</v>
          </cell>
          <cell r="B236" t="str">
            <v>KENT COMMUNITY HEALTH NHS FOUNDATION TRUST</v>
          </cell>
          <cell r="C236" t="str">
            <v>Trust</v>
          </cell>
          <cell r="D236">
            <v>1.0733189999999999</v>
          </cell>
        </row>
        <row r="237">
          <cell r="A237" t="str">
            <v>TAD</v>
          </cell>
          <cell r="B237" t="str">
            <v>BRADFORD DISTRICT CARE NHS FOUNDATION TRUST</v>
          </cell>
          <cell r="C237" t="str">
            <v>Trust</v>
          </cell>
          <cell r="D237">
            <v>1.033892</v>
          </cell>
        </row>
        <row r="238">
          <cell r="A238" t="str">
            <v>TAE</v>
          </cell>
          <cell r="B238" t="str">
            <v>MANCHESTER MENTAL HEALTH AND SOCIAL CARE TRUST</v>
          </cell>
          <cell r="C238" t="str">
            <v>Trust</v>
          </cell>
          <cell r="D238">
            <v>1.0565420000000001</v>
          </cell>
        </row>
        <row r="239">
          <cell r="A239" t="str">
            <v>TAF</v>
          </cell>
          <cell r="B239" t="str">
            <v>CAMDEN AND ISLINGTON NHS FOUNDATION TRUST</v>
          </cell>
          <cell r="C239" t="str">
            <v>Trust</v>
          </cell>
          <cell r="D239">
            <v>1.2232270000000001</v>
          </cell>
        </row>
        <row r="240">
          <cell r="A240" t="str">
            <v>TAH</v>
          </cell>
          <cell r="B240" t="str">
            <v>SHEFFIELD HEALTH &amp; SOCIAL CARE NHS FOUNDATION TRUST</v>
          </cell>
          <cell r="C240" t="str">
            <v>Trust</v>
          </cell>
          <cell r="D240">
            <v>1.0305</v>
          </cell>
        </row>
        <row r="241">
          <cell r="A241" t="str">
            <v>TAJ</v>
          </cell>
          <cell r="B241" t="str">
            <v>BLACK COUNTRY PARTNERSHIP NHS FOUNDATION TRUST</v>
          </cell>
          <cell r="C241" t="str">
            <v>Trust</v>
          </cell>
          <cell r="D241">
            <v>1.0391919999999999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rojected CCG Populations"/>
      <sheetName val="Cartogram Maps"/>
      <sheetName val="SCRAP---&gt;"/>
      <sheetName val="CCG19"/>
      <sheetName val="ONS Population Projections OLD"/>
    </sheetNames>
    <sheetDataSet>
      <sheetData sheetId="0" refreshError="1"/>
      <sheetData sheetId="1">
        <row r="7">
          <cell r="E7">
            <v>108354.66748046875</v>
          </cell>
          <cell r="G7">
            <v>108392.1875</v>
          </cell>
          <cell r="H7">
            <v>108449.640625</v>
          </cell>
          <cell r="I7">
            <v>108477.078125</v>
          </cell>
          <cell r="J7">
            <v>108490.84375</v>
          </cell>
          <cell r="K7">
            <v>108475.96875</v>
          </cell>
        </row>
        <row r="8">
          <cell r="E8">
            <v>292189.83605957031</v>
          </cell>
          <cell r="G8">
            <v>293122.5</v>
          </cell>
          <cell r="H8">
            <v>294087.8125</v>
          </cell>
          <cell r="I8">
            <v>295084.125</v>
          </cell>
          <cell r="J8">
            <v>296002.53125</v>
          </cell>
          <cell r="K8">
            <v>296842.9375</v>
          </cell>
        </row>
        <row r="9">
          <cell r="E9">
            <v>259367.9208984375</v>
          </cell>
          <cell r="G9">
            <v>260056.4375</v>
          </cell>
          <cell r="H9">
            <v>260704.78125</v>
          </cell>
          <cell r="I9">
            <v>261174</v>
          </cell>
          <cell r="J9">
            <v>261762.296875</v>
          </cell>
          <cell r="K9">
            <v>262460.8125</v>
          </cell>
        </row>
        <row r="10">
          <cell r="E10">
            <v>297298.9188079834</v>
          </cell>
          <cell r="G10">
            <v>298132.21875</v>
          </cell>
          <cell r="H10">
            <v>298891.875</v>
          </cell>
          <cell r="I10">
            <v>299587.75</v>
          </cell>
          <cell r="J10">
            <v>300221.375</v>
          </cell>
          <cell r="K10">
            <v>300764.21875</v>
          </cell>
        </row>
        <row r="11">
          <cell r="E11">
            <v>325418</v>
          </cell>
          <cell r="G11">
            <v>325474.59375</v>
          </cell>
          <cell r="H11">
            <v>325564.0625</v>
          </cell>
          <cell r="I11">
            <v>325652.125</v>
          </cell>
          <cell r="J11">
            <v>325740.3125</v>
          </cell>
          <cell r="K11">
            <v>325781.3125</v>
          </cell>
        </row>
        <row r="12">
          <cell r="E12">
            <v>296987.75262069702</v>
          </cell>
          <cell r="G12">
            <v>297279.8125</v>
          </cell>
          <cell r="H12">
            <v>297414.375</v>
          </cell>
          <cell r="I12">
            <v>297457.03125</v>
          </cell>
          <cell r="J12">
            <v>297528.96875</v>
          </cell>
          <cell r="K12">
            <v>297502.90625</v>
          </cell>
        </row>
        <row r="13">
          <cell r="E13">
            <v>157204.24853515625</v>
          </cell>
          <cell r="G13">
            <v>157356.140625</v>
          </cell>
          <cell r="H13">
            <v>157527.421875</v>
          </cell>
          <cell r="I13">
            <v>157706.65625</v>
          </cell>
          <cell r="J13">
            <v>157875.640625</v>
          </cell>
          <cell r="K13">
            <v>158029.90625</v>
          </cell>
        </row>
        <row r="14">
          <cell r="E14">
            <v>284072.08127784729</v>
          </cell>
          <cell r="G14">
            <v>284309.3125</v>
          </cell>
          <cell r="H14">
            <v>284521.125</v>
          </cell>
          <cell r="I14">
            <v>284736.65625</v>
          </cell>
          <cell r="J14">
            <v>284950.625</v>
          </cell>
          <cell r="K14">
            <v>285102.71875</v>
          </cell>
        </row>
        <row r="15">
          <cell r="E15">
            <v>175120.75170898438</v>
          </cell>
          <cell r="G15">
            <v>175157.515625</v>
          </cell>
          <cell r="H15">
            <v>175171.625</v>
          </cell>
          <cell r="I15">
            <v>175123.546875</v>
          </cell>
          <cell r="J15">
            <v>175059.828125</v>
          </cell>
          <cell r="K15">
            <v>174947.40625</v>
          </cell>
        </row>
        <row r="16">
          <cell r="E16">
            <v>173468.50117397308</v>
          </cell>
          <cell r="G16">
            <v>173096.546875</v>
          </cell>
          <cell r="H16">
            <v>172778.25</v>
          </cell>
          <cell r="I16">
            <v>172451.375</v>
          </cell>
          <cell r="J16">
            <v>172164.8125</v>
          </cell>
          <cell r="K16">
            <v>171872.28125</v>
          </cell>
        </row>
        <row r="17">
          <cell r="E17">
            <v>309358.24694824219</v>
          </cell>
          <cell r="G17">
            <v>310601.6875</v>
          </cell>
          <cell r="H17">
            <v>311766.75</v>
          </cell>
          <cell r="I17">
            <v>312848.8125</v>
          </cell>
          <cell r="J17">
            <v>313833.6875</v>
          </cell>
          <cell r="K17">
            <v>314693.71875</v>
          </cell>
        </row>
        <row r="18">
          <cell r="E18">
            <v>204179.50073242188</v>
          </cell>
          <cell r="G18">
            <v>204868.28125</v>
          </cell>
          <cell r="H18">
            <v>205557.65625</v>
          </cell>
          <cell r="I18">
            <v>206201.6875</v>
          </cell>
          <cell r="J18">
            <v>206811.75</v>
          </cell>
          <cell r="K18">
            <v>207373.1875</v>
          </cell>
        </row>
        <row r="19">
          <cell r="E19">
            <v>183604.58435058594</v>
          </cell>
          <cell r="G19">
            <v>184909.5625</v>
          </cell>
          <cell r="H19">
            <v>186178.53125</v>
          </cell>
          <cell r="I19">
            <v>187455.0625</v>
          </cell>
          <cell r="J19">
            <v>188646.0625</v>
          </cell>
          <cell r="K19">
            <v>189732.125</v>
          </cell>
        </row>
        <row r="20">
          <cell r="E20">
            <v>255302.4150390625</v>
          </cell>
          <cell r="G20">
            <v>256758.234375</v>
          </cell>
          <cell r="H20">
            <v>258134.734375</v>
          </cell>
          <cell r="I20">
            <v>259393.0625</v>
          </cell>
          <cell r="J20">
            <v>260564.6875</v>
          </cell>
          <cell r="K20">
            <v>261632.890625</v>
          </cell>
        </row>
        <row r="21">
          <cell r="E21">
            <v>382164.08624267578</v>
          </cell>
          <cell r="G21">
            <v>382499.5625</v>
          </cell>
          <cell r="H21">
            <v>382833.375</v>
          </cell>
          <cell r="I21">
            <v>383179.65625</v>
          </cell>
          <cell r="J21">
            <v>383372.625</v>
          </cell>
          <cell r="K21">
            <v>383509.125</v>
          </cell>
        </row>
        <row r="22">
          <cell r="E22">
            <v>208597.41194677353</v>
          </cell>
          <cell r="G22">
            <v>209256.765625</v>
          </cell>
          <cell r="H22">
            <v>209983.75</v>
          </cell>
          <cell r="I22">
            <v>210671.90625</v>
          </cell>
          <cell r="J22">
            <v>211367.828125</v>
          </cell>
          <cell r="K22">
            <v>211983.75</v>
          </cell>
        </row>
        <row r="23">
          <cell r="E23">
            <v>233537.333984375</v>
          </cell>
          <cell r="G23">
            <v>234477.703125</v>
          </cell>
          <cell r="H23">
            <v>235364.390625</v>
          </cell>
          <cell r="I23">
            <v>236209.796875</v>
          </cell>
          <cell r="J23">
            <v>236985.09375</v>
          </cell>
          <cell r="K23">
            <v>237655.25</v>
          </cell>
        </row>
        <row r="24">
          <cell r="E24">
            <v>209211.58392333984</v>
          </cell>
          <cell r="G24">
            <v>209249.015625</v>
          </cell>
          <cell r="H24">
            <v>209231.71875</v>
          </cell>
          <cell r="I24">
            <v>209111.484375</v>
          </cell>
          <cell r="J24">
            <v>209021.90625</v>
          </cell>
          <cell r="K24">
            <v>208953.40625</v>
          </cell>
        </row>
        <row r="25">
          <cell r="E25">
            <v>131379.166015625</v>
          </cell>
          <cell r="G25">
            <v>131605.6875</v>
          </cell>
          <cell r="H25">
            <v>131833.640625</v>
          </cell>
          <cell r="I25">
            <v>132053.203125</v>
          </cell>
          <cell r="J25">
            <v>132256.265625</v>
          </cell>
          <cell r="K25">
            <v>132445.78125</v>
          </cell>
        </row>
        <row r="26">
          <cell r="E26">
            <v>272953.16479492188</v>
          </cell>
          <cell r="G26">
            <v>275610.5</v>
          </cell>
          <cell r="H26">
            <v>278114.5</v>
          </cell>
          <cell r="I26">
            <v>280451.75</v>
          </cell>
          <cell r="J26">
            <v>282634.25</v>
          </cell>
          <cell r="K26">
            <v>284661.875</v>
          </cell>
        </row>
        <row r="27">
          <cell r="E27">
            <v>324183.16345214844</v>
          </cell>
          <cell r="G27">
            <v>323764.0625</v>
          </cell>
          <cell r="H27">
            <v>323354.90625</v>
          </cell>
          <cell r="I27">
            <v>322940.9375</v>
          </cell>
          <cell r="J27">
            <v>322521.5</v>
          </cell>
          <cell r="K27">
            <v>322059.09375</v>
          </cell>
        </row>
        <row r="28">
          <cell r="E28">
            <v>165151.58276367188</v>
          </cell>
          <cell r="G28">
            <v>165618.96875</v>
          </cell>
          <cell r="H28">
            <v>166135.671875</v>
          </cell>
          <cell r="I28">
            <v>166636.78125</v>
          </cell>
          <cell r="J28">
            <v>167131.125</v>
          </cell>
          <cell r="K28">
            <v>167623.1875</v>
          </cell>
        </row>
        <row r="29">
          <cell r="E29">
            <v>345955.67114257813</v>
          </cell>
          <cell r="G29">
            <v>346843</v>
          </cell>
          <cell r="H29">
            <v>347573.9375</v>
          </cell>
          <cell r="I29">
            <v>348167.625</v>
          </cell>
          <cell r="J29">
            <v>348893.9375</v>
          </cell>
          <cell r="K29">
            <v>349661.28125</v>
          </cell>
        </row>
        <row r="30">
          <cell r="E30">
            <v>185925.41552734375</v>
          </cell>
          <cell r="G30">
            <v>186311.0625</v>
          </cell>
          <cell r="H30">
            <v>186706.96875</v>
          </cell>
          <cell r="I30">
            <v>187151.71875</v>
          </cell>
          <cell r="J30">
            <v>187566.8125</v>
          </cell>
          <cell r="K30">
            <v>187958.15625</v>
          </cell>
        </row>
        <row r="31">
          <cell r="E31">
            <v>155093.08374023438</v>
          </cell>
          <cell r="G31">
            <v>155182.25</v>
          </cell>
          <cell r="H31">
            <v>155277.4375</v>
          </cell>
          <cell r="I31">
            <v>155438.515625</v>
          </cell>
          <cell r="J31">
            <v>155548.953125</v>
          </cell>
          <cell r="K31">
            <v>155685.9375</v>
          </cell>
        </row>
        <row r="32">
          <cell r="E32">
            <v>125038.33166503906</v>
          </cell>
          <cell r="G32">
            <v>125268.4765625</v>
          </cell>
          <cell r="H32">
            <v>125542.484375</v>
          </cell>
          <cell r="I32">
            <v>125805.15625</v>
          </cell>
          <cell r="J32">
            <v>126104.796875</v>
          </cell>
          <cell r="K32">
            <v>126395.96875</v>
          </cell>
        </row>
        <row r="33">
          <cell r="E33">
            <v>312021.74751663208</v>
          </cell>
          <cell r="G33">
            <v>313465.75</v>
          </cell>
          <cell r="H33">
            <v>314968.75</v>
          </cell>
          <cell r="I33">
            <v>316512.0625</v>
          </cell>
          <cell r="J33">
            <v>318037.1875</v>
          </cell>
          <cell r="K33">
            <v>319476.125</v>
          </cell>
        </row>
        <row r="34">
          <cell r="E34">
            <v>197589.50048828125</v>
          </cell>
          <cell r="G34">
            <v>198154.4375</v>
          </cell>
          <cell r="H34">
            <v>198715.859375</v>
          </cell>
          <cell r="I34">
            <v>199263.546875</v>
          </cell>
          <cell r="J34">
            <v>199834.59375</v>
          </cell>
          <cell r="K34">
            <v>200353.046875</v>
          </cell>
        </row>
        <row r="35">
          <cell r="E35">
            <v>247904.74877929688</v>
          </cell>
          <cell r="G35">
            <v>248556.28125</v>
          </cell>
          <cell r="H35">
            <v>249223.8125</v>
          </cell>
          <cell r="I35">
            <v>249879.5625</v>
          </cell>
          <cell r="J35">
            <v>250518.5625</v>
          </cell>
          <cell r="K35">
            <v>251105.359375</v>
          </cell>
        </row>
        <row r="36">
          <cell r="E36">
            <v>242027.00146484375</v>
          </cell>
          <cell r="G36">
            <v>243556.875</v>
          </cell>
          <cell r="H36">
            <v>245133.5625</v>
          </cell>
          <cell r="I36">
            <v>246695.3125</v>
          </cell>
          <cell r="J36">
            <v>248209.3125</v>
          </cell>
          <cell r="K36">
            <v>249686.25</v>
          </cell>
        </row>
        <row r="37">
          <cell r="E37">
            <v>107018.25</v>
          </cell>
          <cell r="G37">
            <v>107292.4375</v>
          </cell>
          <cell r="H37">
            <v>107566.421875</v>
          </cell>
          <cell r="I37">
            <v>107859.390625</v>
          </cell>
          <cell r="J37">
            <v>108122.484375</v>
          </cell>
          <cell r="K37">
            <v>108345.4375</v>
          </cell>
        </row>
        <row r="38">
          <cell r="E38">
            <v>218209.00561523438</v>
          </cell>
          <cell r="G38">
            <v>219281.65625</v>
          </cell>
          <cell r="H38">
            <v>220369.640625</v>
          </cell>
          <cell r="I38">
            <v>221421.6875</v>
          </cell>
          <cell r="J38">
            <v>222454</v>
          </cell>
          <cell r="K38">
            <v>223407.53125</v>
          </cell>
        </row>
        <row r="39">
          <cell r="E39">
            <v>263907.41619873047</v>
          </cell>
          <cell r="G39">
            <v>264776.84375</v>
          </cell>
          <cell r="H39">
            <v>265597.6875</v>
          </cell>
          <cell r="I39">
            <v>266357.6875</v>
          </cell>
          <cell r="J39">
            <v>267133.375</v>
          </cell>
          <cell r="K39">
            <v>267887.4375</v>
          </cell>
        </row>
        <row r="40">
          <cell r="E40">
            <v>113598.50024414063</v>
          </cell>
          <cell r="G40">
            <v>113720.625</v>
          </cell>
          <cell r="H40">
            <v>113877.375</v>
          </cell>
          <cell r="I40">
            <v>114012.53125</v>
          </cell>
          <cell r="J40">
            <v>114212.703125</v>
          </cell>
          <cell r="K40">
            <v>114388.2109375</v>
          </cell>
        </row>
        <row r="41">
          <cell r="E41">
            <v>327903.66906738281</v>
          </cell>
          <cell r="G41">
            <v>328789.4375</v>
          </cell>
          <cell r="H41">
            <v>329583.8125</v>
          </cell>
          <cell r="I41">
            <v>330294.3125</v>
          </cell>
          <cell r="J41">
            <v>330954.25</v>
          </cell>
          <cell r="K41">
            <v>331514.75</v>
          </cell>
        </row>
        <row r="42">
          <cell r="E42">
            <v>177596.66862010956</v>
          </cell>
          <cell r="G42">
            <v>178249.3125</v>
          </cell>
          <cell r="H42">
            <v>178955.03125</v>
          </cell>
          <cell r="I42">
            <v>179679.0625</v>
          </cell>
          <cell r="J42">
            <v>180360.34375</v>
          </cell>
          <cell r="K42">
            <v>181031.734375</v>
          </cell>
        </row>
        <row r="43">
          <cell r="E43">
            <v>159178.16723632813</v>
          </cell>
          <cell r="G43">
            <v>159702.5</v>
          </cell>
          <cell r="H43">
            <v>160223.21875</v>
          </cell>
          <cell r="I43">
            <v>160710.53125</v>
          </cell>
          <cell r="J43">
            <v>161179.25</v>
          </cell>
          <cell r="K43">
            <v>161620.40625</v>
          </cell>
        </row>
        <row r="44">
          <cell r="E44">
            <v>260349.66607666016</v>
          </cell>
          <cell r="G44">
            <v>262230.9375</v>
          </cell>
          <cell r="H44">
            <v>264060.15625</v>
          </cell>
          <cell r="I44">
            <v>265800.34375</v>
          </cell>
          <cell r="J44">
            <v>267480.9375</v>
          </cell>
          <cell r="K44">
            <v>269068.4375</v>
          </cell>
        </row>
        <row r="45">
          <cell r="E45">
            <v>117382.6669921875</v>
          </cell>
          <cell r="G45">
            <v>117732.3671875</v>
          </cell>
          <cell r="H45">
            <v>118099.2578125</v>
          </cell>
          <cell r="I45">
            <v>118456.671875</v>
          </cell>
          <cell r="J45">
            <v>118797.6484375</v>
          </cell>
          <cell r="K45">
            <v>119119.7421875</v>
          </cell>
        </row>
        <row r="46">
          <cell r="E46">
            <v>333179.24963378906</v>
          </cell>
          <cell r="G46">
            <v>334130.3125</v>
          </cell>
          <cell r="H46">
            <v>334984.21875</v>
          </cell>
          <cell r="I46">
            <v>335719.3125</v>
          </cell>
          <cell r="J46">
            <v>336312.5</v>
          </cell>
          <cell r="K46">
            <v>336869.125</v>
          </cell>
        </row>
        <row r="47">
          <cell r="E47">
            <v>220614.66503953934</v>
          </cell>
          <cell r="G47">
            <v>221396.0625</v>
          </cell>
          <cell r="H47">
            <v>222195.15625</v>
          </cell>
          <cell r="I47">
            <v>222935.90625</v>
          </cell>
          <cell r="J47">
            <v>223652.9375</v>
          </cell>
          <cell r="K47">
            <v>224282.46875</v>
          </cell>
        </row>
        <row r="48">
          <cell r="E48">
            <v>140422.67003250122</v>
          </cell>
          <cell r="G48">
            <v>140352.578125</v>
          </cell>
          <cell r="H48">
            <v>140252.546875</v>
          </cell>
          <cell r="I48">
            <v>140106.984375</v>
          </cell>
          <cell r="J48">
            <v>139954.5</v>
          </cell>
          <cell r="K48">
            <v>139737.625</v>
          </cell>
        </row>
        <row r="49">
          <cell r="E49">
            <v>320731.41687011719</v>
          </cell>
          <cell r="G49">
            <v>321430.5625</v>
          </cell>
          <cell r="H49">
            <v>322119.46875</v>
          </cell>
          <cell r="I49">
            <v>322742.1875</v>
          </cell>
          <cell r="J49">
            <v>323321.6875</v>
          </cell>
          <cell r="K49">
            <v>323822.3125</v>
          </cell>
        </row>
        <row r="50">
          <cell r="E50">
            <v>304284.99792480469</v>
          </cell>
          <cell r="G50">
            <v>304863.65625</v>
          </cell>
          <cell r="H50">
            <v>305466.34375</v>
          </cell>
          <cell r="I50">
            <v>306030.75</v>
          </cell>
          <cell r="J50">
            <v>306600.3125</v>
          </cell>
          <cell r="K50">
            <v>307151.28125</v>
          </cell>
        </row>
        <row r="51">
          <cell r="E51">
            <v>248802.74963378906</v>
          </cell>
          <cell r="G51">
            <v>249965.9375</v>
          </cell>
          <cell r="H51">
            <v>251006.78125</v>
          </cell>
          <cell r="I51">
            <v>251959.515625</v>
          </cell>
          <cell r="J51">
            <v>252882.71875</v>
          </cell>
          <cell r="K51">
            <v>253765.15625</v>
          </cell>
        </row>
        <row r="52">
          <cell r="E52">
            <v>144071.99926757813</v>
          </cell>
          <cell r="G52">
            <v>144023.375</v>
          </cell>
          <cell r="H52">
            <v>144107.09375</v>
          </cell>
          <cell r="I52">
            <v>144141.25</v>
          </cell>
          <cell r="J52">
            <v>144168.25</v>
          </cell>
          <cell r="K52">
            <v>144181.875</v>
          </cell>
        </row>
        <row r="53">
          <cell r="E53">
            <v>163132.0810546875</v>
          </cell>
          <cell r="G53">
            <v>163245.0625</v>
          </cell>
          <cell r="H53">
            <v>163361.4375</v>
          </cell>
          <cell r="I53">
            <v>163420</v>
          </cell>
          <cell r="J53">
            <v>163457.59375</v>
          </cell>
          <cell r="K53">
            <v>163536.34375</v>
          </cell>
        </row>
        <row r="54">
          <cell r="E54">
            <v>299081.3346862793</v>
          </cell>
          <cell r="G54">
            <v>299668.03125</v>
          </cell>
          <cell r="H54">
            <v>300221.8125</v>
          </cell>
          <cell r="I54">
            <v>300771.90625</v>
          </cell>
          <cell r="J54">
            <v>301211.5</v>
          </cell>
          <cell r="K54">
            <v>301602.59375</v>
          </cell>
        </row>
        <row r="55">
          <cell r="E55">
            <v>169648.75170898438</v>
          </cell>
          <cell r="G55">
            <v>169562.078125</v>
          </cell>
          <cell r="H55">
            <v>169500.15625</v>
          </cell>
          <cell r="I55">
            <v>169391.1875</v>
          </cell>
          <cell r="J55">
            <v>169266.1875</v>
          </cell>
          <cell r="K55">
            <v>169122.828125</v>
          </cell>
        </row>
        <row r="56">
          <cell r="E56">
            <v>193733.75102114677</v>
          </cell>
          <cell r="G56">
            <v>194611.96875</v>
          </cell>
          <cell r="H56">
            <v>195498.4375</v>
          </cell>
          <cell r="I56">
            <v>196266.046875</v>
          </cell>
          <cell r="J56">
            <v>196989.609375</v>
          </cell>
          <cell r="K56">
            <v>197670.6875</v>
          </cell>
        </row>
        <row r="57">
          <cell r="E57">
            <v>177178.1650390625</v>
          </cell>
          <cell r="G57">
            <v>177652.984375</v>
          </cell>
          <cell r="H57">
            <v>178117.21875</v>
          </cell>
          <cell r="I57">
            <v>178564.71875</v>
          </cell>
          <cell r="J57">
            <v>178958.21875</v>
          </cell>
          <cell r="K57">
            <v>179307.4375</v>
          </cell>
        </row>
        <row r="58">
          <cell r="E58">
            <v>263162.83093261719</v>
          </cell>
          <cell r="G58">
            <v>263993.09375</v>
          </cell>
          <cell r="H58">
            <v>264819.25</v>
          </cell>
          <cell r="I58">
            <v>265637.28125</v>
          </cell>
          <cell r="J58">
            <v>266398.0625</v>
          </cell>
          <cell r="K58">
            <v>267122.5625</v>
          </cell>
        </row>
        <row r="59">
          <cell r="E59">
            <v>120479.5810546875</v>
          </cell>
          <cell r="G59">
            <v>120626.71875</v>
          </cell>
          <cell r="H59">
            <v>120801.65625</v>
          </cell>
          <cell r="I59">
            <v>120953.375</v>
          </cell>
          <cell r="J59">
            <v>121109.2734375</v>
          </cell>
          <cell r="K59">
            <v>121247.1875</v>
          </cell>
        </row>
        <row r="60">
          <cell r="E60">
            <v>601173.15856933594</v>
          </cell>
          <cell r="G60">
            <v>604647.125</v>
          </cell>
          <cell r="H60">
            <v>607792.6875</v>
          </cell>
          <cell r="I60">
            <v>610593</v>
          </cell>
          <cell r="J60">
            <v>613445.25</v>
          </cell>
          <cell r="K60">
            <v>616304.875</v>
          </cell>
        </row>
        <row r="61">
          <cell r="E61">
            <v>357151.74291992188</v>
          </cell>
          <cell r="G61">
            <v>358916.4375</v>
          </cell>
          <cell r="H61">
            <v>360500</v>
          </cell>
          <cell r="I61">
            <v>361942.90625</v>
          </cell>
          <cell r="J61">
            <v>363417.84375</v>
          </cell>
          <cell r="K61">
            <v>364988.4375</v>
          </cell>
        </row>
        <row r="62">
          <cell r="E62">
            <v>373747.33666992188</v>
          </cell>
          <cell r="G62">
            <v>375745.53125</v>
          </cell>
          <cell r="H62">
            <v>377694.125</v>
          </cell>
          <cell r="I62">
            <v>379592.1875</v>
          </cell>
          <cell r="J62">
            <v>381399.6875</v>
          </cell>
          <cell r="K62">
            <v>383065.875</v>
          </cell>
        </row>
        <row r="63">
          <cell r="E63">
            <v>250451.33483886719</v>
          </cell>
          <cell r="G63">
            <v>251486.8125</v>
          </cell>
          <cell r="H63">
            <v>252526.296875</v>
          </cell>
          <cell r="I63">
            <v>253605.703125</v>
          </cell>
          <cell r="J63">
            <v>254547.03125</v>
          </cell>
          <cell r="K63">
            <v>255466.890625</v>
          </cell>
        </row>
        <row r="64">
          <cell r="E64">
            <v>78638.086181640625</v>
          </cell>
          <cell r="G64">
            <v>79913.375</v>
          </cell>
          <cell r="H64">
            <v>81145.171875</v>
          </cell>
          <cell r="I64">
            <v>82345.015625</v>
          </cell>
          <cell r="J64">
            <v>83501.453125</v>
          </cell>
          <cell r="K64">
            <v>84600.1171875</v>
          </cell>
        </row>
        <row r="65">
          <cell r="E65">
            <v>331537.58283996582</v>
          </cell>
          <cell r="G65">
            <v>333199</v>
          </cell>
          <cell r="H65">
            <v>335015.1875</v>
          </cell>
          <cell r="I65">
            <v>336898.34375</v>
          </cell>
          <cell r="J65">
            <v>338844.3125</v>
          </cell>
          <cell r="K65">
            <v>340758.125</v>
          </cell>
        </row>
        <row r="66">
          <cell r="E66">
            <v>406178.91770935059</v>
          </cell>
          <cell r="G66">
            <v>409607.5625</v>
          </cell>
          <cell r="H66">
            <v>412727.875</v>
          </cell>
          <cell r="I66">
            <v>415521.0625</v>
          </cell>
          <cell r="J66">
            <v>418147.4375</v>
          </cell>
          <cell r="K66">
            <v>420660.6875</v>
          </cell>
        </row>
        <row r="67">
          <cell r="E67">
            <v>237516.33752441406</v>
          </cell>
          <cell r="G67">
            <v>238697.65625</v>
          </cell>
          <cell r="H67">
            <v>239817.171875</v>
          </cell>
          <cell r="I67">
            <v>240844.4375</v>
          </cell>
          <cell r="J67">
            <v>241950.1875</v>
          </cell>
          <cell r="K67">
            <v>243125.265625</v>
          </cell>
        </row>
        <row r="68">
          <cell r="E68">
            <v>193960.4169921875</v>
          </cell>
          <cell r="G68">
            <v>195172.625</v>
          </cell>
          <cell r="H68">
            <v>196347.5</v>
          </cell>
          <cell r="I68">
            <v>197463.0625</v>
          </cell>
          <cell r="J68">
            <v>198553.5625</v>
          </cell>
          <cell r="K68">
            <v>199596.0625</v>
          </cell>
        </row>
        <row r="69">
          <cell r="E69">
            <v>294316.6708984375</v>
          </cell>
          <cell r="G69">
            <v>297252.1875</v>
          </cell>
          <cell r="H69">
            <v>300121.75</v>
          </cell>
          <cell r="I69">
            <v>302910.25</v>
          </cell>
          <cell r="J69">
            <v>305531.875</v>
          </cell>
          <cell r="K69">
            <v>308021.09375</v>
          </cell>
        </row>
        <row r="70">
          <cell r="E70">
            <v>685994.91723632813</v>
          </cell>
          <cell r="G70">
            <v>691032.875</v>
          </cell>
          <cell r="H70">
            <v>695931.1875</v>
          </cell>
          <cell r="I70">
            <v>700670.125</v>
          </cell>
          <cell r="J70">
            <v>705242.9375</v>
          </cell>
          <cell r="K70">
            <v>709528.375</v>
          </cell>
        </row>
        <row r="71">
          <cell r="E71">
            <v>135028.08618164063</v>
          </cell>
          <cell r="G71">
            <v>136000.96875</v>
          </cell>
          <cell r="H71">
            <v>136950.875</v>
          </cell>
          <cell r="I71">
            <v>137881.5625</v>
          </cell>
          <cell r="J71">
            <v>138786.6875</v>
          </cell>
          <cell r="K71">
            <v>139660.3125</v>
          </cell>
        </row>
        <row r="72">
          <cell r="E72">
            <v>379334.08333206177</v>
          </cell>
          <cell r="G72">
            <v>381504.375</v>
          </cell>
          <cell r="H72">
            <v>383184.875</v>
          </cell>
          <cell r="I72">
            <v>384540.0625</v>
          </cell>
          <cell r="J72">
            <v>386002.6875</v>
          </cell>
          <cell r="K72">
            <v>387657.1875</v>
          </cell>
        </row>
        <row r="73">
          <cell r="E73">
            <v>152471.7529296875</v>
          </cell>
          <cell r="G73">
            <v>153479.546875</v>
          </cell>
          <cell r="H73">
            <v>154496.78125</v>
          </cell>
          <cell r="I73">
            <v>155536.734375</v>
          </cell>
          <cell r="J73">
            <v>156546.078125</v>
          </cell>
          <cell r="K73">
            <v>157520.875</v>
          </cell>
        </row>
        <row r="74">
          <cell r="E74">
            <v>94123.332763671875</v>
          </cell>
          <cell r="G74">
            <v>94623.328125</v>
          </cell>
          <cell r="H74">
            <v>95121.6640625</v>
          </cell>
          <cell r="I74">
            <v>95606.65625</v>
          </cell>
          <cell r="J74">
            <v>96096.2890625</v>
          </cell>
          <cell r="K74">
            <v>96553.703125</v>
          </cell>
        </row>
        <row r="75">
          <cell r="E75">
            <v>127118.41943359375</v>
          </cell>
          <cell r="G75">
            <v>128001.953125</v>
          </cell>
          <cell r="H75">
            <v>128916.765625</v>
          </cell>
          <cell r="I75">
            <v>129817.625</v>
          </cell>
          <cell r="J75">
            <v>130702.5</v>
          </cell>
          <cell r="K75">
            <v>131573.6875</v>
          </cell>
        </row>
        <row r="76">
          <cell r="E76">
            <v>133650.33349609375</v>
          </cell>
          <cell r="G76">
            <v>134597.28125</v>
          </cell>
          <cell r="H76">
            <v>135580.46875</v>
          </cell>
          <cell r="I76">
            <v>136527.40625</v>
          </cell>
          <cell r="J76">
            <v>137420.75</v>
          </cell>
          <cell r="K76">
            <v>138313.15625</v>
          </cell>
        </row>
        <row r="77">
          <cell r="E77">
            <v>392938.00183105469</v>
          </cell>
          <cell r="G77">
            <v>396364.25</v>
          </cell>
          <cell r="H77">
            <v>399689.625</v>
          </cell>
          <cell r="I77">
            <v>402919.5625</v>
          </cell>
          <cell r="J77">
            <v>406123.09375</v>
          </cell>
          <cell r="K77">
            <v>409296.0625</v>
          </cell>
        </row>
        <row r="78">
          <cell r="E78">
            <v>133195.41455078125</v>
          </cell>
          <cell r="G78">
            <v>133391.125</v>
          </cell>
          <cell r="H78">
            <v>133519.90625</v>
          </cell>
          <cell r="I78">
            <v>133701.59375</v>
          </cell>
          <cell r="J78">
            <v>133863.078125</v>
          </cell>
          <cell r="K78">
            <v>133985.1875</v>
          </cell>
        </row>
        <row r="79">
          <cell r="E79">
            <v>514597.92022705078</v>
          </cell>
          <cell r="G79">
            <v>521674.40625</v>
          </cell>
          <cell r="H79">
            <v>528344.125</v>
          </cell>
          <cell r="I79">
            <v>534572.25</v>
          </cell>
          <cell r="J79">
            <v>540727.25</v>
          </cell>
          <cell r="K79">
            <v>546703.125</v>
          </cell>
        </row>
        <row r="80">
          <cell r="E80">
            <v>319480.24545288086</v>
          </cell>
          <cell r="G80">
            <v>320331.8125</v>
          </cell>
          <cell r="H80">
            <v>321186.375</v>
          </cell>
          <cell r="I80">
            <v>322034.875</v>
          </cell>
          <cell r="J80">
            <v>322859.25</v>
          </cell>
          <cell r="K80">
            <v>323657.90625</v>
          </cell>
        </row>
        <row r="81">
          <cell r="E81">
            <v>142069.916015625</v>
          </cell>
          <cell r="G81">
            <v>142623.875</v>
          </cell>
          <cell r="H81">
            <v>143146.21875</v>
          </cell>
          <cell r="I81">
            <v>143672.5</v>
          </cell>
          <cell r="J81">
            <v>144150.78125</v>
          </cell>
          <cell r="K81">
            <v>144588.703125</v>
          </cell>
        </row>
        <row r="82">
          <cell r="E82">
            <v>187473.50024414063</v>
          </cell>
          <cell r="G82">
            <v>188340.4375</v>
          </cell>
          <cell r="H82">
            <v>189233.078125</v>
          </cell>
          <cell r="I82">
            <v>190084.8125</v>
          </cell>
          <cell r="J82">
            <v>190942.375</v>
          </cell>
          <cell r="K82">
            <v>191742.015625</v>
          </cell>
        </row>
        <row r="83">
          <cell r="E83">
            <v>218066.25219726563</v>
          </cell>
          <cell r="G83">
            <v>218799.09375</v>
          </cell>
          <cell r="H83">
            <v>219545.28125</v>
          </cell>
          <cell r="I83">
            <v>220264.125</v>
          </cell>
          <cell r="J83">
            <v>220962.984375</v>
          </cell>
          <cell r="K83">
            <v>221690.71875</v>
          </cell>
        </row>
        <row r="84">
          <cell r="E84">
            <v>191658.75146484375</v>
          </cell>
          <cell r="G84">
            <v>192349.4375</v>
          </cell>
          <cell r="H84">
            <v>193056.65625</v>
          </cell>
          <cell r="I84">
            <v>193794.265625</v>
          </cell>
          <cell r="J84">
            <v>194543.78125</v>
          </cell>
          <cell r="K84">
            <v>195284.375</v>
          </cell>
        </row>
        <row r="85">
          <cell r="E85">
            <v>177842.75146484375</v>
          </cell>
          <cell r="G85">
            <v>178487.765625</v>
          </cell>
          <cell r="H85">
            <v>179143.15625</v>
          </cell>
          <cell r="I85">
            <v>179792.78125</v>
          </cell>
          <cell r="J85">
            <v>180447.46875</v>
          </cell>
          <cell r="K85">
            <v>181022.609375</v>
          </cell>
        </row>
        <row r="86">
          <cell r="E86">
            <v>571256.65789794922</v>
          </cell>
          <cell r="G86">
            <v>575628.9375</v>
          </cell>
          <cell r="H86">
            <v>579789.375</v>
          </cell>
          <cell r="I86">
            <v>583751.6875</v>
          </cell>
          <cell r="J86">
            <v>587474.25</v>
          </cell>
          <cell r="K86">
            <v>591023.0625</v>
          </cell>
        </row>
        <row r="87">
          <cell r="E87">
            <v>310001.58166503906</v>
          </cell>
          <cell r="G87">
            <v>311223.875</v>
          </cell>
          <cell r="H87">
            <v>312527.375</v>
          </cell>
          <cell r="I87">
            <v>313786.34375</v>
          </cell>
          <cell r="J87">
            <v>315019.0625</v>
          </cell>
          <cell r="K87">
            <v>316252.9375</v>
          </cell>
        </row>
        <row r="88">
          <cell r="E88">
            <v>217891.49946594238</v>
          </cell>
          <cell r="G88">
            <v>218123.328125</v>
          </cell>
          <cell r="H88">
            <v>218447.40625</v>
          </cell>
          <cell r="I88">
            <v>218756.5625</v>
          </cell>
          <cell r="J88">
            <v>219024.84375</v>
          </cell>
          <cell r="K88">
            <v>219228.71875</v>
          </cell>
        </row>
        <row r="89">
          <cell r="E89">
            <v>287548.66461181641</v>
          </cell>
          <cell r="G89">
            <v>288329.125</v>
          </cell>
          <cell r="H89">
            <v>289400.875</v>
          </cell>
          <cell r="I89">
            <v>290531.75</v>
          </cell>
          <cell r="J89">
            <v>291609.40625</v>
          </cell>
          <cell r="K89">
            <v>292492.1875</v>
          </cell>
        </row>
        <row r="90">
          <cell r="E90">
            <v>311742.33544921875</v>
          </cell>
          <cell r="G90">
            <v>313593.1875</v>
          </cell>
          <cell r="H90">
            <v>315466.28125</v>
          </cell>
          <cell r="I90">
            <v>317283.6875</v>
          </cell>
          <cell r="J90">
            <v>319072.6875</v>
          </cell>
          <cell r="K90">
            <v>320802.53125</v>
          </cell>
        </row>
        <row r="91">
          <cell r="E91">
            <v>149033.412109375</v>
          </cell>
          <cell r="G91">
            <v>149500.5</v>
          </cell>
          <cell r="H91">
            <v>150004.234375</v>
          </cell>
          <cell r="I91">
            <v>150473.53125</v>
          </cell>
          <cell r="J91">
            <v>150934</v>
          </cell>
          <cell r="K91">
            <v>151357.890625</v>
          </cell>
        </row>
        <row r="92">
          <cell r="E92">
            <v>291168.83239746094</v>
          </cell>
          <cell r="G92">
            <v>292240</v>
          </cell>
          <cell r="H92">
            <v>293148.125</v>
          </cell>
          <cell r="I92">
            <v>293995</v>
          </cell>
          <cell r="J92">
            <v>294842.5</v>
          </cell>
          <cell r="K92">
            <v>295589</v>
          </cell>
        </row>
        <row r="93">
          <cell r="E93">
            <v>186593.41552734375</v>
          </cell>
          <cell r="G93">
            <v>187726.609375</v>
          </cell>
          <cell r="H93">
            <v>188812.21875</v>
          </cell>
          <cell r="I93">
            <v>189833.40625</v>
          </cell>
          <cell r="J93">
            <v>190842.6875</v>
          </cell>
          <cell r="K93">
            <v>191801.03125</v>
          </cell>
        </row>
        <row r="94">
          <cell r="E94">
            <v>285891.33435058594</v>
          </cell>
          <cell r="G94">
            <v>287643.6875</v>
          </cell>
          <cell r="H94">
            <v>289358.9375</v>
          </cell>
          <cell r="I94">
            <v>291028.75</v>
          </cell>
          <cell r="J94">
            <v>292661.875</v>
          </cell>
          <cell r="K94">
            <v>294240.34375</v>
          </cell>
        </row>
        <row r="95">
          <cell r="E95">
            <v>280643.16400146484</v>
          </cell>
          <cell r="G95">
            <v>282238.0625</v>
          </cell>
          <cell r="H95">
            <v>283758.125</v>
          </cell>
          <cell r="I95">
            <v>285175.65625</v>
          </cell>
          <cell r="J95">
            <v>286551.59375</v>
          </cell>
          <cell r="K95">
            <v>287812.9375</v>
          </cell>
        </row>
        <row r="96">
          <cell r="E96">
            <v>116333.33471679688</v>
          </cell>
          <cell r="G96">
            <v>116725.796875</v>
          </cell>
          <cell r="H96">
            <v>117143.3125</v>
          </cell>
          <cell r="I96">
            <v>117548.75</v>
          </cell>
          <cell r="J96">
            <v>117911.875</v>
          </cell>
          <cell r="K96">
            <v>118259.265625</v>
          </cell>
        </row>
        <row r="97">
          <cell r="E97">
            <v>480292.08276367188</v>
          </cell>
          <cell r="G97">
            <v>486320.96875</v>
          </cell>
          <cell r="H97">
            <v>492199.875</v>
          </cell>
          <cell r="I97">
            <v>497931.125</v>
          </cell>
          <cell r="J97">
            <v>503442.40625</v>
          </cell>
          <cell r="K97">
            <v>508753.4375</v>
          </cell>
        </row>
        <row r="98">
          <cell r="E98">
            <v>967901.83978271484</v>
          </cell>
          <cell r="G98">
            <v>973472.4375</v>
          </cell>
          <cell r="H98">
            <v>978624.0625</v>
          </cell>
          <cell r="I98">
            <v>983454</v>
          </cell>
          <cell r="J98">
            <v>988083.5</v>
          </cell>
          <cell r="K98">
            <v>992432.125</v>
          </cell>
        </row>
        <row r="99">
          <cell r="E99">
            <v>598378.24904632568</v>
          </cell>
          <cell r="G99">
            <v>603318.875</v>
          </cell>
          <cell r="H99">
            <v>608245.0625</v>
          </cell>
          <cell r="I99">
            <v>613067.4375</v>
          </cell>
          <cell r="J99">
            <v>617798</v>
          </cell>
          <cell r="K99">
            <v>622377.375</v>
          </cell>
        </row>
        <row r="100">
          <cell r="E100">
            <v>407773.1640625</v>
          </cell>
          <cell r="G100">
            <v>409731.90625</v>
          </cell>
          <cell r="H100">
            <v>411776.53125</v>
          </cell>
          <cell r="I100">
            <v>413861.6875</v>
          </cell>
          <cell r="J100">
            <v>415892.8125</v>
          </cell>
          <cell r="K100">
            <v>417783.125</v>
          </cell>
        </row>
        <row r="101">
          <cell r="E101">
            <v>239834.41975784302</v>
          </cell>
          <cell r="G101">
            <v>240583.375</v>
          </cell>
          <cell r="H101">
            <v>241371.125</v>
          </cell>
          <cell r="I101">
            <v>242140.625</v>
          </cell>
          <cell r="J101">
            <v>242885.5625</v>
          </cell>
          <cell r="K101">
            <v>243632.0625</v>
          </cell>
        </row>
        <row r="102">
          <cell r="E102">
            <v>646355.75421142578</v>
          </cell>
          <cell r="G102">
            <v>651355.75</v>
          </cell>
          <cell r="H102">
            <v>656279.25</v>
          </cell>
          <cell r="I102">
            <v>661256.5</v>
          </cell>
          <cell r="J102">
            <v>665965.0625</v>
          </cell>
          <cell r="K102">
            <v>670354.25</v>
          </cell>
        </row>
        <row r="103">
          <cell r="E103">
            <v>234034.251953125</v>
          </cell>
          <cell r="G103">
            <v>236174.59375</v>
          </cell>
          <cell r="H103">
            <v>238103.296875</v>
          </cell>
          <cell r="I103">
            <v>239908.109375</v>
          </cell>
          <cell r="J103">
            <v>241516.59375</v>
          </cell>
          <cell r="K103">
            <v>242997.84375</v>
          </cell>
        </row>
        <row r="104">
          <cell r="E104">
            <v>391510.001953125</v>
          </cell>
          <cell r="G104">
            <v>393605.25</v>
          </cell>
          <cell r="H104">
            <v>395722.8125</v>
          </cell>
          <cell r="I104">
            <v>397889.4375</v>
          </cell>
          <cell r="J104">
            <v>399975.65625</v>
          </cell>
          <cell r="K104">
            <v>402065.0625</v>
          </cell>
        </row>
        <row r="105">
          <cell r="E105">
            <v>351813.58211326599</v>
          </cell>
          <cell r="G105">
            <v>355431.3125</v>
          </cell>
          <cell r="H105">
            <v>359002.8125</v>
          </cell>
          <cell r="I105">
            <v>362455.78125</v>
          </cell>
          <cell r="J105">
            <v>365919.3125</v>
          </cell>
          <cell r="K105">
            <v>369316.75</v>
          </cell>
        </row>
        <row r="106">
          <cell r="E106">
            <v>173764.16845703125</v>
          </cell>
          <cell r="G106">
            <v>174474.546875</v>
          </cell>
          <cell r="H106">
            <v>175179.875</v>
          </cell>
          <cell r="I106">
            <v>175923.09375</v>
          </cell>
          <cell r="J106">
            <v>176687.609375</v>
          </cell>
          <cell r="K106">
            <v>177440.375</v>
          </cell>
        </row>
        <row r="107">
          <cell r="E107">
            <v>235861.92057037354</v>
          </cell>
          <cell r="G107">
            <v>237093.515625</v>
          </cell>
          <cell r="H107">
            <v>238141.71875</v>
          </cell>
          <cell r="I107">
            <v>239075.65625</v>
          </cell>
          <cell r="J107">
            <v>240052.09375</v>
          </cell>
          <cell r="K107">
            <v>241057.828125</v>
          </cell>
        </row>
        <row r="108">
          <cell r="E108">
            <v>228211.0830078125</v>
          </cell>
          <cell r="G108">
            <v>230298.28125</v>
          </cell>
          <cell r="H108">
            <v>232384.46875</v>
          </cell>
          <cell r="I108">
            <v>234526.75</v>
          </cell>
          <cell r="J108">
            <v>236620.125</v>
          </cell>
          <cell r="K108">
            <v>238623.671875</v>
          </cell>
        </row>
        <row r="109">
          <cell r="E109">
            <v>176522.3330078125</v>
          </cell>
          <cell r="G109">
            <v>178554.9375</v>
          </cell>
          <cell r="H109">
            <v>180604.5625</v>
          </cell>
          <cell r="I109">
            <v>182607.109375</v>
          </cell>
          <cell r="J109">
            <v>184554.375</v>
          </cell>
          <cell r="K109">
            <v>186438.09375</v>
          </cell>
        </row>
        <row r="110">
          <cell r="E110">
            <v>313283.41552734375</v>
          </cell>
          <cell r="G110">
            <v>316014.28125</v>
          </cell>
          <cell r="H110">
            <v>318751.09375</v>
          </cell>
          <cell r="I110">
            <v>321457</v>
          </cell>
          <cell r="J110">
            <v>324123.21875</v>
          </cell>
          <cell r="K110">
            <v>326655.53125</v>
          </cell>
        </row>
        <row r="111">
          <cell r="E111">
            <v>175842.08203125</v>
          </cell>
          <cell r="G111">
            <v>176762.8125</v>
          </cell>
          <cell r="H111">
            <v>177701.8125</v>
          </cell>
          <cell r="I111">
            <v>178607.328125</v>
          </cell>
          <cell r="J111">
            <v>179520.9375</v>
          </cell>
          <cell r="K111">
            <v>180433.140625</v>
          </cell>
        </row>
        <row r="112">
          <cell r="E112">
            <v>250879.66259765625</v>
          </cell>
          <cell r="G112">
            <v>252258.15625</v>
          </cell>
          <cell r="H112">
            <v>253729.046875</v>
          </cell>
          <cell r="I112">
            <v>255215.78125</v>
          </cell>
          <cell r="J112">
            <v>256610.453125</v>
          </cell>
          <cell r="K112">
            <v>257935.40625</v>
          </cell>
        </row>
        <row r="113">
          <cell r="E113">
            <v>224031.66444396973</v>
          </cell>
          <cell r="G113">
            <v>227890.296875</v>
          </cell>
          <cell r="H113">
            <v>231530.3125</v>
          </cell>
          <cell r="I113">
            <v>235011.34375</v>
          </cell>
          <cell r="J113">
            <v>238261.5625</v>
          </cell>
          <cell r="K113">
            <v>241310.453125</v>
          </cell>
        </row>
        <row r="114">
          <cell r="E114">
            <v>423732.57261180878</v>
          </cell>
          <cell r="G114">
            <v>428645.75</v>
          </cell>
          <cell r="H114">
            <v>433326.53125</v>
          </cell>
          <cell r="I114">
            <v>437661.96875</v>
          </cell>
          <cell r="J114">
            <v>441642.9375</v>
          </cell>
          <cell r="K114">
            <v>445286.75</v>
          </cell>
        </row>
        <row r="115">
          <cell r="E115">
            <v>241442.50463867188</v>
          </cell>
          <cell r="G115">
            <v>243943.6875</v>
          </cell>
          <cell r="H115">
            <v>246476.640625</v>
          </cell>
          <cell r="I115">
            <v>248993.375</v>
          </cell>
          <cell r="J115">
            <v>251494.125</v>
          </cell>
          <cell r="K115">
            <v>253957.0625</v>
          </cell>
        </row>
        <row r="116">
          <cell r="E116">
            <v>381905.08129882813</v>
          </cell>
          <cell r="G116">
            <v>383764.34375</v>
          </cell>
          <cell r="H116">
            <v>385367</v>
          </cell>
          <cell r="I116">
            <v>386772.15625</v>
          </cell>
          <cell r="J116">
            <v>387949.21875</v>
          </cell>
          <cell r="K116">
            <v>388845.3125</v>
          </cell>
        </row>
        <row r="117">
          <cell r="E117">
            <v>349360.75073242188</v>
          </cell>
          <cell r="G117">
            <v>353043.375</v>
          </cell>
          <cell r="H117">
            <v>356784.1875</v>
          </cell>
          <cell r="I117">
            <v>360567.53125</v>
          </cell>
          <cell r="J117">
            <v>364165.25</v>
          </cell>
          <cell r="K117">
            <v>367658.8125</v>
          </cell>
        </row>
        <row r="118">
          <cell r="E118">
            <v>284025.75010299683</v>
          </cell>
          <cell r="G118">
            <v>287746.65625</v>
          </cell>
          <cell r="H118">
            <v>290829.90625</v>
          </cell>
          <cell r="I118">
            <v>293392.75</v>
          </cell>
          <cell r="J118">
            <v>295595.875</v>
          </cell>
          <cell r="K118">
            <v>297470.6875</v>
          </cell>
        </row>
        <row r="119">
          <cell r="E119">
            <v>319028.99714660645</v>
          </cell>
          <cell r="G119">
            <v>323519.0625</v>
          </cell>
          <cell r="H119">
            <v>327826.5</v>
          </cell>
          <cell r="I119">
            <v>331951.25</v>
          </cell>
          <cell r="J119">
            <v>335825.71875</v>
          </cell>
          <cell r="K119">
            <v>339441.25</v>
          </cell>
        </row>
        <row r="120">
          <cell r="E120">
            <v>412238.41619873047</v>
          </cell>
          <cell r="G120">
            <v>415648.125</v>
          </cell>
          <cell r="H120">
            <v>418991.6875</v>
          </cell>
          <cell r="I120">
            <v>422190.90625</v>
          </cell>
          <cell r="J120">
            <v>425217.75</v>
          </cell>
          <cell r="K120">
            <v>428077.25</v>
          </cell>
        </row>
        <row r="121">
          <cell r="E121">
            <v>437491.41586303711</v>
          </cell>
          <cell r="G121">
            <v>438184.875</v>
          </cell>
          <cell r="H121">
            <v>438781.71875</v>
          </cell>
          <cell r="I121">
            <v>439261.75</v>
          </cell>
          <cell r="J121">
            <v>439611</v>
          </cell>
          <cell r="K121">
            <v>439834.375</v>
          </cell>
        </row>
        <row r="122">
          <cell r="E122">
            <v>339923.580078125</v>
          </cell>
          <cell r="G122">
            <v>343347.5625</v>
          </cell>
          <cell r="H122">
            <v>346657</v>
          </cell>
          <cell r="I122">
            <v>349809.375</v>
          </cell>
          <cell r="J122">
            <v>352776.875</v>
          </cell>
          <cell r="K122">
            <v>355528.28125</v>
          </cell>
        </row>
        <row r="123">
          <cell r="E123">
            <v>316827.41741943359</v>
          </cell>
          <cell r="G123">
            <v>318917.875</v>
          </cell>
          <cell r="H123">
            <v>320845.8125</v>
          </cell>
          <cell r="I123">
            <v>322603.25</v>
          </cell>
          <cell r="J123">
            <v>324125.59375</v>
          </cell>
          <cell r="K123">
            <v>325430.625</v>
          </cell>
        </row>
        <row r="124">
          <cell r="E124">
            <v>296353.24816131592</v>
          </cell>
          <cell r="G124">
            <v>300540.5</v>
          </cell>
          <cell r="H124">
            <v>304522.375</v>
          </cell>
          <cell r="I124">
            <v>308253.96875</v>
          </cell>
          <cell r="J124">
            <v>311805.4375</v>
          </cell>
          <cell r="K124">
            <v>315172.125</v>
          </cell>
        </row>
        <row r="125">
          <cell r="E125">
            <v>239940.24328613281</v>
          </cell>
          <cell r="G125">
            <v>239545.84375</v>
          </cell>
          <cell r="H125">
            <v>239128.890625</v>
          </cell>
          <cell r="I125">
            <v>238742.609375</v>
          </cell>
          <cell r="J125">
            <v>238384.3125</v>
          </cell>
          <cell r="K125">
            <v>237964.484375</v>
          </cell>
        </row>
        <row r="126">
          <cell r="E126">
            <v>318493.83821725845</v>
          </cell>
          <cell r="G126">
            <v>321680.5625</v>
          </cell>
          <cell r="H126">
            <v>324594.0625</v>
          </cell>
          <cell r="I126">
            <v>327288.625</v>
          </cell>
          <cell r="J126">
            <v>329761.8125</v>
          </cell>
          <cell r="K126">
            <v>331944.4375</v>
          </cell>
        </row>
        <row r="127">
          <cell r="E127">
            <v>267267.66491699219</v>
          </cell>
          <cell r="G127">
            <v>268365.625</v>
          </cell>
          <cell r="H127">
            <v>269424.5</v>
          </cell>
          <cell r="I127">
            <v>270413.25</v>
          </cell>
          <cell r="J127">
            <v>271209.5625</v>
          </cell>
          <cell r="K127">
            <v>271902.1875</v>
          </cell>
        </row>
        <row r="128">
          <cell r="E128">
            <v>278062.16650390625</v>
          </cell>
          <cell r="G128">
            <v>281514.65625</v>
          </cell>
          <cell r="H128">
            <v>284984.5</v>
          </cell>
          <cell r="I128">
            <v>288470.59375</v>
          </cell>
          <cell r="J128">
            <v>291887.28125</v>
          </cell>
          <cell r="K128">
            <v>295243.6875</v>
          </cell>
        </row>
        <row r="129">
          <cell r="E129">
            <v>312904.00268554688</v>
          </cell>
          <cell r="G129">
            <v>316898.25</v>
          </cell>
          <cell r="H129">
            <v>320584.9375</v>
          </cell>
          <cell r="I129">
            <v>324011.6875</v>
          </cell>
          <cell r="J129">
            <v>327147.875</v>
          </cell>
          <cell r="K129">
            <v>330050.9375</v>
          </cell>
        </row>
        <row r="130">
          <cell r="E130">
            <v>252448.00146484375</v>
          </cell>
          <cell r="G130">
            <v>255947.1875</v>
          </cell>
          <cell r="H130">
            <v>259082.28125</v>
          </cell>
          <cell r="I130">
            <v>261858.03125</v>
          </cell>
          <cell r="J130">
            <v>264313.28125</v>
          </cell>
          <cell r="K130">
            <v>266425.03125</v>
          </cell>
        </row>
        <row r="131">
          <cell r="E131">
            <v>209554.50017547607</v>
          </cell>
          <cell r="G131">
            <v>212189.8125</v>
          </cell>
          <cell r="H131">
            <v>214617.5625</v>
          </cell>
          <cell r="I131">
            <v>216840.5625</v>
          </cell>
          <cell r="J131">
            <v>218864.765625</v>
          </cell>
          <cell r="K131">
            <v>220785.3125</v>
          </cell>
        </row>
        <row r="132">
          <cell r="E132">
            <v>413713.32934570313</v>
          </cell>
          <cell r="G132">
            <v>416706.75</v>
          </cell>
          <cell r="H132">
            <v>419431.375</v>
          </cell>
          <cell r="I132">
            <v>421847.875</v>
          </cell>
          <cell r="J132">
            <v>423982.5</v>
          </cell>
          <cell r="K132">
            <v>425801.40625</v>
          </cell>
        </row>
        <row r="133">
          <cell r="E133">
            <v>330341.75537109375</v>
          </cell>
          <cell r="G133">
            <v>334478.84375</v>
          </cell>
          <cell r="H133">
            <v>338397.0625</v>
          </cell>
          <cell r="I133">
            <v>342115.71875</v>
          </cell>
          <cell r="J133">
            <v>345633.59375</v>
          </cell>
          <cell r="K133">
            <v>348871.53125</v>
          </cell>
        </row>
        <row r="134">
          <cell r="E134">
            <v>400514.66493988037</v>
          </cell>
          <cell r="G134">
            <v>405949.8125</v>
          </cell>
          <cell r="H134">
            <v>410601.9375</v>
          </cell>
          <cell r="I134">
            <v>414677.0625</v>
          </cell>
          <cell r="J134">
            <v>418245.5625</v>
          </cell>
          <cell r="K134">
            <v>421277.5</v>
          </cell>
        </row>
        <row r="135">
          <cell r="E135">
            <v>320670.83752441406</v>
          </cell>
          <cell r="G135">
            <v>324502.875</v>
          </cell>
          <cell r="H135">
            <v>328112.09375</v>
          </cell>
          <cell r="I135">
            <v>331471.375</v>
          </cell>
          <cell r="J135">
            <v>334617.5</v>
          </cell>
          <cell r="K135">
            <v>337490.875</v>
          </cell>
        </row>
        <row r="136">
          <cell r="E136">
            <v>217734.17114257813</v>
          </cell>
          <cell r="G136">
            <v>219498.4375</v>
          </cell>
          <cell r="H136">
            <v>221206</v>
          </cell>
          <cell r="I136">
            <v>222806.078125</v>
          </cell>
          <cell r="J136">
            <v>224239.25</v>
          </cell>
          <cell r="K136">
            <v>225585.265625</v>
          </cell>
        </row>
        <row r="137">
          <cell r="E137">
            <v>330855.16479873657</v>
          </cell>
          <cell r="G137">
            <v>334416.6875</v>
          </cell>
          <cell r="H137">
            <v>337654.8125</v>
          </cell>
          <cell r="I137">
            <v>340549.5</v>
          </cell>
          <cell r="J137">
            <v>343179.9375</v>
          </cell>
          <cell r="K137">
            <v>345556.84375</v>
          </cell>
        </row>
        <row r="138">
          <cell r="E138">
            <v>225435.25415039063</v>
          </cell>
          <cell r="G138">
            <v>226818.96875</v>
          </cell>
          <cell r="H138">
            <v>228194.5625</v>
          </cell>
          <cell r="I138">
            <v>229528.40625</v>
          </cell>
          <cell r="J138">
            <v>230764.5</v>
          </cell>
          <cell r="K138">
            <v>231862.03125</v>
          </cell>
        </row>
        <row r="139">
          <cell r="E139">
            <v>196403.9951171875</v>
          </cell>
          <cell r="G139">
            <v>198247.3125</v>
          </cell>
          <cell r="H139">
            <v>200119.25</v>
          </cell>
          <cell r="I139">
            <v>201969.25</v>
          </cell>
          <cell r="J139">
            <v>203703.515625</v>
          </cell>
          <cell r="K139">
            <v>205355.390625</v>
          </cell>
        </row>
        <row r="140">
          <cell r="E140">
            <v>324833.74938964844</v>
          </cell>
          <cell r="G140">
            <v>331104.6875</v>
          </cell>
          <cell r="H140">
            <v>336755.5625</v>
          </cell>
          <cell r="I140">
            <v>341834.90625</v>
          </cell>
          <cell r="J140">
            <v>346486.375</v>
          </cell>
          <cell r="K140">
            <v>350654.96875</v>
          </cell>
        </row>
        <row r="141">
          <cell r="E141">
            <v>311576.33331298828</v>
          </cell>
          <cell r="G141">
            <v>314321.09375</v>
          </cell>
          <cell r="H141">
            <v>316882.375</v>
          </cell>
          <cell r="I141">
            <v>319246.5625</v>
          </cell>
          <cell r="J141">
            <v>321376.71875</v>
          </cell>
          <cell r="K141">
            <v>323262.1875</v>
          </cell>
        </row>
        <row r="142">
          <cell r="E142">
            <v>403858.760597229</v>
          </cell>
          <cell r="G142">
            <v>406574.1875</v>
          </cell>
          <cell r="H142">
            <v>408998</v>
          </cell>
          <cell r="I142">
            <v>411126.6875</v>
          </cell>
          <cell r="J142">
            <v>413009.53125</v>
          </cell>
          <cell r="K142">
            <v>414588.75</v>
          </cell>
        </row>
        <row r="143">
          <cell r="E143">
            <v>250220.58605957031</v>
          </cell>
          <cell r="G143">
            <v>250446.09375</v>
          </cell>
          <cell r="H143">
            <v>250522.5625</v>
          </cell>
          <cell r="I143">
            <v>250546.515625</v>
          </cell>
          <cell r="J143">
            <v>250463.65625</v>
          </cell>
          <cell r="K143">
            <v>250286.03125</v>
          </cell>
        </row>
        <row r="144">
          <cell r="E144">
            <v>229468.58055114746</v>
          </cell>
          <cell r="G144">
            <v>231308.875</v>
          </cell>
          <cell r="H144">
            <v>232909.40625</v>
          </cell>
          <cell r="I144">
            <v>234253.84375</v>
          </cell>
          <cell r="J144">
            <v>235275.015625</v>
          </cell>
          <cell r="K144">
            <v>236045.09375</v>
          </cell>
        </row>
        <row r="145">
          <cell r="E145">
            <v>133545.91546630859</v>
          </cell>
          <cell r="G145">
            <v>134913.28125</v>
          </cell>
          <cell r="H145">
            <v>136241.84375</v>
          </cell>
          <cell r="I145">
            <v>137529.625</v>
          </cell>
          <cell r="J145">
            <v>138788.390625</v>
          </cell>
          <cell r="K145">
            <v>140016.703125</v>
          </cell>
        </row>
        <row r="146">
          <cell r="E146">
            <v>317709.16668701172</v>
          </cell>
          <cell r="G146">
            <v>319712.5625</v>
          </cell>
          <cell r="H146">
            <v>321566</v>
          </cell>
          <cell r="I146">
            <v>323240.625</v>
          </cell>
          <cell r="J146">
            <v>324853.5625</v>
          </cell>
          <cell r="K146">
            <v>326410.09375</v>
          </cell>
        </row>
        <row r="147">
          <cell r="E147">
            <v>225725.25122070313</v>
          </cell>
          <cell r="G147">
            <v>227708.875</v>
          </cell>
          <cell r="H147">
            <v>229538.9375</v>
          </cell>
          <cell r="I147">
            <v>231243.75</v>
          </cell>
          <cell r="J147">
            <v>233047.328125</v>
          </cell>
          <cell r="K147">
            <v>234968.34375</v>
          </cell>
        </row>
        <row r="148">
          <cell r="E148">
            <v>196420.08024120331</v>
          </cell>
          <cell r="G148">
            <v>198129.109375</v>
          </cell>
          <cell r="H148">
            <v>199789.375</v>
          </cell>
          <cell r="I148">
            <v>201453.15625</v>
          </cell>
          <cell r="J148">
            <v>203103.09375</v>
          </cell>
          <cell r="K148">
            <v>204745.75</v>
          </cell>
        </row>
        <row r="149">
          <cell r="E149">
            <v>515159.169921875</v>
          </cell>
          <cell r="G149">
            <v>519346.125</v>
          </cell>
          <cell r="H149">
            <v>523524.96875</v>
          </cell>
          <cell r="I149">
            <v>527714.875</v>
          </cell>
          <cell r="J149">
            <v>531866.75</v>
          </cell>
          <cell r="K149">
            <v>535956.875</v>
          </cell>
        </row>
        <row r="150">
          <cell r="E150">
            <v>133480.74755859375</v>
          </cell>
          <cell r="G150">
            <v>134315.828125</v>
          </cell>
          <cell r="H150">
            <v>135115.515625</v>
          </cell>
          <cell r="I150">
            <v>135874.75</v>
          </cell>
          <cell r="J150">
            <v>136575.90625</v>
          </cell>
          <cell r="K150">
            <v>137233.96875</v>
          </cell>
        </row>
        <row r="151">
          <cell r="E151">
            <v>269110.24731445313</v>
          </cell>
          <cell r="G151">
            <v>271700.1875</v>
          </cell>
          <cell r="H151">
            <v>274235.25</v>
          </cell>
          <cell r="I151">
            <v>276750.8125</v>
          </cell>
          <cell r="J151">
            <v>279204.625</v>
          </cell>
          <cell r="K151">
            <v>281594.625</v>
          </cell>
        </row>
        <row r="152">
          <cell r="E152">
            <v>182620.41571044922</v>
          </cell>
          <cell r="G152">
            <v>183940.03125</v>
          </cell>
          <cell r="H152">
            <v>185280.125</v>
          </cell>
          <cell r="I152">
            <v>186638.5</v>
          </cell>
          <cell r="J152">
            <v>187932.59375</v>
          </cell>
          <cell r="K152">
            <v>189173.8125</v>
          </cell>
        </row>
        <row r="153">
          <cell r="E153">
            <v>225634.0859375</v>
          </cell>
          <cell r="G153">
            <v>226834.03125</v>
          </cell>
          <cell r="H153">
            <v>227948</v>
          </cell>
          <cell r="I153">
            <v>229021.34375</v>
          </cell>
          <cell r="J153">
            <v>230016.984375</v>
          </cell>
          <cell r="K153">
            <v>230922</v>
          </cell>
        </row>
        <row r="154">
          <cell r="E154">
            <v>188683.99951267242</v>
          </cell>
          <cell r="G154">
            <v>189923.25</v>
          </cell>
          <cell r="H154">
            <v>191177.5625</v>
          </cell>
          <cell r="I154">
            <v>192509.03125</v>
          </cell>
          <cell r="J154">
            <v>193872.28125</v>
          </cell>
          <cell r="K154">
            <v>195219.4375</v>
          </cell>
        </row>
        <row r="155">
          <cell r="E155">
            <v>299528.00341796875</v>
          </cell>
          <cell r="G155">
            <v>302095.9375</v>
          </cell>
          <cell r="H155">
            <v>304682.5625</v>
          </cell>
          <cell r="I155">
            <v>307258.8125</v>
          </cell>
          <cell r="J155">
            <v>309786.53125</v>
          </cell>
          <cell r="K155">
            <v>312239.15625</v>
          </cell>
        </row>
        <row r="156">
          <cell r="E156">
            <v>240990.58837890625</v>
          </cell>
          <cell r="G156">
            <v>242897.75</v>
          </cell>
          <cell r="H156">
            <v>244893.84375</v>
          </cell>
          <cell r="I156">
            <v>246907.328125</v>
          </cell>
          <cell r="J156">
            <v>248844.328125</v>
          </cell>
          <cell r="K156">
            <v>250708.53125</v>
          </cell>
        </row>
        <row r="157">
          <cell r="E157">
            <v>372157.24578857422</v>
          </cell>
          <cell r="G157">
            <v>374092.875</v>
          </cell>
          <cell r="H157">
            <v>375978.375</v>
          </cell>
          <cell r="I157">
            <v>377786.0625</v>
          </cell>
          <cell r="J157">
            <v>379443.6875</v>
          </cell>
          <cell r="K157">
            <v>381001.59375</v>
          </cell>
        </row>
        <row r="158">
          <cell r="E158">
            <v>206477.25146484375</v>
          </cell>
          <cell r="G158">
            <v>207538.234375</v>
          </cell>
          <cell r="H158">
            <v>208628.875</v>
          </cell>
          <cell r="I158">
            <v>209772.328125</v>
          </cell>
          <cell r="J158">
            <v>210935</v>
          </cell>
          <cell r="K158">
            <v>212064.75</v>
          </cell>
        </row>
        <row r="159">
          <cell r="E159">
            <v>96804.16748046875</v>
          </cell>
          <cell r="G159">
            <v>97135.1953125</v>
          </cell>
          <cell r="H159">
            <v>97507.046875</v>
          </cell>
          <cell r="I159">
            <v>97835.65625</v>
          </cell>
          <cell r="J159">
            <v>98114.6796875</v>
          </cell>
          <cell r="K159">
            <v>98375.65625</v>
          </cell>
        </row>
        <row r="160">
          <cell r="E160">
            <v>113167.08203125</v>
          </cell>
          <cell r="G160">
            <v>114335.75</v>
          </cell>
          <cell r="H160">
            <v>115515.53125</v>
          </cell>
          <cell r="I160">
            <v>116668.421875</v>
          </cell>
          <cell r="J160">
            <v>117802.734375</v>
          </cell>
          <cell r="K160">
            <v>118892.546875</v>
          </cell>
        </row>
        <row r="161">
          <cell r="E161">
            <v>145493.9150390625</v>
          </cell>
          <cell r="G161">
            <v>146794.5625</v>
          </cell>
          <cell r="H161">
            <v>148125.171875</v>
          </cell>
          <cell r="I161">
            <v>149464.4375</v>
          </cell>
          <cell r="J161">
            <v>150796.78125</v>
          </cell>
          <cell r="K161">
            <v>152111.375</v>
          </cell>
        </row>
        <row r="162">
          <cell r="E162">
            <v>226201.33227539063</v>
          </cell>
          <cell r="G162">
            <v>227382.6875</v>
          </cell>
          <cell r="H162">
            <v>228530.703125</v>
          </cell>
          <cell r="I162">
            <v>229643.46875</v>
          </cell>
          <cell r="J162">
            <v>230728.5625</v>
          </cell>
          <cell r="K162">
            <v>231693.875</v>
          </cell>
        </row>
        <row r="163">
          <cell r="E163">
            <v>204854.00341796875</v>
          </cell>
          <cell r="G163">
            <v>205878.6875</v>
          </cell>
          <cell r="H163">
            <v>206927.46875</v>
          </cell>
          <cell r="I163">
            <v>207959.96875</v>
          </cell>
          <cell r="J163">
            <v>208981.4375</v>
          </cell>
          <cell r="K163">
            <v>209961.46875</v>
          </cell>
        </row>
        <row r="164">
          <cell r="E164">
            <v>144499.16479492188</v>
          </cell>
          <cell r="G164">
            <v>145043.375</v>
          </cell>
          <cell r="H164">
            <v>145597.15625</v>
          </cell>
          <cell r="I164">
            <v>146175.921875</v>
          </cell>
          <cell r="J164">
            <v>146765.703125</v>
          </cell>
          <cell r="K164">
            <v>147338.4375</v>
          </cell>
        </row>
        <row r="165">
          <cell r="E165">
            <v>745291.42082214355</v>
          </cell>
          <cell r="G165">
            <v>747848.3125</v>
          </cell>
          <cell r="H165">
            <v>750273.75</v>
          </cell>
          <cell r="I165">
            <v>752421.75</v>
          </cell>
          <cell r="J165">
            <v>754489.25</v>
          </cell>
          <cell r="K165">
            <v>756511.25</v>
          </cell>
        </row>
        <row r="166">
          <cell r="E166">
            <v>230173.17480659485</v>
          </cell>
          <cell r="G166">
            <v>231311.25</v>
          </cell>
          <cell r="H166">
            <v>232324.75</v>
          </cell>
          <cell r="I166">
            <v>233199.9375</v>
          </cell>
          <cell r="J166">
            <v>234095.46875</v>
          </cell>
          <cell r="K166">
            <v>235042.1875</v>
          </cell>
        </row>
        <row r="167">
          <cell r="E167">
            <v>215319.83740234375</v>
          </cell>
          <cell r="G167">
            <v>216374.59375</v>
          </cell>
          <cell r="H167">
            <v>217457.140625</v>
          </cell>
          <cell r="I167">
            <v>218521.34375</v>
          </cell>
          <cell r="J167">
            <v>219544.90625</v>
          </cell>
          <cell r="K167">
            <v>220557.125</v>
          </cell>
        </row>
        <row r="168">
          <cell r="E168">
            <v>286630.24725341797</v>
          </cell>
          <cell r="G168">
            <v>288342.1875</v>
          </cell>
          <cell r="H168">
            <v>289813.3125</v>
          </cell>
          <cell r="I168">
            <v>290995.65625</v>
          </cell>
          <cell r="J168">
            <v>292276.1875</v>
          </cell>
          <cell r="K168">
            <v>293606.125</v>
          </cell>
        </row>
        <row r="169">
          <cell r="E169">
            <v>563241.33819580078</v>
          </cell>
          <cell r="G169">
            <v>566415.25</v>
          </cell>
          <cell r="H169">
            <v>569597.25</v>
          </cell>
          <cell r="I169">
            <v>572752.5</v>
          </cell>
          <cell r="J169">
            <v>575823.25</v>
          </cell>
          <cell r="K169">
            <v>578809.9375</v>
          </cell>
        </row>
        <row r="170">
          <cell r="E170">
            <v>207664.99959182739</v>
          </cell>
          <cell r="G170">
            <v>209078.46875</v>
          </cell>
          <cell r="H170">
            <v>210293.578125</v>
          </cell>
          <cell r="I170">
            <v>211439</v>
          </cell>
          <cell r="J170">
            <v>212651.703125</v>
          </cell>
          <cell r="K170">
            <v>213944.1875</v>
          </cell>
        </row>
        <row r="171">
          <cell r="E171">
            <v>801319.58154296875</v>
          </cell>
          <cell r="G171">
            <v>804863.5625</v>
          </cell>
          <cell r="H171">
            <v>808390.5625</v>
          </cell>
          <cell r="I171">
            <v>811920.5</v>
          </cell>
          <cell r="J171">
            <v>815512.25</v>
          </cell>
          <cell r="K171">
            <v>819186.4375</v>
          </cell>
        </row>
        <row r="172">
          <cell r="E172">
            <v>647166.6636505127</v>
          </cell>
          <cell r="G172">
            <v>651781.125</v>
          </cell>
          <cell r="H172">
            <v>656479.25</v>
          </cell>
          <cell r="I172">
            <v>660995.375</v>
          </cell>
          <cell r="J172">
            <v>665453.4375</v>
          </cell>
          <cell r="K172">
            <v>669808.625</v>
          </cell>
        </row>
        <row r="173">
          <cell r="E173">
            <v>575386.83755493164</v>
          </cell>
          <cell r="G173">
            <v>579195.75</v>
          </cell>
          <cell r="H173">
            <v>583022.5625</v>
          </cell>
          <cell r="I173">
            <v>586774.5</v>
          </cell>
          <cell r="J173">
            <v>590534.5625</v>
          </cell>
          <cell r="K173">
            <v>594219.5</v>
          </cell>
        </row>
        <row r="174">
          <cell r="E174">
            <v>575240.8369140625</v>
          </cell>
          <cell r="G174">
            <v>578764.8125</v>
          </cell>
          <cell r="H174">
            <v>582469.875</v>
          </cell>
          <cell r="I174">
            <v>586146.75</v>
          </cell>
          <cell r="J174">
            <v>589769.875</v>
          </cell>
          <cell r="K174">
            <v>593350.0625</v>
          </cell>
        </row>
        <row r="175">
          <cell r="E175">
            <v>237659.91450500488</v>
          </cell>
          <cell r="G175">
            <v>239149.65625</v>
          </cell>
          <cell r="H175">
            <v>240568.46875</v>
          </cell>
          <cell r="I175">
            <v>241927.0625</v>
          </cell>
          <cell r="J175">
            <v>243210.375</v>
          </cell>
          <cell r="K175">
            <v>244411.71875</v>
          </cell>
        </row>
        <row r="176">
          <cell r="E176">
            <v>336408.41870117188</v>
          </cell>
          <cell r="G176">
            <v>336757.8125</v>
          </cell>
          <cell r="H176">
            <v>337197.96875</v>
          </cell>
          <cell r="I176">
            <v>337632.40625</v>
          </cell>
          <cell r="J176">
            <v>338052.3125</v>
          </cell>
          <cell r="K176">
            <v>338424.6875</v>
          </cell>
        </row>
        <row r="177">
          <cell r="E177">
            <v>525567.0029296875</v>
          </cell>
          <cell r="G177">
            <v>527745.75</v>
          </cell>
          <cell r="H177">
            <v>529457.6875</v>
          </cell>
          <cell r="I177">
            <v>530687.3125</v>
          </cell>
          <cell r="J177">
            <v>531883.9375</v>
          </cell>
          <cell r="K177">
            <v>533125</v>
          </cell>
        </row>
        <row r="178">
          <cell r="E178">
            <v>641324.16796875</v>
          </cell>
          <cell r="G178">
            <v>647873.9375</v>
          </cell>
          <cell r="H178">
            <v>653890.9375</v>
          </cell>
          <cell r="I178">
            <v>659284.125</v>
          </cell>
          <cell r="J178">
            <v>664160.875</v>
          </cell>
          <cell r="K178">
            <v>668885.75</v>
          </cell>
        </row>
        <row r="179">
          <cell r="E179">
            <v>559494.6708984375</v>
          </cell>
          <cell r="G179">
            <v>563792.625</v>
          </cell>
          <cell r="H179">
            <v>568164.25</v>
          </cell>
          <cell r="I179">
            <v>572417.625</v>
          </cell>
          <cell r="J179">
            <v>576432.375</v>
          </cell>
          <cell r="K179">
            <v>580103.125</v>
          </cell>
        </row>
        <row r="180">
          <cell r="E180">
            <v>544245.25732421875</v>
          </cell>
          <cell r="G180">
            <v>547396.375</v>
          </cell>
          <cell r="H180">
            <v>550345.9375</v>
          </cell>
          <cell r="I180">
            <v>553094.125</v>
          </cell>
          <cell r="J180">
            <v>555635</v>
          </cell>
          <cell r="K180">
            <v>558034.875</v>
          </cell>
        </row>
        <row r="181">
          <cell r="E181">
            <v>1008377.1599116325</v>
          </cell>
          <cell r="G181">
            <v>1017741.5</v>
          </cell>
          <cell r="H181">
            <v>1026830</v>
          </cell>
          <cell r="I181">
            <v>1035613.5</v>
          </cell>
          <cell r="J181">
            <v>1044295.375</v>
          </cell>
          <cell r="K181">
            <v>1052867.75</v>
          </cell>
        </row>
        <row r="182">
          <cell r="E182">
            <v>460081.74780273438</v>
          </cell>
          <cell r="G182">
            <v>462630.34375</v>
          </cell>
          <cell r="H182">
            <v>465062.5</v>
          </cell>
          <cell r="I182">
            <v>467395.375</v>
          </cell>
          <cell r="J182">
            <v>469647.59375</v>
          </cell>
          <cell r="K182">
            <v>471660.34375</v>
          </cell>
        </row>
        <row r="183">
          <cell r="E183">
            <v>1310470.4106941223</v>
          </cell>
          <cell r="G183">
            <v>1320167.625</v>
          </cell>
          <cell r="H183">
            <v>1329445</v>
          </cell>
          <cell r="I183">
            <v>1338521.875</v>
          </cell>
          <cell r="J183">
            <v>1347418.625</v>
          </cell>
          <cell r="K183">
            <v>1355927.75</v>
          </cell>
        </row>
        <row r="184">
          <cell r="E184">
            <v>879777.00818443298</v>
          </cell>
          <cell r="G184">
            <v>884667.0625</v>
          </cell>
          <cell r="H184">
            <v>888936.5</v>
          </cell>
          <cell r="I184">
            <v>892733.0625</v>
          </cell>
          <cell r="J184">
            <v>896551.5625</v>
          </cell>
          <cell r="K184">
            <v>900528.75</v>
          </cell>
        </row>
        <row r="185">
          <cell r="E185">
            <v>1049689.4992675781</v>
          </cell>
          <cell r="G185">
            <v>1053807.5</v>
          </cell>
          <cell r="H185">
            <v>1058006.75</v>
          </cell>
          <cell r="I185">
            <v>1062176.125</v>
          </cell>
          <cell r="J185">
            <v>1066289</v>
          </cell>
          <cell r="K185">
            <v>1070236.75</v>
          </cell>
        </row>
        <row r="186">
          <cell r="E186">
            <v>532851.00036621094</v>
          </cell>
          <cell r="G186">
            <v>536622.875</v>
          </cell>
          <cell r="H186">
            <v>540072.5</v>
          </cell>
          <cell r="I186">
            <v>543229</v>
          </cell>
          <cell r="J186">
            <v>546268.6875</v>
          </cell>
          <cell r="K186">
            <v>549220.25</v>
          </cell>
        </row>
        <row r="187">
          <cell r="E187">
            <v>219095.58532714844</v>
          </cell>
          <cell r="G187">
            <v>219720.4375</v>
          </cell>
          <cell r="H187">
            <v>220334</v>
          </cell>
          <cell r="I187">
            <v>220946.0625</v>
          </cell>
          <cell r="J187">
            <v>221540.53125</v>
          </cell>
          <cell r="K187">
            <v>222102.78125</v>
          </cell>
        </row>
        <row r="188">
          <cell r="E188">
            <v>167158.00299072266</v>
          </cell>
          <cell r="G188">
            <v>168384.8125</v>
          </cell>
          <cell r="H188">
            <v>169595.8125</v>
          </cell>
          <cell r="I188">
            <v>170773.859375</v>
          </cell>
          <cell r="J188">
            <v>171979.453125</v>
          </cell>
          <cell r="K188">
            <v>173062.6875</v>
          </cell>
        </row>
        <row r="189">
          <cell r="E189">
            <v>279038.83349609375</v>
          </cell>
          <cell r="G189">
            <v>281462.125</v>
          </cell>
          <cell r="H189">
            <v>283903.5</v>
          </cell>
          <cell r="I189">
            <v>286350.625</v>
          </cell>
          <cell r="J189">
            <v>288745.1875</v>
          </cell>
          <cell r="K189">
            <v>291053.34375</v>
          </cell>
        </row>
        <row r="190">
          <cell r="E190">
            <v>185222.16552734375</v>
          </cell>
          <cell r="G190">
            <v>186162.3125</v>
          </cell>
          <cell r="H190">
            <v>187122.96875</v>
          </cell>
          <cell r="I190">
            <v>188116.6875</v>
          </cell>
          <cell r="J190">
            <v>189104.8125</v>
          </cell>
          <cell r="K190">
            <v>190091.625</v>
          </cell>
        </row>
        <row r="191">
          <cell r="E191">
            <v>188323.41461181641</v>
          </cell>
          <cell r="G191">
            <v>189659.28125</v>
          </cell>
          <cell r="H191">
            <v>191002.90625</v>
          </cell>
          <cell r="I191">
            <v>192351.65625</v>
          </cell>
          <cell r="J191">
            <v>193696.15625</v>
          </cell>
          <cell r="K191">
            <v>195016.71875</v>
          </cell>
        </row>
        <row r="192">
          <cell r="E192">
            <v>307646.0830078125</v>
          </cell>
          <cell r="G192">
            <v>309493.5</v>
          </cell>
          <cell r="H192">
            <v>311412.78125</v>
          </cell>
          <cell r="I192">
            <v>313306.78125</v>
          </cell>
          <cell r="J192">
            <v>315180.0625</v>
          </cell>
          <cell r="K192">
            <v>317002.625</v>
          </cell>
        </row>
        <row r="193">
          <cell r="E193">
            <v>492969.25390625</v>
          </cell>
          <cell r="G193">
            <v>496486.1875</v>
          </cell>
          <cell r="H193">
            <v>500118.6875</v>
          </cell>
          <cell r="I193">
            <v>503703.3125</v>
          </cell>
          <cell r="J193">
            <v>507223.9375</v>
          </cell>
          <cell r="K193">
            <v>510581.8125</v>
          </cell>
        </row>
        <row r="194">
          <cell r="E194">
            <v>170506.7529296875</v>
          </cell>
          <cell r="G194">
            <v>171932.03125</v>
          </cell>
          <cell r="H194">
            <v>173388.34375</v>
          </cell>
          <cell r="I194">
            <v>174816.46875</v>
          </cell>
          <cell r="J194">
            <v>176239.15625</v>
          </cell>
          <cell r="K194">
            <v>177635.71875</v>
          </cell>
        </row>
        <row r="195">
          <cell r="E195">
            <v>227496.57934570313</v>
          </cell>
          <cell r="G195">
            <v>227991</v>
          </cell>
          <cell r="H195">
            <v>228523.125</v>
          </cell>
          <cell r="I195">
            <v>229046.4375</v>
          </cell>
          <cell r="J195">
            <v>229549.03125</v>
          </cell>
          <cell r="K195">
            <v>230019.28125</v>
          </cell>
        </row>
        <row r="196">
          <cell r="E196">
            <v>490466.50248241425</v>
          </cell>
          <cell r="G196">
            <v>495483.46875</v>
          </cell>
          <cell r="H196">
            <v>501744.03125</v>
          </cell>
          <cell r="I196">
            <v>504448.25</v>
          </cell>
          <cell r="J196">
            <v>507042.25</v>
          </cell>
          <cell r="K196">
            <v>509541.90625</v>
          </cell>
        </row>
        <row r="197">
          <cell r="E197">
            <v>931441.84112548828</v>
          </cell>
          <cell r="G197">
            <v>936391.5</v>
          </cell>
          <cell r="H197">
            <v>941125.25</v>
          </cell>
          <cell r="I197">
            <v>945570</v>
          </cell>
          <cell r="J197">
            <v>950072.3125</v>
          </cell>
          <cell r="K197">
            <v>954728.75</v>
          </cell>
        </row>
        <row r="198">
          <cell r="E198">
            <v>293831.33325195313</v>
          </cell>
          <cell r="G198">
            <v>295595.9375</v>
          </cell>
          <cell r="H198">
            <v>297486.0625</v>
          </cell>
          <cell r="I198">
            <v>299367.25</v>
          </cell>
          <cell r="J198">
            <v>301288.5</v>
          </cell>
          <cell r="K198">
            <v>303171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G In-Year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  <sheetName val="Mappings"/>
      <sheetName val="2002PCTs"/>
      <sheetName val="Table_1_growth_rates"/>
      <sheetName val="Table_2_Total_NHS"/>
      <sheetName val="Table_3_revenue"/>
      <sheetName val="Table_4_capital"/>
      <sheetName val="Table_5_GDP"/>
      <sheetName val="Raw_Data"/>
      <sheetName val="GDP_Workings"/>
      <sheetName val="England_Total_NHS"/>
      <sheetName val="PW_REC_071112"/>
      <sheetName val="GDP_Deflators_Autumn_Statement_"/>
      <sheetName val="GDP_from_JS_0512"/>
      <sheetName val="GDP_from_HMT_211212"/>
      <sheetName val="Table_2_PriorPeriodAdjustment"/>
      <sheetName val=""/>
      <sheetName val="Table_1_growth_rates1"/>
      <sheetName val="Table_2_Total_NHS1"/>
      <sheetName val="Table_3_revenue1"/>
      <sheetName val="Table_4_capital1"/>
      <sheetName val="Table_5_GDP1"/>
      <sheetName val="Raw_Data1"/>
      <sheetName val="GDP_Workings1"/>
      <sheetName val="England_Total_NHS1"/>
      <sheetName val="PW_REC_0711121"/>
      <sheetName val="GDP_Deflators_Autumn_Statement1"/>
      <sheetName val="GDP_from_JS_05121"/>
      <sheetName val="GDP_from_HMT_2112121"/>
      <sheetName val="Table_2_PriorPeriodAdjustmen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TM_Summary Position"/>
      <sheetName val="Guidance"/>
      <sheetName val="Report Tables"/>
      <sheetName val="By Region"/>
      <sheetName val="Summary Early Warning"/>
      <sheetName val="By Contract"/>
      <sheetName val="pStatus"/>
      <sheetName val="pGap"/>
      <sheetName val="pType1"/>
      <sheetName val="pType2"/>
      <sheetName val="Providers"/>
      <sheetName val="ATs"/>
      <sheetName val="FoI Dec 14 values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AFX</v>
          </cell>
          <cell r="C2" t="str">
            <v>118 Ltd</v>
          </cell>
        </row>
        <row r="3">
          <cell r="C3" t="str">
            <v>12 Point Care Ltd</v>
          </cell>
        </row>
        <row r="4">
          <cell r="C4" t="str">
            <v>188 HQ</v>
          </cell>
        </row>
        <row r="5">
          <cell r="C5" t="str">
            <v>1-Greatlife Ltd</v>
          </cell>
        </row>
        <row r="6">
          <cell r="C6" t="str">
            <v>2Gether NHS Foundation Trust</v>
          </cell>
        </row>
        <row r="7">
          <cell r="C7" t="str">
            <v>3 Spires MSK Service</v>
          </cell>
        </row>
        <row r="8">
          <cell r="C8" t="str">
            <v>360 Care Ltd</v>
          </cell>
        </row>
        <row r="9">
          <cell r="C9" t="str">
            <v>5 Boroughs Partnership NHS Foundation Trust</v>
          </cell>
        </row>
        <row r="10">
          <cell r="C10" t="str">
            <v>A H Panjvani (Modern Eye Centre)</v>
          </cell>
        </row>
        <row r="11">
          <cell r="C11" t="str">
            <v>A&amp;Z Wounds Ltd</v>
          </cell>
        </row>
        <row r="12">
          <cell r="C12" t="str">
            <v>Abacus Physiotherapy Ltd</v>
          </cell>
        </row>
        <row r="13">
          <cell r="C13" t="str">
            <v>Abbey Hospitals</v>
          </cell>
        </row>
        <row r="14">
          <cell r="C14" t="str">
            <v>Abbey Sefton Hospital (University Hospital Aintree)</v>
          </cell>
        </row>
        <row r="15">
          <cell r="C15" t="str">
            <v>Abertawe Bro Morgannwg University LHB</v>
          </cell>
        </row>
        <row r="16">
          <cell r="C16" t="str">
            <v>Ablecare</v>
          </cell>
        </row>
        <row r="17">
          <cell r="C17" t="str">
            <v>About Health</v>
          </cell>
        </row>
        <row r="18">
          <cell r="C18" t="str">
            <v>Accelerate Health CIC</v>
          </cell>
        </row>
        <row r="19">
          <cell r="C19" t="str">
            <v>Accipiter Ltd</v>
          </cell>
        </row>
        <row r="20">
          <cell r="C20" t="str">
            <v>ACE Centre</v>
          </cell>
        </row>
        <row r="21">
          <cell r="C21" t="str">
            <v>Achilles Centre Ltd</v>
          </cell>
        </row>
        <row r="22">
          <cell r="C22" t="str">
            <v>Achor Healthcare Ltd</v>
          </cell>
        </row>
        <row r="23">
          <cell r="C23" t="str">
            <v>Acorn Pharmacy</v>
          </cell>
        </row>
        <row r="24">
          <cell r="C24" t="str">
            <v>Action For Deafness</v>
          </cell>
        </row>
        <row r="25">
          <cell r="C25" t="str">
            <v>Addaction</v>
          </cell>
        </row>
        <row r="26">
          <cell r="C26" t="str">
            <v>Additional Community Medical Services Ltd</v>
          </cell>
        </row>
        <row r="27">
          <cell r="C27" t="str">
            <v>Adhd North West</v>
          </cell>
        </row>
        <row r="28">
          <cell r="C28" t="str">
            <v>Advance Physiotherapy</v>
          </cell>
        </row>
        <row r="29">
          <cell r="C29" t="str">
            <v>Advantage Healthcare</v>
          </cell>
        </row>
        <row r="30">
          <cell r="C30" t="str">
            <v>Aecc</v>
          </cell>
        </row>
        <row r="31">
          <cell r="C31" t="str">
            <v>Aecc Southampton</v>
          </cell>
        </row>
        <row r="32">
          <cell r="C32" t="str">
            <v>Affinity Healthcare</v>
          </cell>
        </row>
        <row r="33">
          <cell r="C33" t="str">
            <v>Agilaflex Healthcare Ltd</v>
          </cell>
        </row>
        <row r="34">
          <cell r="C34" t="str">
            <v>Aintree University Hospital NHS Foundation Trust</v>
          </cell>
        </row>
        <row r="35">
          <cell r="C35" t="str">
            <v>Air Liquide Ltd</v>
          </cell>
        </row>
        <row r="36">
          <cell r="C36" t="str">
            <v>Air Products PLC</v>
          </cell>
        </row>
        <row r="37">
          <cell r="C37" t="str">
            <v>Airedale NHS Foundation Trust</v>
          </cell>
        </row>
        <row r="38">
          <cell r="C38" t="str">
            <v>AK Medical Management Ltd</v>
          </cell>
        </row>
        <row r="39">
          <cell r="C39" t="str">
            <v>Alcura UK Ltd</v>
          </cell>
        </row>
        <row r="40">
          <cell r="C40" t="str">
            <v>Alder Hey Children's NHS Foundation Trust</v>
          </cell>
        </row>
        <row r="41">
          <cell r="C41" t="str">
            <v>Alec Miing (AQP)</v>
          </cell>
        </row>
        <row r="42">
          <cell r="C42" t="str">
            <v>Alecrim, Ernami Costa (Hypnotherapy, Psychotherapy &amp; Sports Massage)</v>
          </cell>
        </row>
        <row r="43">
          <cell r="C43" t="str">
            <v>Alexander House</v>
          </cell>
        </row>
        <row r="44">
          <cell r="C44" t="str">
            <v>Alexin Healthcare Ltd</v>
          </cell>
        </row>
        <row r="45">
          <cell r="C45" t="str">
            <v>Aligie Ltd</v>
          </cell>
        </row>
        <row r="46">
          <cell r="C46" t="str">
            <v>Alistair Kinsey Ltd HQ</v>
          </cell>
        </row>
        <row r="47">
          <cell r="C47" t="str">
            <v>All Hallows Hospital</v>
          </cell>
        </row>
        <row r="48">
          <cell r="C48" t="str">
            <v>Alliance Medical</v>
          </cell>
        </row>
        <row r="49">
          <cell r="C49" t="str">
            <v>Alliance PET CT Guildford</v>
          </cell>
        </row>
        <row r="50">
          <cell r="C50" t="str">
            <v>Alliance Psychology Services Ltd</v>
          </cell>
        </row>
        <row r="51">
          <cell r="C51" t="str">
            <v>Allied Health Professionals Suffolk CIC</v>
          </cell>
        </row>
        <row r="52">
          <cell r="C52" t="str">
            <v>Allied Healthcare Group</v>
          </cell>
        </row>
        <row r="53">
          <cell r="C53" t="str">
            <v>Alpha Hospitals</v>
          </cell>
        </row>
        <row r="54">
          <cell r="C54" t="str">
            <v>Alpha Paramedic &amp; Ambulance Service Ltd</v>
          </cell>
        </row>
        <row r="55">
          <cell r="C55" t="str">
            <v>Ambitions Personnel</v>
          </cell>
        </row>
        <row r="56">
          <cell r="C56" t="str">
            <v>Ambulant Physiotherapy Ltd</v>
          </cell>
        </row>
        <row r="57">
          <cell r="C57" t="str">
            <v>Amelanchier Osteopathic &amp; Sports Injury Clinic</v>
          </cell>
        </row>
        <row r="58">
          <cell r="C58" t="str">
            <v>Amplifon HQ</v>
          </cell>
        </row>
        <row r="59">
          <cell r="C59" t="str">
            <v>An Apple A Day Ltd HQ</v>
          </cell>
        </row>
        <row r="60">
          <cell r="C60" t="str">
            <v>Anatomie Healthcare Ltd</v>
          </cell>
        </row>
        <row r="61">
          <cell r="C61" t="str">
            <v>Aneurin Bevan LHB</v>
          </cell>
        </row>
        <row r="62">
          <cell r="C62" t="str">
            <v>Angel &amp; Bowden</v>
          </cell>
        </row>
        <row r="63">
          <cell r="C63" t="str">
            <v>Angel Chiropody &amp; Podiatry (HQ)</v>
          </cell>
        </row>
        <row r="64">
          <cell r="C64" t="str">
            <v>Anglia Community Eye Service Ltd</v>
          </cell>
        </row>
        <row r="65">
          <cell r="C65" t="str">
            <v>Anglian Community Enterprise Community Interest Company (Ace CIC)</v>
          </cell>
        </row>
        <row r="66">
          <cell r="C66" t="str">
            <v>Anglian Medical Musculoskeletal</v>
          </cell>
        </row>
        <row r="67">
          <cell r="C67" t="str">
            <v>Animas Ltd</v>
          </cell>
        </row>
        <row r="68">
          <cell r="C68" t="str">
            <v>Ansel Clinic</v>
          </cell>
        </row>
        <row r="69">
          <cell r="C69" t="str">
            <v>Arden, Herefordshire &amp; Worcestershire Primary Eyecare Ltd</v>
          </cell>
        </row>
        <row r="70">
          <cell r="C70" t="str">
            <v>Ardens Ltd</v>
          </cell>
        </row>
        <row r="71">
          <cell r="C71" t="str">
            <v>Arkanum</v>
          </cell>
        </row>
        <row r="72">
          <cell r="C72" t="str">
            <v>Arnold Medical Centre</v>
          </cell>
        </row>
        <row r="73">
          <cell r="C73" t="str">
            <v>Ashford &amp; St Peter's Hospitals NHS Foundation Trust</v>
          </cell>
        </row>
        <row r="74">
          <cell r="C74" t="str">
            <v>Aspen Healthcare Ltd</v>
          </cell>
        </row>
        <row r="75">
          <cell r="C75" t="str">
            <v>Assisted Conception Unit Ltd</v>
          </cell>
        </row>
        <row r="76">
          <cell r="C76" t="str">
            <v>Assura Blackpool LLP</v>
          </cell>
        </row>
        <row r="77">
          <cell r="C77" t="str">
            <v>Assura Chelmsford LLP</v>
          </cell>
        </row>
        <row r="78">
          <cell r="C78" t="str">
            <v>Assura Coventry LLP</v>
          </cell>
        </row>
        <row r="79">
          <cell r="C79" t="str">
            <v>Assura Derwentside LLP</v>
          </cell>
        </row>
        <row r="80">
          <cell r="C80" t="str">
            <v>Assura East Riding LLP</v>
          </cell>
        </row>
        <row r="81">
          <cell r="C81" t="str">
            <v>Assura Hampshire</v>
          </cell>
        </row>
        <row r="82">
          <cell r="C82" t="str">
            <v>Assura Hartlepool LLP</v>
          </cell>
        </row>
        <row r="83">
          <cell r="C83" t="str">
            <v>Assura Kingstanding</v>
          </cell>
        </row>
        <row r="84">
          <cell r="C84" t="str">
            <v>Assura Lea Valley LLP</v>
          </cell>
        </row>
        <row r="85">
          <cell r="C85" t="str">
            <v>Assura Leeds LLP</v>
          </cell>
        </row>
        <row r="86">
          <cell r="C86" t="str">
            <v>Assura Liverpool LLP</v>
          </cell>
        </row>
        <row r="87">
          <cell r="C87" t="str">
            <v>Assura Minerva LLP</v>
          </cell>
        </row>
        <row r="88">
          <cell r="C88" t="str">
            <v>Assura North Lancs LLP</v>
          </cell>
        </row>
        <row r="89">
          <cell r="C89" t="str">
            <v>Assura Reading LLP</v>
          </cell>
        </row>
        <row r="90">
          <cell r="C90" t="str">
            <v>Assura Stockton LLP</v>
          </cell>
        </row>
        <row r="91">
          <cell r="C91" t="str">
            <v>Assura Vertis Urgent Care Centres (Birmingham)</v>
          </cell>
        </row>
        <row r="92">
          <cell r="C92" t="str">
            <v>Assura Wandle LLP</v>
          </cell>
        </row>
        <row r="93">
          <cell r="C93" t="str">
            <v>Assura West Leicestershire LLP</v>
          </cell>
        </row>
        <row r="94">
          <cell r="C94" t="str">
            <v>Assura Wiltshire LLP</v>
          </cell>
        </row>
        <row r="95">
          <cell r="C95" t="str">
            <v>Assura Wyre Forest LLP</v>
          </cell>
        </row>
        <row r="96">
          <cell r="C96" t="str">
            <v>Aston Healthcare Ltd</v>
          </cell>
        </row>
        <row r="97">
          <cell r="C97" t="str">
            <v>AT Medics Ltd</v>
          </cell>
        </row>
        <row r="98">
          <cell r="C98" t="str">
            <v>Atlas Physiotherapy Ltd</v>
          </cell>
        </row>
        <row r="99">
          <cell r="C99" t="str">
            <v>Atos Healthcare</v>
          </cell>
        </row>
        <row r="100">
          <cell r="C100" t="str">
            <v>Avon &amp; Wiltshire Mental Health Partnership NHS Trust</v>
          </cell>
        </row>
        <row r="101">
          <cell r="C101" t="str">
            <v>B Braun Avitum Uk Ltd</v>
          </cell>
        </row>
        <row r="102">
          <cell r="C102" t="str">
            <v>Baby Ways Community Interest Company</v>
          </cell>
        </row>
        <row r="103">
          <cell r="C103" t="str">
            <v>Back2Health Partnership</v>
          </cell>
        </row>
        <row r="104">
          <cell r="C104" t="str">
            <v>Barking, Havering &amp; Redbridge University Hospitals NHS Trust</v>
          </cell>
        </row>
        <row r="105">
          <cell r="C105" t="str">
            <v>Barnet &amp; Chase Farm Hospitals NHS Trust</v>
          </cell>
        </row>
        <row r="106">
          <cell r="C106" t="str">
            <v>Barnet Community Services</v>
          </cell>
        </row>
        <row r="107">
          <cell r="C107" t="str">
            <v>Barnet, Enfield &amp; Haringey Mental Health NHS Trust</v>
          </cell>
        </row>
        <row r="108">
          <cell r="C108" t="str">
            <v>Barnsley Hospital NHS Foundation Trust</v>
          </cell>
        </row>
        <row r="109">
          <cell r="C109" t="str">
            <v>Barts &amp; The London NHS Trust</v>
          </cell>
        </row>
        <row r="110">
          <cell r="C110" t="str">
            <v>Barts Health NHS Trust</v>
          </cell>
        </row>
        <row r="111">
          <cell r="C111" t="str">
            <v>Basford Consulting Ltd</v>
          </cell>
        </row>
        <row r="112">
          <cell r="C112" t="str">
            <v>Basildon &amp; Thurrock University Hospitals NHS Foundation Trust</v>
          </cell>
        </row>
        <row r="113">
          <cell r="C113" t="str">
            <v>Bateman Kildare Ltd</v>
          </cell>
        </row>
        <row r="114">
          <cell r="C114" t="str">
            <v>Bath &amp; North East Somerset Emergency Medical Service</v>
          </cell>
        </row>
        <row r="115">
          <cell r="C115" t="str">
            <v>Bath Fertility Centre Ltd</v>
          </cell>
        </row>
        <row r="116">
          <cell r="C116" t="str">
            <v>Baxter Healthcare</v>
          </cell>
        </row>
        <row r="117">
          <cell r="C117" t="str">
            <v>Baywater Healthcare Ltd</v>
          </cell>
        </row>
        <row r="118">
          <cell r="C118" t="str">
            <v>Beacon Minor Surgery</v>
          </cell>
        </row>
        <row r="119">
          <cell r="C119" t="str">
            <v>Beacon Primary Care</v>
          </cell>
        </row>
        <row r="120">
          <cell r="C120" t="str">
            <v>Bedford Hospital NHS Trust</v>
          </cell>
        </row>
        <row r="121">
          <cell r="C121" t="str">
            <v>Beehive Solutions Ltd</v>
          </cell>
        </row>
        <row r="122">
          <cell r="C122" t="str">
            <v>Belfast Health &amp; Social Care Trust</v>
          </cell>
        </row>
        <row r="123">
          <cell r="C123" t="str">
            <v>Benenden Hospital</v>
          </cell>
        </row>
        <row r="124">
          <cell r="C124" t="str">
            <v>Berkshire Healthcare NHS Foundation Trust</v>
          </cell>
        </row>
        <row r="125">
          <cell r="C125" t="str">
            <v>Bespoke Healthcare Ltd</v>
          </cell>
        </row>
        <row r="126">
          <cell r="C126" t="str">
            <v>Bethesda Medical Centre</v>
          </cell>
        </row>
        <row r="127">
          <cell r="C127" t="str">
            <v>Betsi Cadwaladar University Health Board</v>
          </cell>
        </row>
        <row r="128">
          <cell r="C128" t="str">
            <v>Bexley Care Trust</v>
          </cell>
        </row>
        <row r="129">
          <cell r="C129" t="str">
            <v>Bexley Health Ltd</v>
          </cell>
        </row>
        <row r="130">
          <cell r="C130" t="str">
            <v>Bexleyheath Chiropractic Clinic Ltd</v>
          </cell>
        </row>
        <row r="131">
          <cell r="C131" t="str">
            <v>Big White Wall</v>
          </cell>
        </row>
        <row r="132">
          <cell r="C132" t="str">
            <v>Birmingham &amp; Solihull Mental Health NHS Foundation Trust</v>
          </cell>
        </row>
        <row r="133">
          <cell r="C133" t="str">
            <v>Birmingham Children's Hospital NHS Foundation Trust</v>
          </cell>
        </row>
        <row r="134">
          <cell r="C134" t="str">
            <v>Birmingham Community Healthcare NHS Trust</v>
          </cell>
        </row>
        <row r="135">
          <cell r="C135" t="str">
            <v>Birmingham Women's NHS Foundation Trust</v>
          </cell>
        </row>
        <row r="136">
          <cell r="C136" t="str">
            <v>BIRU - Bristol</v>
          </cell>
        </row>
        <row r="137">
          <cell r="C137" t="str">
            <v>Black Country Partnership NHS Foundation Trust</v>
          </cell>
        </row>
        <row r="138">
          <cell r="C138" t="str">
            <v>Blackberry Clinic</v>
          </cell>
        </row>
        <row r="139">
          <cell r="C139" t="str">
            <v>Blackburn With Darwen Teaching Care Trust Plus</v>
          </cell>
        </row>
        <row r="140">
          <cell r="C140" t="str">
            <v>Blackpool Teaching Hospitals NHS Foundation Trust</v>
          </cell>
        </row>
        <row r="141">
          <cell r="C141" t="str">
            <v>Blemish Clinic</v>
          </cell>
        </row>
        <row r="142">
          <cell r="C142" t="str">
            <v>Blue Star Medical Services Ltd</v>
          </cell>
        </row>
        <row r="143">
          <cell r="C143" t="str">
            <v>Blueteq Ltd</v>
          </cell>
        </row>
        <row r="144">
          <cell r="C144" t="str">
            <v>BMI Healthcare</v>
          </cell>
        </row>
        <row r="145">
          <cell r="C145" t="str">
            <v>BMI Healthcare Harrogate</v>
          </cell>
        </row>
        <row r="146">
          <cell r="C146" t="str">
            <v>BMI Healthcare Thornbury</v>
          </cell>
        </row>
        <row r="147">
          <cell r="C147" t="str">
            <v>BOC Ltd</v>
          </cell>
        </row>
        <row r="148">
          <cell r="C148" t="str">
            <v>Body Balance</v>
          </cell>
        </row>
        <row r="149">
          <cell r="C149" t="str">
            <v>Body Logic Physiotherapy</v>
          </cell>
        </row>
        <row r="150">
          <cell r="C150" t="str">
            <v>Bodyworks Chiropractic Clinic Ltd</v>
          </cell>
        </row>
        <row r="151">
          <cell r="C151" t="str">
            <v>Bolton Community Practice</v>
          </cell>
        </row>
        <row r="152">
          <cell r="C152" t="str">
            <v>Bolton NHS Foundation Trust</v>
          </cell>
        </row>
        <row r="153">
          <cell r="C153" t="str">
            <v>Boots UK Ltd</v>
          </cell>
        </row>
        <row r="154">
          <cell r="C154" t="str">
            <v>Boston Area Medical Services</v>
          </cell>
        </row>
        <row r="155">
          <cell r="C155" t="str">
            <v>BPAS (Head Office)</v>
          </cell>
        </row>
        <row r="156">
          <cell r="C156" t="str">
            <v>Brackley Hospital</v>
          </cell>
        </row>
        <row r="157">
          <cell r="C157" t="str">
            <v>Bradford District Care Trust</v>
          </cell>
        </row>
        <row r="158">
          <cell r="C158" t="str">
            <v>Bradford Teaching Hospitals NHS Foundation Trust</v>
          </cell>
        </row>
        <row r="159">
          <cell r="C159" t="str">
            <v>Brain Injury Rehabilitation Trust</v>
          </cell>
        </row>
        <row r="160">
          <cell r="C160" t="str">
            <v>Braintree Clinical Services Ltd</v>
          </cell>
        </row>
        <row r="161">
          <cell r="C161" t="str">
            <v>Breastfeeding Network</v>
          </cell>
        </row>
        <row r="162">
          <cell r="C162" t="str">
            <v>Brewood Medical Services Ltd</v>
          </cell>
        </row>
        <row r="163">
          <cell r="C163" t="str">
            <v>Bridgegate Surgical Services</v>
          </cell>
        </row>
        <row r="164">
          <cell r="C164" t="str">
            <v>Bridgegate Surgical Services</v>
          </cell>
        </row>
        <row r="165">
          <cell r="C165" t="str">
            <v>Bridgend Clinic</v>
          </cell>
        </row>
        <row r="166">
          <cell r="C166" t="str">
            <v>Bridgewater Community Healthcare NHS Foundation Trust</v>
          </cell>
        </row>
        <row r="167">
          <cell r="C167" t="str">
            <v>Bridgewater Hospital (Manchester) Ltd</v>
          </cell>
        </row>
        <row r="168">
          <cell r="C168" t="str">
            <v>Brighton &amp; Hove Integrated Care Service</v>
          </cell>
        </row>
        <row r="169">
          <cell r="C169" t="str">
            <v>Brighton &amp; Hove Wellbeing Service</v>
          </cell>
        </row>
        <row r="170">
          <cell r="C170" t="str">
            <v>Brighton &amp; Sussex University Hospitals NHS Trust</v>
          </cell>
        </row>
        <row r="171">
          <cell r="C171" t="str">
            <v>Brisdoc Healthcare Services Ltd</v>
          </cell>
        </row>
        <row r="172">
          <cell r="C172" t="str">
            <v>Bristol Community Health</v>
          </cell>
        </row>
        <row r="173">
          <cell r="C173" t="str">
            <v>Bristol Laser Vision</v>
          </cell>
        </row>
        <row r="174">
          <cell r="C174" t="str">
            <v>Bristol Plastic Surgery Ltd</v>
          </cell>
        </row>
        <row r="175">
          <cell r="C175" t="str">
            <v>British College Of Osteopathic Medicine</v>
          </cell>
        </row>
        <row r="176">
          <cell r="C176" t="str">
            <v>Bromley Healthcare</v>
          </cell>
        </row>
        <row r="177">
          <cell r="C177" t="str">
            <v>Bromsgrove Healthcare Innovations Ltd</v>
          </cell>
        </row>
        <row r="178">
          <cell r="C178" t="str">
            <v>Bromsgrove Physiotherapy Ltd</v>
          </cell>
        </row>
        <row r="179">
          <cell r="C179" t="str">
            <v>Brook Advisory Centres</v>
          </cell>
        </row>
        <row r="180">
          <cell r="C180" t="str">
            <v>Brookdale Healthcare Ltd (T/A Brookdale Care)</v>
          </cell>
        </row>
        <row r="181">
          <cell r="C181" t="str">
            <v>Buckinghamshire Healthcare NHS Trust</v>
          </cell>
        </row>
        <row r="182">
          <cell r="C182" t="str">
            <v>Bupa Cromwell</v>
          </cell>
        </row>
        <row r="183">
          <cell r="C183" t="str">
            <v>Bupa CSH Ltd</v>
          </cell>
        </row>
        <row r="184">
          <cell r="C184" t="str">
            <v>Bupa Group</v>
          </cell>
        </row>
        <row r="185">
          <cell r="C185" t="str">
            <v>Burrswood Hospital</v>
          </cell>
        </row>
        <row r="186">
          <cell r="C186" t="str">
            <v>Burton Hospitals NHS Foundation Trust</v>
          </cell>
        </row>
        <row r="187">
          <cell r="C187" t="str">
            <v>B-Well Therapy Ltd</v>
          </cell>
        </row>
        <row r="188">
          <cell r="C188" t="str">
            <v>C M K Therapy</v>
          </cell>
        </row>
        <row r="189">
          <cell r="C189" t="str">
            <v>Cadmas Ltd</v>
          </cell>
        </row>
        <row r="190">
          <cell r="C190" t="str">
            <v>Calderdale &amp; Huddersfield NHS Foundation Trust</v>
          </cell>
        </row>
        <row r="191">
          <cell r="C191" t="str">
            <v>Calderstones Partnership NHS Foundation Trust</v>
          </cell>
        </row>
        <row r="192">
          <cell r="C192" t="str">
            <v>Caldew Hospital Ltd</v>
          </cell>
        </row>
        <row r="193">
          <cell r="C193" t="str">
            <v>Cambian Healthcare Ltd</v>
          </cell>
        </row>
        <row r="194">
          <cell r="C194" t="str">
            <v>Cambridge Perfusion Services</v>
          </cell>
        </row>
        <row r="195">
          <cell r="C195" t="str">
            <v>Cambridge University Hospitals NHS Foundation Trust</v>
          </cell>
        </row>
        <row r="196">
          <cell r="C196" t="str">
            <v>Cambridgeshire &amp; Peterborough NHS Foundation Trust</v>
          </cell>
        </row>
        <row r="197">
          <cell r="C197" t="str">
            <v>Cambridgeshire Community Services</v>
          </cell>
        </row>
        <row r="198">
          <cell r="C198" t="str">
            <v>Cambridgeshire Community Services NHS Trust</v>
          </cell>
        </row>
        <row r="199">
          <cell r="C199" t="str">
            <v>Cambs &amp; Peterborough 111 Service</v>
          </cell>
        </row>
        <row r="200">
          <cell r="C200" t="str">
            <v>Camden &amp; Islington NHS Foundation Trust</v>
          </cell>
        </row>
        <row r="201">
          <cell r="C201" t="str">
            <v>Cancer Care</v>
          </cell>
        </row>
        <row r="202">
          <cell r="C202" t="str">
            <v>Cancer Partners UK Ltd</v>
          </cell>
        </row>
        <row r="203">
          <cell r="C203" t="str">
            <v>Capio UK</v>
          </cell>
        </row>
        <row r="204">
          <cell r="C204" t="str">
            <v>Cardiff &amp; Vale University LHB</v>
          </cell>
        </row>
        <row r="205">
          <cell r="C205" t="str">
            <v>Cardiocom (UK) Ltd</v>
          </cell>
        </row>
        <row r="206">
          <cell r="C206" t="str">
            <v>Care &amp; Support Partnership</v>
          </cell>
        </row>
        <row r="207">
          <cell r="C207" t="str">
            <v>Care Assure Northampton Ltd</v>
          </cell>
        </row>
        <row r="208">
          <cell r="C208" t="str">
            <v>Care Plus Group</v>
          </cell>
        </row>
        <row r="209">
          <cell r="C209" t="str">
            <v>Care UK</v>
          </cell>
        </row>
        <row r="210">
          <cell r="C210" t="str">
            <v>Care UK Clinical Services Se</v>
          </cell>
        </row>
        <row r="211">
          <cell r="C211" t="str">
            <v>Carers Centre Newcastle</v>
          </cell>
        </row>
        <row r="212">
          <cell r="C212" t="str">
            <v>Carey Therapy</v>
          </cell>
        </row>
        <row r="213">
          <cell r="C213" t="str">
            <v>CASP Psychology Services</v>
          </cell>
        </row>
        <row r="214">
          <cell r="C214" t="str">
            <v>Castlebeck Care Teesdale Ltd</v>
          </cell>
        </row>
        <row r="215">
          <cell r="C215" t="str">
            <v>Cathedral Chiropractic</v>
          </cell>
        </row>
        <row r="216">
          <cell r="C216" t="str">
            <v>Cavendish Imaging Ltd</v>
          </cell>
        </row>
        <row r="217">
          <cell r="C217" t="str">
            <v>Cedar Park Healthcare Ltd</v>
          </cell>
        </row>
        <row r="218">
          <cell r="C218" t="str">
            <v>Central &amp; North West London NHS Foundation Trust</v>
          </cell>
        </row>
        <row r="219">
          <cell r="C219" t="str">
            <v>Central Essex Community Services</v>
          </cell>
        </row>
        <row r="220">
          <cell r="C220" t="str">
            <v>Central London Community Healthcare NHS Trust</v>
          </cell>
        </row>
        <row r="221">
          <cell r="C221" t="str">
            <v>Central London Healthcare Ltd</v>
          </cell>
        </row>
        <row r="222">
          <cell r="C222" t="str">
            <v>Central London Osteopathy</v>
          </cell>
        </row>
        <row r="223">
          <cell r="C223" t="str">
            <v>Central Manchester University Hospitals NHS Foundation Trust</v>
          </cell>
        </row>
        <row r="224">
          <cell r="C224" t="str">
            <v>Central Nottinghamshire Clinical Services Ltd</v>
          </cell>
        </row>
        <row r="225">
          <cell r="C225" t="str">
            <v>Central Surrey Health</v>
          </cell>
        </row>
        <row r="226">
          <cell r="C226" t="str">
            <v>Centre for Reproductive &amp; Genetic Health</v>
          </cell>
        </row>
        <row r="227">
          <cell r="C227" t="str">
            <v>Centre For Sight Ltd</v>
          </cell>
        </row>
        <row r="228">
          <cell r="C228" t="str">
            <v>Changing Faces</v>
          </cell>
        </row>
        <row r="229">
          <cell r="C229" t="str">
            <v>Changing Minds Partnerships</v>
          </cell>
        </row>
        <row r="230">
          <cell r="C230" t="str">
            <v>Charing Medical Partnership</v>
          </cell>
        </row>
        <row r="231">
          <cell r="C231" t="str">
            <v>Charing Practice Ltd</v>
          </cell>
        </row>
        <row r="232">
          <cell r="C232" t="str">
            <v>Charter Medical Services</v>
          </cell>
        </row>
        <row r="233">
          <cell r="C233" t="str">
            <v>Chec</v>
          </cell>
        </row>
        <row r="234">
          <cell r="C234" t="str">
            <v>Chelmer Healthcare Ltd</v>
          </cell>
        </row>
        <row r="235">
          <cell r="C235" t="str">
            <v>Chelmsford Medical Centre</v>
          </cell>
        </row>
        <row r="236">
          <cell r="C236" t="str">
            <v>Chelsea &amp; Westminster Hospital NHS Foundation Trust</v>
          </cell>
        </row>
        <row r="237">
          <cell r="C237" t="str">
            <v>Chenies Healthcare Ltd</v>
          </cell>
        </row>
        <row r="238">
          <cell r="C238" t="str">
            <v>Cheshire and Wirral Partnership NHS Foundation Trust</v>
          </cell>
        </row>
        <row r="239">
          <cell r="C239" t="str">
            <v>Cheshire Primary Care Provider CIC</v>
          </cell>
        </row>
        <row r="240">
          <cell r="C240" t="str">
            <v>Chesterfield Royal Hospital NHS Foundation Trust</v>
          </cell>
        </row>
        <row r="241">
          <cell r="C241" t="str">
            <v>Cheswold Park Hospital</v>
          </cell>
        </row>
        <row r="242">
          <cell r="C242" t="str">
            <v>Children's Respite Care Ltd HQ</v>
          </cell>
        </row>
        <row r="243">
          <cell r="C243" t="str">
            <v>Chiltern Health (2007) Ltd</v>
          </cell>
        </row>
        <row r="244">
          <cell r="C244" t="str">
            <v>Chime Social Enterprise</v>
          </cell>
        </row>
        <row r="245">
          <cell r="C245" t="str">
            <v>Chime Social Enterprise CIC</v>
          </cell>
        </row>
        <row r="246">
          <cell r="C246" t="str">
            <v>Chiro Health Ltd</v>
          </cell>
        </row>
        <row r="247">
          <cell r="C247" t="str">
            <v>Chiropratic Health Centres Ltd</v>
          </cell>
        </row>
        <row r="248">
          <cell r="C248" t="str">
            <v>Chiropratic Health Centres Ltd</v>
          </cell>
        </row>
        <row r="249">
          <cell r="C249" t="str">
            <v>Chitts Hill Physiotherapy</v>
          </cell>
        </row>
        <row r="250">
          <cell r="C250" t="str">
            <v>Chloe Care Ltd</v>
          </cell>
        </row>
        <row r="251">
          <cell r="C251" t="str">
            <v>Choice Lifestyles Ltd</v>
          </cell>
        </row>
        <row r="252">
          <cell r="C252" t="str">
            <v>Chorley Medics Ltd</v>
          </cell>
        </row>
        <row r="253">
          <cell r="C253" t="str">
            <v>Circle</v>
          </cell>
        </row>
        <row r="254">
          <cell r="C254" t="str">
            <v>City Health Care Partnership CIC</v>
          </cell>
        </row>
        <row r="255">
          <cell r="C255" t="str">
            <v>City Hospitals Sunderland NHS Foundation Trust</v>
          </cell>
        </row>
        <row r="256">
          <cell r="C256" t="str">
            <v>City Way Osteopathic Clinic</v>
          </cell>
        </row>
        <row r="257">
          <cell r="C257" t="str">
            <v>Clacton Chiropractic Clinic (Physmed Ltd)</v>
          </cell>
        </row>
        <row r="258">
          <cell r="C258" t="str">
            <v>Claremont &amp; St Hugh's Hospitals (HMT)</v>
          </cell>
        </row>
        <row r="259">
          <cell r="C259" t="str">
            <v>Classic Hospitals Ltd</v>
          </cell>
        </row>
        <row r="260">
          <cell r="C260" t="str">
            <v>Clemitsons Ltd</v>
          </cell>
        </row>
        <row r="261">
          <cell r="C261" t="str">
            <v>Clevermed Ltd</v>
          </cell>
        </row>
        <row r="262">
          <cell r="C262" t="str">
            <v>Clinical Diagnostix Ltd</v>
          </cell>
        </row>
        <row r="263">
          <cell r="C263" t="str">
            <v>Clinicenta Ltd</v>
          </cell>
        </row>
        <row r="264">
          <cell r="C264" t="str">
            <v>Closer Healthcare Ltd</v>
          </cell>
        </row>
        <row r="265">
          <cell r="C265" t="str">
            <v>Coastal Clinics</v>
          </cell>
        </row>
        <row r="266">
          <cell r="C266" t="str">
            <v>Coastal Health Care Ltd</v>
          </cell>
        </row>
        <row r="267">
          <cell r="C267" t="str">
            <v>Cobalt 3 Counties Contract</v>
          </cell>
        </row>
        <row r="268">
          <cell r="C268" t="str">
            <v>Cobalt Unit Appeal Fund</v>
          </cell>
        </row>
        <row r="269">
          <cell r="C269" t="str">
            <v>Coggeshall &amp; Colchester Chiropratic HQ</v>
          </cell>
        </row>
        <row r="270">
          <cell r="C270" t="str">
            <v>Colchester Hospital University NHS Foundation Trust</v>
          </cell>
        </row>
        <row r="271">
          <cell r="C271" t="str">
            <v>Colchester Osteopathic Centre</v>
          </cell>
        </row>
        <row r="272">
          <cell r="C272" t="str">
            <v>Colchester Physiotherapy HQ</v>
          </cell>
        </row>
        <row r="273">
          <cell r="C273" t="str">
            <v>Combat Stress</v>
          </cell>
        </row>
        <row r="274">
          <cell r="C274" t="str">
            <v>Communitas Clinics Ltd</v>
          </cell>
        </row>
        <row r="275">
          <cell r="C275" t="str">
            <v>Community Colposcopy Services Ltd</v>
          </cell>
        </row>
        <row r="276">
          <cell r="C276" t="str">
            <v>Community Colposcopy Services Ltd</v>
          </cell>
        </row>
        <row r="277">
          <cell r="C277" t="str">
            <v>Community Dental Services CIC</v>
          </cell>
        </row>
        <row r="278">
          <cell r="C278" t="str">
            <v>Community Glaucoma Partnership</v>
          </cell>
        </row>
        <row r="279">
          <cell r="C279" t="str">
            <v>Community Health &amp; Eyecare Ltd</v>
          </cell>
        </row>
        <row r="280">
          <cell r="C280" t="str">
            <v>Community Links (Northern) Ltd</v>
          </cell>
        </row>
        <row r="281">
          <cell r="C281" t="str">
            <v>Community Specialist Clinics (CSC)</v>
          </cell>
        </row>
        <row r="282">
          <cell r="C282" t="str">
            <v>Compass Wellbeing CIC</v>
          </cell>
        </row>
        <row r="283">
          <cell r="C283" t="str">
            <v>Complete Surveying Solutions Ltd</v>
          </cell>
        </row>
        <row r="284">
          <cell r="C284" t="str">
            <v>Complex Care Head Office</v>
          </cell>
        </row>
        <row r="285">
          <cell r="C285" t="str">
            <v>Concordia Community Outpatients Ltd</v>
          </cell>
        </row>
        <row r="286">
          <cell r="C286" t="str">
            <v>Concordia Health Group Ltd</v>
          </cell>
        </row>
        <row r="287">
          <cell r="C287" t="str">
            <v>Connect Physical Health</v>
          </cell>
        </row>
        <row r="288">
          <cell r="C288" t="str">
            <v>Consultant Eye Surgeons Partnership (Canterbury) LLP</v>
          </cell>
        </row>
        <row r="289">
          <cell r="C289" t="str">
            <v>Core Medical Solutions Ltd</v>
          </cell>
        </row>
        <row r="290">
          <cell r="C290" t="str">
            <v>Cornerstone Medical Holdings Ltd</v>
          </cell>
        </row>
        <row r="291">
          <cell r="C291" t="str">
            <v>Cornwall Community Echo Service</v>
          </cell>
        </row>
        <row r="292">
          <cell r="C292" t="str">
            <v>Cornwall Partnership NHS Foundation Trust</v>
          </cell>
        </row>
        <row r="293">
          <cell r="C293" t="str">
            <v>Cotter Laubis Partners</v>
          </cell>
        </row>
        <row r="294">
          <cell r="C294" t="str">
            <v>Counselling In Partnership Ltd</v>
          </cell>
        </row>
        <row r="295">
          <cell r="C295" t="str">
            <v>Counselling Team Ltd</v>
          </cell>
        </row>
        <row r="296">
          <cell r="C296" t="str">
            <v>Countess Of Chester Hospital NHS Foundation Trust</v>
          </cell>
        </row>
        <row r="297">
          <cell r="C297" t="str">
            <v>County Durham &amp; Darlington NHS Foundation Trust</v>
          </cell>
        </row>
        <row r="298">
          <cell r="C298" t="str">
            <v>Coventry &amp; Warwickshire Partnership NHS Trust</v>
          </cell>
        </row>
        <row r="299">
          <cell r="C299" t="str">
            <v>Coventry And Warwickshire Diagnostic Services Ltd</v>
          </cell>
        </row>
        <row r="300">
          <cell r="C300" t="str">
            <v>Crime Reduction Initiatives Ltd (CRI)</v>
          </cell>
        </row>
        <row r="301">
          <cell r="C301" t="str">
            <v>Crown Cosma Clinic Ltd</v>
          </cell>
        </row>
        <row r="302">
          <cell r="C302" t="str">
            <v>Croydon Health Services NHS Trust</v>
          </cell>
        </row>
        <row r="303">
          <cell r="C303" t="str">
            <v>Croydon Pbc</v>
          </cell>
        </row>
        <row r="304">
          <cell r="C304" t="str">
            <v>Crystal Palace Physiotherapy &amp; Sport Injury Centre</v>
          </cell>
        </row>
        <row r="305">
          <cell r="C305" t="str">
            <v>Cumbria Medical Services</v>
          </cell>
        </row>
        <row r="306">
          <cell r="C306" t="str">
            <v>Cumbria Partnership NHS Foundation Trust</v>
          </cell>
        </row>
        <row r="307">
          <cell r="C307" t="str">
            <v>Cupris Ltd</v>
          </cell>
        </row>
        <row r="308">
          <cell r="C308" t="str">
            <v>Curocare Ltd Head Office</v>
          </cell>
        </row>
        <row r="309">
          <cell r="C309" t="str">
            <v>Cwm Taf LHB</v>
          </cell>
        </row>
        <row r="310">
          <cell r="C310" t="str">
            <v>Cygnet Health Care Ltd</v>
          </cell>
        </row>
        <row r="311">
          <cell r="C311" t="str">
            <v>Dame Hannah Rogers Trust</v>
          </cell>
        </row>
        <row r="312">
          <cell r="C312" t="str">
            <v>Danshell Group Head Office</v>
          </cell>
        </row>
        <row r="313">
          <cell r="C313" t="str">
            <v>Dartford &amp; Gravesham NHS Trust</v>
          </cell>
        </row>
        <row r="314">
          <cell r="C314" t="str">
            <v>Daughters Of The Cross Of Liege</v>
          </cell>
        </row>
        <row r="315">
          <cell r="C315" t="str">
            <v>David Cook Physiotherapy Ltd</v>
          </cell>
        </row>
        <row r="316">
          <cell r="C316" t="str">
            <v>David Omerod Hearing Centres</v>
          </cell>
        </row>
        <row r="317">
          <cell r="C317" t="str">
            <v>David Ormerod Hearing Centres Ltd</v>
          </cell>
        </row>
        <row r="318">
          <cell r="C318" t="str">
            <v>Debbie Watt Osteopathy &amp; Acupuncture</v>
          </cell>
        </row>
        <row r="319">
          <cell r="C319" t="str">
            <v>Deben Health Group</v>
          </cell>
        </row>
        <row r="320">
          <cell r="C320" t="str">
            <v>Deeping Osteopaths</v>
          </cell>
        </row>
        <row r="321">
          <cell r="C321" t="str">
            <v>Deerness Park Medical Group</v>
          </cell>
        </row>
        <row r="322">
          <cell r="C322" t="str">
            <v>Dependability Ltd</v>
          </cell>
        </row>
        <row r="323">
          <cell r="C323" t="str">
            <v>Derby Hospitals NHS Foundation Trust</v>
          </cell>
        </row>
        <row r="324">
          <cell r="C324" t="str">
            <v>Derbyshire Community Health Services NHS Foundation Trust</v>
          </cell>
        </row>
        <row r="325">
          <cell r="C325" t="str">
            <v>Derbyshire Health United Ltd</v>
          </cell>
        </row>
        <row r="326">
          <cell r="C326" t="str">
            <v>Derbyshire Healthcare NHS Foundation Trust</v>
          </cell>
        </row>
        <row r="327">
          <cell r="C327" t="str">
            <v>Devon Doctors Ltd</v>
          </cell>
        </row>
        <row r="328">
          <cell r="C328" t="str">
            <v>Devon Partnership NHS Trust</v>
          </cell>
        </row>
        <row r="329">
          <cell r="C329" t="str">
            <v>Diagnostic Health Systems Ltd</v>
          </cell>
        </row>
        <row r="330">
          <cell r="C330" t="str">
            <v>Diagnostic Healthcare Ltd</v>
          </cell>
        </row>
        <row r="331">
          <cell r="C331" t="str">
            <v>Diaverum UK Ltd</v>
          </cell>
        </row>
        <row r="332">
          <cell r="C332" t="str">
            <v>Direct Local Health</v>
          </cell>
        </row>
        <row r="333">
          <cell r="C333" t="str">
            <v>Direct Medical Imaging Ltd</v>
          </cell>
        </row>
        <row r="334">
          <cell r="C334" t="str">
            <v>Disc (Developing Initiatives Supporting Communities)</v>
          </cell>
        </row>
        <row r="335">
          <cell r="C335" t="str">
            <v>Diver Clinic (Atlantic Enterprises)</v>
          </cell>
        </row>
        <row r="336">
          <cell r="C336" t="str">
            <v>Diving Disease Research Centre</v>
          </cell>
        </row>
        <row r="337">
          <cell r="C337" t="str">
            <v>Dixon &amp; Hall Ltd</v>
          </cell>
        </row>
        <row r="338">
          <cell r="C338" t="str">
            <v>Dmc Healthcare</v>
          </cell>
        </row>
        <row r="339">
          <cell r="C339" t="str">
            <v>Dolby Medical Home Respiratory Care Ltd</v>
          </cell>
        </row>
        <row r="340">
          <cell r="C340" t="str">
            <v>Dolby Medical Respiratory Care Ltd</v>
          </cell>
        </row>
        <row r="341">
          <cell r="C341" t="str">
            <v>Doncaster &amp; Bassetlaw Hospitals NHS Foundation Trust</v>
          </cell>
        </row>
        <row r="342">
          <cell r="C342" t="str">
            <v>Dorking Healthcare Ltd</v>
          </cell>
        </row>
        <row r="343">
          <cell r="C343" t="str">
            <v>Dorset County Hospital NHS Foundation Trust</v>
          </cell>
        </row>
        <row r="344">
          <cell r="C344" t="str">
            <v>Dorset Diagnostic Ltd</v>
          </cell>
        </row>
        <row r="345">
          <cell r="C345" t="str">
            <v>Dorset Healthcare University NHS Foundation Trust</v>
          </cell>
        </row>
        <row r="346">
          <cell r="C346" t="str">
            <v>Dorset Orthopaedic Co Ltd</v>
          </cell>
        </row>
        <row r="347">
          <cell r="C347" t="str">
            <v>Dover Counselling Centre HQ</v>
          </cell>
        </row>
        <row r="348">
          <cell r="C348" t="str">
            <v>Dover Street Doctors</v>
          </cell>
        </row>
        <row r="349">
          <cell r="C349" t="str">
            <v>Dr A Chambers' Medical Practice</v>
          </cell>
        </row>
        <row r="350">
          <cell r="C350" t="str">
            <v>Dr Dan Hodgson</v>
          </cell>
        </row>
        <row r="351">
          <cell r="C351" t="str">
            <v>Dr Monk Ltd</v>
          </cell>
        </row>
        <row r="352">
          <cell r="C352" t="str">
            <v>Dudley &amp; Walsall Mental Health Partnership NHS Trust</v>
          </cell>
        </row>
        <row r="353">
          <cell r="C353" t="str">
            <v>Durnford Dermatology</v>
          </cell>
        </row>
        <row r="354">
          <cell r="C354" t="str">
            <v>Ealing Hospital NHS Trust</v>
          </cell>
        </row>
        <row r="355">
          <cell r="C355" t="str">
            <v>East &amp; North Hertfordshire NHS Trust</v>
          </cell>
        </row>
        <row r="356">
          <cell r="C356" t="str">
            <v>East 17 Healthcare Ltd</v>
          </cell>
        </row>
        <row r="357">
          <cell r="C357" t="str">
            <v>East Cheshire NHS Trust</v>
          </cell>
        </row>
        <row r="358">
          <cell r="C358" t="str">
            <v>East Coast Community Healthcare CIC</v>
          </cell>
        </row>
        <row r="359">
          <cell r="C359" t="str">
            <v>East Kent Hospitals University NHS Foundation Trust</v>
          </cell>
        </row>
        <row r="360">
          <cell r="C360" t="str">
            <v>East Kent Medical Services Ltd</v>
          </cell>
        </row>
        <row r="361">
          <cell r="C361" t="str">
            <v>East Lancashire Deaf Society</v>
          </cell>
        </row>
        <row r="362">
          <cell r="C362" t="str">
            <v>East Lancashire Hospitals NHS Trust</v>
          </cell>
        </row>
        <row r="363">
          <cell r="C363" t="str">
            <v>East Lancashire Medical Services Ltd</v>
          </cell>
        </row>
        <row r="364">
          <cell r="C364" t="str">
            <v>East London NHS Foundation Trust</v>
          </cell>
        </row>
        <row r="365">
          <cell r="C365" t="str">
            <v>East Midlands Ambulance Service NHS Trust</v>
          </cell>
        </row>
        <row r="366">
          <cell r="C366" t="str">
            <v>East Of England Ambulance Service NHS Trust</v>
          </cell>
        </row>
        <row r="367">
          <cell r="C367" t="str">
            <v>East Riding Fertility Services Ltd</v>
          </cell>
        </row>
        <row r="368">
          <cell r="C368" t="str">
            <v>East Sussex Healthcare NHS Trust</v>
          </cell>
        </row>
        <row r="369">
          <cell r="C369" t="str">
            <v>Eastbourne Healthcare Partnership</v>
          </cell>
        </row>
        <row r="370">
          <cell r="C370" t="str">
            <v>Ebor Clinical Services Ltd</v>
          </cell>
        </row>
        <row r="371">
          <cell r="C371" t="str">
            <v>Ecareserve Ltd</v>
          </cell>
        </row>
        <row r="372">
          <cell r="C372" t="str">
            <v>Echogenicity Ltd</v>
          </cell>
        </row>
        <row r="373">
          <cell r="C373" t="str">
            <v>Echotech Ltd</v>
          </cell>
        </row>
        <row r="374">
          <cell r="C374" t="str">
            <v>Edics</v>
          </cell>
        </row>
        <row r="375">
          <cell r="C375" t="str">
            <v>ElectroCore Germany GmbH</v>
          </cell>
        </row>
        <row r="376">
          <cell r="C376" t="str">
            <v>Electrolysis for Gender Reassignment</v>
          </cell>
        </row>
        <row r="377">
          <cell r="C377" t="str">
            <v>Ellern Mede Centre For Eating Disorders (Oak Tree Forest)</v>
          </cell>
        </row>
        <row r="378">
          <cell r="C378" t="str">
            <v>E-Logica Ltd</v>
          </cell>
        </row>
        <row r="379">
          <cell r="C379" t="str">
            <v>Enfield Health Partnership Ltd</v>
          </cell>
        </row>
        <row r="380">
          <cell r="C380" t="str">
            <v>EnfieldGP Healthcare Network Ltd</v>
          </cell>
        </row>
        <row r="381">
          <cell r="C381" t="str">
            <v>Enhanced Optometry Services Ltd.</v>
          </cell>
        </row>
        <row r="382">
          <cell r="C382" t="str">
            <v>Epsom &amp; St Helier University Hospitals NHS Trust</v>
          </cell>
        </row>
        <row r="383">
          <cell r="C383" t="str">
            <v>Epsomedical Group</v>
          </cell>
        </row>
        <row r="384">
          <cell r="C384" t="str">
            <v>Equilibrium Healthcare</v>
          </cell>
        </row>
        <row r="385">
          <cell r="C385" t="str">
            <v>Ess Primary Care Solutions</v>
          </cell>
        </row>
        <row r="386">
          <cell r="C386" t="str">
            <v>Essex Ultrasound &amp; Medical Services Ltd</v>
          </cell>
        </row>
        <row r="387">
          <cell r="C387" t="str">
            <v>Esteve Teijin</v>
          </cell>
        </row>
        <row r="388">
          <cell r="C388" t="str">
            <v>Evolutio Care Innovations Ltd</v>
          </cell>
        </row>
        <row r="389">
          <cell r="C389" t="str">
            <v>Excell Ultrasound Ltd</v>
          </cell>
        </row>
        <row r="390">
          <cell r="C390" t="str">
            <v>Exercise Referral/Community Weight Management/Maternity Lifestyle Programme - South Tyneside Council</v>
          </cell>
        </row>
        <row r="391">
          <cell r="C391" t="str">
            <v>Exeter Medical Ltd</v>
          </cell>
        </row>
        <row r="392">
          <cell r="C392" t="str">
            <v>Express Diagnostics</v>
          </cell>
        </row>
        <row r="393">
          <cell r="C393" t="str">
            <v>Eye Care Medical Ltd</v>
          </cell>
        </row>
        <row r="394">
          <cell r="C394" t="str">
            <v>Fairfield Hospital</v>
          </cell>
        </row>
        <row r="395">
          <cell r="C395" t="str">
            <v>Fairley Ent Kent</v>
          </cell>
        </row>
        <row r="396">
          <cell r="C396" t="str">
            <v>Faversham Counselling Service Ltd</v>
          </cell>
        </row>
        <row r="397">
          <cell r="C397" t="str">
            <v>FCMS (NW) Ltd</v>
          </cell>
        </row>
        <row r="398">
          <cell r="C398" t="str">
            <v>Ferneham Health Ltd</v>
          </cell>
        </row>
        <row r="399">
          <cell r="C399" t="str">
            <v>Festival Medical Services</v>
          </cell>
        </row>
        <row r="400">
          <cell r="C400" t="str">
            <v>First Choice Health Ltd</v>
          </cell>
        </row>
        <row r="401">
          <cell r="C401" t="str">
            <v>First Community Health &amp; Care C.I.C</v>
          </cell>
        </row>
        <row r="402">
          <cell r="C402" t="str">
            <v>First Community Health &amp; Care CIC</v>
          </cell>
        </row>
        <row r="403">
          <cell r="C403" t="str">
            <v>First Trust Hospital</v>
          </cell>
        </row>
        <row r="404">
          <cell r="C404" t="str">
            <v>Firth Chiropractors Ltd</v>
          </cell>
        </row>
        <row r="405">
          <cell r="C405" t="str">
            <v>Fortis Healthcare Ltd</v>
          </cell>
        </row>
        <row r="406">
          <cell r="C406" t="str">
            <v>Fortius Clinic</v>
          </cell>
        </row>
        <row r="407">
          <cell r="C407" t="str">
            <v>Foscote Court (Banbury) Trust Ltd</v>
          </cell>
        </row>
        <row r="408">
          <cell r="C408" t="str">
            <v>Fraterdrive Ltd</v>
          </cell>
        </row>
        <row r="409">
          <cell r="C409" t="str">
            <v>Freedom Medical Care</v>
          </cell>
        </row>
        <row r="410">
          <cell r="C410" t="str">
            <v>Freeman Clinics Ltd</v>
          </cell>
        </row>
        <row r="411">
          <cell r="C411" t="str">
            <v>Fresenius Medical Care (UK) Ltd</v>
          </cell>
        </row>
        <row r="412">
          <cell r="C412" t="str">
            <v>Frimley Park Hospital NHS Foundation Trust</v>
          </cell>
        </row>
        <row r="413">
          <cell r="C413" t="str">
            <v>Future Directions CIC</v>
          </cell>
        </row>
        <row r="414">
          <cell r="C414" t="str">
            <v>G Hill Ltd</v>
          </cell>
        </row>
        <row r="415">
          <cell r="C415" t="str">
            <v>G4S Care &amp; Justice Services HQ</v>
          </cell>
        </row>
        <row r="416">
          <cell r="C416" t="str">
            <v>G4S Forensic And Medical Services</v>
          </cell>
        </row>
        <row r="417">
          <cell r="C417" t="str">
            <v>Gastro Care Ltd</v>
          </cell>
        </row>
        <row r="418">
          <cell r="C418" t="str">
            <v>Gateshead Community Based Care Ltd</v>
          </cell>
        </row>
        <row r="419">
          <cell r="C419" t="str">
            <v>Gateshead Health NHS Foundation Trust</v>
          </cell>
        </row>
        <row r="420">
          <cell r="C420" t="str">
            <v>Gateway Primary Care CIC Ltd</v>
          </cell>
        </row>
        <row r="421">
          <cell r="C421" t="str">
            <v>Geecol Wellness Ltd</v>
          </cell>
        </row>
        <row r="422">
          <cell r="C422" t="str">
            <v>Geneix Ltd</v>
          </cell>
        </row>
        <row r="423">
          <cell r="C423" t="str">
            <v>General Medical Clinics PLC (Genmed)</v>
          </cell>
        </row>
        <row r="424">
          <cell r="C424" t="str">
            <v>Generating Healthcare Ltd</v>
          </cell>
        </row>
        <row r="425">
          <cell r="C425" t="str">
            <v>Genix Healthcare Ltd</v>
          </cell>
        </row>
        <row r="426">
          <cell r="C426" t="str">
            <v>Gennet HQ</v>
          </cell>
        </row>
        <row r="427">
          <cell r="C427" t="str">
            <v>George Eliot Hospital NHS Trust</v>
          </cell>
        </row>
        <row r="428">
          <cell r="C428" t="str">
            <v>Glen Care</v>
          </cell>
        </row>
        <row r="429">
          <cell r="C429" t="str">
            <v>Glenside Manor Healthcare Services Ltd</v>
          </cell>
        </row>
        <row r="430">
          <cell r="C430" t="str">
            <v>Global Diagnostics</v>
          </cell>
        </row>
        <row r="431">
          <cell r="C431" t="str">
            <v>Gloucestershire Care Services CIC</v>
          </cell>
        </row>
        <row r="432">
          <cell r="C432" t="str">
            <v>Gloucestershire GP Provider Company Ltd</v>
          </cell>
        </row>
        <row r="433">
          <cell r="C433" t="str">
            <v>Gloucestershire Hospitals NHS Foundation Trust</v>
          </cell>
        </row>
        <row r="434">
          <cell r="C434" t="str">
            <v>GM Primary Eyecare Ltd</v>
          </cell>
        </row>
        <row r="435">
          <cell r="C435" t="str">
            <v>Good Skin Days Ltd</v>
          </cell>
        </row>
        <row r="436">
          <cell r="C436" t="str">
            <v>GP Care UK Ltd</v>
          </cell>
        </row>
        <row r="437">
          <cell r="C437" t="str">
            <v>GP Healthcare Alliance Ltd</v>
          </cell>
        </row>
        <row r="438">
          <cell r="C438" t="str">
            <v>GP Prescribing</v>
          </cell>
        </row>
        <row r="439">
          <cell r="C439" t="str">
            <v>GP Primary Choice Ltd</v>
          </cell>
        </row>
        <row r="440">
          <cell r="C440" t="str">
            <v>Grapecroft Care Home</v>
          </cell>
        </row>
        <row r="441">
          <cell r="C441" t="str">
            <v>Great Glens Facility Ltd</v>
          </cell>
        </row>
        <row r="442">
          <cell r="C442" t="str">
            <v>Great Ormond Street Hospital NHS Foundation Trust</v>
          </cell>
        </row>
        <row r="443">
          <cell r="C443" t="str">
            <v>Great Western Ambulance Service NHS Trust</v>
          </cell>
        </row>
        <row r="444">
          <cell r="C444" t="str">
            <v>Great Western Hospitals NHS Foundation Trust</v>
          </cell>
        </row>
        <row r="445">
          <cell r="C445" t="str">
            <v>Great Yarmouth &amp; Waveney Community Care</v>
          </cell>
        </row>
        <row r="446">
          <cell r="C446" t="str">
            <v>Greater Manchester West Mental Health NHS Foundation Trust</v>
          </cell>
        </row>
        <row r="447">
          <cell r="C447" t="str">
            <v>Greenbanks Homecare Ltd</v>
          </cell>
        </row>
        <row r="448">
          <cell r="C448" t="str">
            <v>Greenbrook Healthcare (Hounslow) Ltd</v>
          </cell>
        </row>
        <row r="449">
          <cell r="C449" t="str">
            <v>Grosvenor Physiotherapy Ltd</v>
          </cell>
        </row>
        <row r="450">
          <cell r="C450" t="str">
            <v>Gryphon Health LLP</v>
          </cell>
        </row>
        <row r="451">
          <cell r="C451" t="str">
            <v>GTD Healthcare</v>
          </cell>
        </row>
        <row r="452">
          <cell r="C452" t="str">
            <v>Guy's &amp; St Thomas' NHS Foundation Trust</v>
          </cell>
        </row>
        <row r="453">
          <cell r="C453" t="str">
            <v>H M Partnership LLP</v>
          </cell>
        </row>
        <row r="454">
          <cell r="C454" t="str">
            <v>H S Physiotherapy Ltd</v>
          </cell>
        </row>
        <row r="455">
          <cell r="C455" t="str">
            <v>Hacs Counselling Service</v>
          </cell>
        </row>
        <row r="456">
          <cell r="C456" t="str">
            <v>Hakim Osteopaths Ltd</v>
          </cell>
        </row>
        <row r="457">
          <cell r="C457" t="str">
            <v>Haltwhistle Medical Group</v>
          </cell>
        </row>
        <row r="458">
          <cell r="C458" t="str">
            <v>Hampshire Hospitals NHS Foundation Trust</v>
          </cell>
        </row>
        <row r="459">
          <cell r="C459" t="str">
            <v>Hand To Elbow Clinic</v>
          </cell>
        </row>
        <row r="460">
          <cell r="C460" t="str">
            <v>Haringey Advisory Group On Alcohol (Haga)</v>
          </cell>
        </row>
        <row r="461">
          <cell r="C461" t="str">
            <v>Harmoni</v>
          </cell>
        </row>
        <row r="462">
          <cell r="C462" t="str">
            <v>Harmoni For Health</v>
          </cell>
        </row>
        <row r="463">
          <cell r="C463" t="str">
            <v>Harness Care Co-Operative Ltd</v>
          </cell>
        </row>
        <row r="464">
          <cell r="C464" t="str">
            <v>Harrogate &amp; District NHS Foundation Trust</v>
          </cell>
        </row>
        <row r="465">
          <cell r="C465" t="str">
            <v>Harrow Health Ltd</v>
          </cell>
        </row>
        <row r="466">
          <cell r="C466" t="str">
            <v>Hartlepool &amp; East Durham Mind</v>
          </cell>
        </row>
        <row r="467">
          <cell r="C467" t="str">
            <v>Harvey House Social Enterprise Ltd</v>
          </cell>
        </row>
        <row r="468">
          <cell r="C468" t="str">
            <v>Havering Community Gynaecology Service</v>
          </cell>
        </row>
        <row r="469">
          <cell r="C469" t="str">
            <v>Havering Primary Care Ent Service</v>
          </cell>
        </row>
        <row r="470">
          <cell r="C470" t="str">
            <v>Haxby Group</v>
          </cell>
        </row>
        <row r="471">
          <cell r="C471" t="str">
            <v>HCA International</v>
          </cell>
        </row>
        <row r="472">
          <cell r="C472" t="str">
            <v>Headway Dorset</v>
          </cell>
        </row>
        <row r="473">
          <cell r="C473" t="str">
            <v>Healogics Ltd</v>
          </cell>
        </row>
        <row r="474">
          <cell r="C474" t="str">
            <v>Health 4 Crawley Ltd</v>
          </cell>
        </row>
        <row r="475">
          <cell r="C475" t="str">
            <v>Health Bridge Ltd</v>
          </cell>
        </row>
        <row r="476">
          <cell r="C476" t="str">
            <v>Healthcare At Home</v>
          </cell>
        </row>
        <row r="477">
          <cell r="C477" t="str">
            <v>Healthcare Location</v>
          </cell>
        </row>
        <row r="478">
          <cell r="C478" t="str">
            <v>Healthcare Location Ltd</v>
          </cell>
        </row>
        <row r="479">
          <cell r="C479" t="str">
            <v>Healthharmonie Ltd</v>
          </cell>
        </row>
        <row r="480">
          <cell r="C480" t="str">
            <v>Healthshare Ltd</v>
          </cell>
        </row>
        <row r="481">
          <cell r="C481" t="str">
            <v>Healthspace South</v>
          </cell>
        </row>
        <row r="482">
          <cell r="C482" t="str">
            <v>Hearbase Ltd</v>
          </cell>
        </row>
        <row r="483">
          <cell r="C483" t="str">
            <v>Heart Networks</v>
          </cell>
        </row>
        <row r="484">
          <cell r="C484" t="str">
            <v>Heart Of England NHS Foundation Trust</v>
          </cell>
        </row>
        <row r="485">
          <cell r="C485" t="str">
            <v>Heatherwood &amp; Wexham Park Hospitals NHS Foundation Trust</v>
          </cell>
        </row>
        <row r="486">
          <cell r="C486" t="str">
            <v>Heatherwood Court</v>
          </cell>
        </row>
        <row r="487">
          <cell r="C487" t="str">
            <v>Hereford Osteopathic Practice Ltd</v>
          </cell>
        </row>
        <row r="488">
          <cell r="C488" t="str">
            <v>Heritage Hearing</v>
          </cell>
        </row>
        <row r="489">
          <cell r="C489" t="str">
            <v>Hertfordshire Community NHS Trust</v>
          </cell>
        </row>
        <row r="490">
          <cell r="C490" t="str">
            <v>Hertfordshire Eye Hospital</v>
          </cell>
        </row>
        <row r="491">
          <cell r="C491" t="str">
            <v>Hertfordshire Partnership NHS Foundation Trust</v>
          </cell>
        </row>
        <row r="492">
          <cell r="C492" t="str">
            <v>Herts Health Ltd</v>
          </cell>
        </row>
        <row r="493">
          <cell r="C493" t="str">
            <v>Herts Health Respiratory</v>
          </cell>
        </row>
        <row r="494">
          <cell r="C494" t="str">
            <v>Herts Mind Network</v>
          </cell>
        </row>
        <row r="495">
          <cell r="C495" t="str">
            <v>Hidden Hearing Ltd</v>
          </cell>
        </row>
        <row r="496">
          <cell r="C496" t="str">
            <v>Hillingdon Action Group For Addiction Management</v>
          </cell>
        </row>
        <row r="497">
          <cell r="C497" t="str">
            <v>Hillingdon Health Ltd</v>
          </cell>
        </row>
        <row r="498">
          <cell r="C498" t="str">
            <v>Hinchingbrooke Health Care NHS Trust</v>
          </cell>
        </row>
        <row r="499">
          <cell r="C499" t="str">
            <v>Hinckley &amp; Bosworth Medical Alliance Ltd</v>
          </cell>
        </row>
        <row r="500">
          <cell r="C500" t="str">
            <v>Hoddesdon &amp; Hertford Counselling Service</v>
          </cell>
        </row>
        <row r="501">
          <cell r="C501" t="str">
            <v>Holbeach &amp; East Elloe Hospital Trust</v>
          </cell>
        </row>
        <row r="502">
          <cell r="C502" t="str">
            <v>Holywell Healthcare</v>
          </cell>
        </row>
        <row r="503">
          <cell r="C503" t="str">
            <v>Homerton University Hospital NHS Foundation Trust</v>
          </cell>
        </row>
        <row r="504">
          <cell r="C504" t="str">
            <v>Horder Healthcare</v>
          </cell>
        </row>
        <row r="505">
          <cell r="C505" t="str">
            <v>Horizon Health</v>
          </cell>
        </row>
        <row r="506">
          <cell r="C506" t="str">
            <v>Hospital Of St John &amp; St Elizabeth (London Diving Centre)</v>
          </cell>
        </row>
        <row r="507">
          <cell r="C507" t="str">
            <v>Hounslow &amp; Richmond Community Healthcare NHS Trust</v>
          </cell>
        </row>
        <row r="508">
          <cell r="C508" t="str">
            <v>House Of Light Postnatal Depression Support Group</v>
          </cell>
        </row>
        <row r="509">
          <cell r="C509" t="str">
            <v>Hoylake Cottage Hospital</v>
          </cell>
        </row>
        <row r="510">
          <cell r="C510" t="str">
            <v>Huddersfield Medical Services Ltd</v>
          </cell>
        </row>
        <row r="511">
          <cell r="C511" t="str">
            <v>Hull &amp; East Yorkshire Hospitals NHS Trust</v>
          </cell>
        </row>
        <row r="512">
          <cell r="C512" t="str">
            <v>Humanitas Healthcare Services Ltd</v>
          </cell>
        </row>
        <row r="513">
          <cell r="C513" t="str">
            <v>Humber NHS Foundation Trust</v>
          </cell>
        </row>
        <row r="514">
          <cell r="C514" t="str">
            <v>Huntercombe Blackheath Hospital Neurorehab</v>
          </cell>
        </row>
        <row r="515">
          <cell r="C515" t="str">
            <v>Hunters Moor Neurorehabilitation Ltd</v>
          </cell>
        </row>
        <row r="516">
          <cell r="C516" t="str">
            <v>Hywel Dda LHB</v>
          </cell>
        </row>
        <row r="517">
          <cell r="C517" t="str">
            <v>Icall Care Ltd</v>
          </cell>
        </row>
        <row r="518">
          <cell r="C518" t="str">
            <v>Iceni Healthcare Ltd</v>
          </cell>
        </row>
        <row r="519">
          <cell r="C519" t="str">
            <v>I-Health</v>
          </cell>
        </row>
        <row r="520">
          <cell r="C520" t="str">
            <v>Imperial College Healthcare NHS Trust</v>
          </cell>
        </row>
        <row r="521">
          <cell r="C521" t="str">
            <v>Improving Health Ltd</v>
          </cell>
        </row>
        <row r="522">
          <cell r="C522" t="str">
            <v>In Mind</v>
          </cell>
        </row>
        <row r="523">
          <cell r="C523" t="str">
            <v>Independent Community Care Management Ltd</v>
          </cell>
        </row>
        <row r="524">
          <cell r="C524" t="str">
            <v>Independent Health Group</v>
          </cell>
        </row>
        <row r="525">
          <cell r="C525" t="str">
            <v>Independent Vascular Services Ltd</v>
          </cell>
        </row>
        <row r="526">
          <cell r="C526" t="str">
            <v>Inform</v>
          </cell>
        </row>
        <row r="527">
          <cell r="C527" t="str">
            <v>Inform Health &amp; Fitness Ltd</v>
          </cell>
        </row>
        <row r="528">
          <cell r="C528" t="str">
            <v>Inhealth Group Ltd</v>
          </cell>
        </row>
        <row r="529">
          <cell r="C529" t="str">
            <v>Inmind Healthcare - Head Office</v>
          </cell>
        </row>
        <row r="530">
          <cell r="C530" t="str">
            <v>Innovations In Primary Care Ltd</v>
          </cell>
        </row>
        <row r="531">
          <cell r="C531" t="str">
            <v>Insidevue Ltd</v>
          </cell>
        </row>
        <row r="532">
          <cell r="C532" t="str">
            <v>Insight Team</v>
          </cell>
        </row>
        <row r="533">
          <cell r="C533" t="str">
            <v>Institute Of Ophthalmology</v>
          </cell>
        </row>
        <row r="534">
          <cell r="C534" t="str">
            <v>Intelligent Prescribing Solutions Ltd</v>
          </cell>
        </row>
        <row r="535">
          <cell r="C535" t="str">
            <v>Interhealth Canada UK</v>
          </cell>
        </row>
        <row r="536">
          <cell r="C536" t="str">
            <v>Interhealth Care Services (UK) Ltd</v>
          </cell>
        </row>
        <row r="537">
          <cell r="C537" t="str">
            <v>Intrahealth Ltd</v>
          </cell>
        </row>
        <row r="538">
          <cell r="C538" t="str">
            <v>Invicta Health Community Interest Company</v>
          </cell>
        </row>
        <row r="539">
          <cell r="C539" t="str">
            <v>Invizo Ltd</v>
          </cell>
        </row>
        <row r="540">
          <cell r="C540" t="str">
            <v>Iplato Healthcare Ltd</v>
          </cell>
        </row>
        <row r="541">
          <cell r="C541" t="str">
            <v>Ipscom</v>
          </cell>
        </row>
        <row r="542">
          <cell r="C542" t="str">
            <v>Ipswich Hospital NHS Trust</v>
          </cell>
        </row>
        <row r="543">
          <cell r="C543" t="str">
            <v>Isight</v>
          </cell>
        </row>
        <row r="544">
          <cell r="C544" t="str">
            <v>Isis Chiropractic Centres</v>
          </cell>
        </row>
        <row r="545">
          <cell r="C545" t="str">
            <v>Isle Of Wight NHS Trust</v>
          </cell>
        </row>
        <row r="546">
          <cell r="C546" t="str">
            <v>IVF Hammersmith Ltd</v>
          </cell>
        </row>
        <row r="547">
          <cell r="C547" t="str">
            <v>Ivry Minor Surgery Unit</v>
          </cell>
        </row>
        <row r="548">
          <cell r="C548" t="str">
            <v>James Paget University Hospitals NHS Foundation Trust</v>
          </cell>
        </row>
        <row r="549">
          <cell r="C549" t="str">
            <v>James Street Clinic</v>
          </cell>
        </row>
        <row r="550">
          <cell r="C550" t="str">
            <v>Jayati Tarafder (AQP)</v>
          </cell>
        </row>
        <row r="551">
          <cell r="C551" t="str">
            <v>Jedheath Ltd (Regency Hospitals)</v>
          </cell>
        </row>
        <row r="552">
          <cell r="C552" t="str">
            <v>Jeesal Akman Care Corporation Ltd</v>
          </cell>
        </row>
        <row r="553">
          <cell r="C553" t="str">
            <v>John Hetherington (AQP)</v>
          </cell>
        </row>
        <row r="554">
          <cell r="C554" t="str">
            <v>John Munroe Hospital</v>
          </cell>
        </row>
        <row r="555">
          <cell r="C555" t="str">
            <v>John Taylor Hospice Community Interest Company</v>
          </cell>
        </row>
        <row r="556">
          <cell r="C556" t="str">
            <v>Judith Handley Physiotherapy Services</v>
          </cell>
        </row>
        <row r="557">
          <cell r="C557" t="str">
            <v>K.C Holiday Dialysis Centre (Bournemouth)</v>
          </cell>
        </row>
        <row r="558">
          <cell r="C558" t="str">
            <v>Kaleidoscope Project</v>
          </cell>
        </row>
        <row r="559">
          <cell r="C559" t="str">
            <v>KCA (UK)</v>
          </cell>
        </row>
        <row r="560">
          <cell r="C560" t="str">
            <v>Kemp Town Healthcare Ltd</v>
          </cell>
        </row>
        <row r="561">
          <cell r="C561" t="str">
            <v>Kent &amp; Medway NHS &amp; Social Care Partnership Trust</v>
          </cell>
        </row>
        <row r="562">
          <cell r="C562" t="str">
            <v>Kent Community Health NHS Trust</v>
          </cell>
        </row>
        <row r="563">
          <cell r="C563" t="str">
            <v>Kent Institute Of Medicine &amp; Surgery</v>
          </cell>
        </row>
        <row r="564">
          <cell r="C564" t="str">
            <v>Kettering General Hospital NHS Foundation Trust</v>
          </cell>
        </row>
        <row r="565">
          <cell r="C565" t="str">
            <v>King Edward Vii's Hospital Sister Agnes HQ</v>
          </cell>
        </row>
        <row r="566">
          <cell r="C566" t="str">
            <v>King's College Hospital NHS Foundation Trust</v>
          </cell>
        </row>
        <row r="567">
          <cell r="C567" t="str">
            <v>Kings Lynn Chiropractic Clinic Ltd</v>
          </cell>
        </row>
        <row r="568">
          <cell r="C568" t="str">
            <v>Kingsnorth Medical Services Ltd</v>
          </cell>
        </row>
        <row r="569">
          <cell r="C569" t="str">
            <v>Kingston Hospital NHS Foundation Trust</v>
          </cell>
        </row>
        <row r="570">
          <cell r="C570" t="str">
            <v>Kleyn Healthcare</v>
          </cell>
        </row>
        <row r="571">
          <cell r="C571" t="str">
            <v>Lab 21</v>
          </cell>
        </row>
        <row r="572">
          <cell r="C572" t="str">
            <v>Lakeland Dialysis Ltd</v>
          </cell>
        </row>
        <row r="573">
          <cell r="C573" t="str">
            <v>Lakeside + Ltd</v>
          </cell>
        </row>
        <row r="574">
          <cell r="C574" t="str">
            <v>Lakeside Medical Diagnostics</v>
          </cell>
        </row>
        <row r="575">
          <cell r="C575" t="str">
            <v>Lambeth Community Diabetes Service</v>
          </cell>
        </row>
        <row r="576">
          <cell r="C576" t="str">
            <v>Lancashire Care NHS Foundation Trust</v>
          </cell>
        </row>
        <row r="577">
          <cell r="C577" t="str">
            <v>Lancashire Teaching Hospitals NHS Foundation Trust</v>
          </cell>
        </row>
        <row r="578">
          <cell r="C578" t="str">
            <v>Lancaster House Consulting Diagnostics Surgical Ltd</v>
          </cell>
        </row>
        <row r="579">
          <cell r="C579" t="str">
            <v>Lane Physiotherapy Clinic</v>
          </cell>
        </row>
        <row r="580">
          <cell r="C580" t="str">
            <v>Laserase</v>
          </cell>
        </row>
        <row r="581">
          <cell r="C581" t="str">
            <v>Leeds &amp; York Partnership NHS Foundation Trust</v>
          </cell>
        </row>
        <row r="582">
          <cell r="C582" t="str">
            <v>Leeds Community Healthcare NHS Trust</v>
          </cell>
        </row>
        <row r="583">
          <cell r="C583" t="str">
            <v>Leeds Counselling</v>
          </cell>
        </row>
        <row r="584">
          <cell r="C584" t="str">
            <v>Leeds Teaching Hospitals NHS Trust</v>
          </cell>
        </row>
        <row r="585">
          <cell r="C585" t="str">
            <v>Leicester, Leicestershire &amp; Rutland Provider Company</v>
          </cell>
        </row>
        <row r="586">
          <cell r="C586" t="str">
            <v>Leicestershire Partnership NHS Trust</v>
          </cell>
        </row>
        <row r="587">
          <cell r="C587" t="str">
            <v>Lentells Ltd</v>
          </cell>
        </row>
        <row r="588">
          <cell r="C588" t="str">
            <v>Leodis Care Ltd</v>
          </cell>
        </row>
        <row r="589">
          <cell r="C589" t="str">
            <v>Leong Ent Ltd</v>
          </cell>
        </row>
        <row r="590">
          <cell r="C590" t="str">
            <v>Lewisham and Greenwich NHS Trust</v>
          </cell>
        </row>
        <row r="591">
          <cell r="C591" t="str">
            <v>Lexden Physiotherapy Ltd</v>
          </cell>
        </row>
        <row r="592">
          <cell r="C592" t="str">
            <v>Leyland Physiotherapy</v>
          </cell>
        </row>
        <row r="593">
          <cell r="C593" t="str">
            <v>Lifeline Project Ltd</v>
          </cell>
        </row>
        <row r="594">
          <cell r="C594" t="str">
            <v>Lifestyle Physiotherapy &amp; Sports Injury Clinic</v>
          </cell>
        </row>
        <row r="595">
          <cell r="C595" t="str">
            <v>Lighthouse Healthcare Ltd</v>
          </cell>
        </row>
        <row r="596">
          <cell r="C596" t="str">
            <v>Lincoln Chiropractic Clinic</v>
          </cell>
        </row>
        <row r="597">
          <cell r="C597" t="str">
            <v>Lincolnshire Community Health Services NHS Trust</v>
          </cell>
        </row>
        <row r="598">
          <cell r="C598" t="str">
            <v>Lincolnshire Partnership NHS Foundation Trust</v>
          </cell>
        </row>
        <row r="599">
          <cell r="C599" t="str">
            <v>Lincs Health Ltd</v>
          </cell>
        </row>
        <row r="600">
          <cell r="C600" t="str">
            <v>Livability</v>
          </cell>
        </row>
        <row r="601">
          <cell r="C601" t="str">
            <v>Liverpool Community Health NHS Trust</v>
          </cell>
        </row>
        <row r="602">
          <cell r="C602" t="str">
            <v>Liverpool Heart and Chest NHS Foundation Trust</v>
          </cell>
        </row>
        <row r="603">
          <cell r="C603" t="str">
            <v>Liverpool Women's NHS Foundation Trust</v>
          </cell>
        </row>
        <row r="604">
          <cell r="C604" t="str">
            <v>Lloyds Pharmacy Ltd</v>
          </cell>
        </row>
        <row r="605">
          <cell r="C605" t="str">
            <v>LLR NHS Partner Alliance</v>
          </cell>
        </row>
        <row r="606">
          <cell r="C606" t="str">
            <v>Local Integrated Network Of Care Services HQ</v>
          </cell>
        </row>
        <row r="607">
          <cell r="C607" t="str">
            <v>Locala Community Partnerships</v>
          </cell>
        </row>
        <row r="608">
          <cell r="C608" t="str">
            <v>Lodestone Patient Care</v>
          </cell>
        </row>
        <row r="609">
          <cell r="C609" t="str">
            <v>London Ambulance Service NHS Trust</v>
          </cell>
        </row>
        <row r="610">
          <cell r="C610" t="str">
            <v>London Cancer - Uclpartners</v>
          </cell>
        </row>
        <row r="611">
          <cell r="C611" t="str">
            <v>London Central &amp; West Unscheduled Care Collaborative</v>
          </cell>
        </row>
        <row r="612">
          <cell r="C612" t="str">
            <v>London Eye Hospital Ltd</v>
          </cell>
        </row>
        <row r="613">
          <cell r="C613" t="str">
            <v>National Probation Service London Region</v>
          </cell>
        </row>
        <row r="614">
          <cell r="C614" t="str">
            <v>London North West Healthcare NHS Trust</v>
          </cell>
        </row>
        <row r="615">
          <cell r="C615" t="str">
            <v>London Wound Healing Centres Ltd</v>
          </cell>
        </row>
        <row r="616">
          <cell r="C616" t="str">
            <v>Longview Surgical Services LLP</v>
          </cell>
        </row>
        <row r="617">
          <cell r="C617" t="str">
            <v>Loughborough Physiotherapy &amp; Sports Injuries Clinic Ltd</v>
          </cell>
        </row>
        <row r="618">
          <cell r="C618" t="str">
            <v>Louth &amp; Districts Medical Services</v>
          </cell>
        </row>
        <row r="619">
          <cell r="C619" t="str">
            <v>Lows Pharamcy</v>
          </cell>
        </row>
        <row r="620">
          <cell r="C620" t="str">
            <v>Ludlow Street Healthcare (HQ)</v>
          </cell>
        </row>
        <row r="621">
          <cell r="C621" t="str">
            <v>Luton &amp; Dunstable Hospital NHS Foundation Trust</v>
          </cell>
        </row>
        <row r="622">
          <cell r="C622" t="str">
            <v>Lyme NHS Clinical Services</v>
          </cell>
        </row>
        <row r="623">
          <cell r="C623" t="str">
            <v>M &amp; M (Chemists) Ltd</v>
          </cell>
        </row>
        <row r="624">
          <cell r="C624" t="str">
            <v>M.D &amp; A.G Burdon Ltd</v>
          </cell>
        </row>
        <row r="625">
          <cell r="C625" t="str">
            <v>Macmillan Cancer Support HQ</v>
          </cell>
        </row>
        <row r="626">
          <cell r="C626" t="str">
            <v>Maidstone &amp; Tunbridge Wells NHS Trust</v>
          </cell>
        </row>
        <row r="627">
          <cell r="C627" t="str">
            <v>Making Space</v>
          </cell>
        </row>
        <row r="628">
          <cell r="C628" t="str">
            <v>Manchester Mental Health and Social Care Trust</v>
          </cell>
        </row>
        <row r="629">
          <cell r="C629" t="str">
            <v>Manchester Surgical Services Ltd</v>
          </cell>
        </row>
        <row r="630">
          <cell r="C630" t="str">
            <v>Maplyn Care Services (MCS)</v>
          </cell>
        </row>
        <row r="631">
          <cell r="C631" t="str">
            <v>Marie Stopes International</v>
          </cell>
        </row>
        <row r="632">
          <cell r="C632" t="str">
            <v>Marshgate Medical Services (HQ)</v>
          </cell>
        </row>
        <row r="633">
          <cell r="C633" t="str">
            <v>Mastercall Healthcare</v>
          </cell>
        </row>
        <row r="634">
          <cell r="C634" t="str">
            <v>Matrix Health Services UK Ltd</v>
          </cell>
        </row>
        <row r="635">
          <cell r="C635" t="str">
            <v>Meadow View Hospital</v>
          </cell>
        </row>
        <row r="636">
          <cell r="C636" t="str">
            <v>Medco Health Solutions</v>
          </cell>
        </row>
        <row r="637">
          <cell r="C637" t="str">
            <v>Medical And Orthopaedic Services HQ</v>
          </cell>
        </row>
        <row r="638">
          <cell r="C638" t="str">
            <v>Medical Illustration UK Ltd</v>
          </cell>
        </row>
        <row r="639">
          <cell r="C639" t="str">
            <v>Medical Imaging UK Ltd</v>
          </cell>
        </row>
        <row r="640">
          <cell r="C640" t="str">
            <v>Mediscan Diagnostics Services Ltd</v>
          </cell>
        </row>
        <row r="641">
          <cell r="C641" t="str">
            <v>Medtronic Ltd</v>
          </cell>
        </row>
        <row r="642">
          <cell r="C642" t="str">
            <v>Medway Community Healthcare</v>
          </cell>
        </row>
        <row r="643">
          <cell r="C643" t="str">
            <v>Medway NHS Foundation Trust</v>
          </cell>
        </row>
        <row r="644">
          <cell r="C644" t="str">
            <v>Mee Healthcare</v>
          </cell>
        </row>
        <row r="645">
          <cell r="C645" t="str">
            <v>Mental Health Care (Newton House) Ltd HQ</v>
          </cell>
        </row>
        <row r="646">
          <cell r="C646" t="str">
            <v>Mental Health Matters</v>
          </cell>
        </row>
        <row r="647">
          <cell r="C647" t="str">
            <v>Mental Health Matters</v>
          </cell>
        </row>
        <row r="648">
          <cell r="C648" t="str">
            <v>Mersea Road Clinic</v>
          </cell>
        </row>
        <row r="649">
          <cell r="C649" t="str">
            <v>Mersey Care NHS Trust</v>
          </cell>
        </row>
        <row r="650">
          <cell r="C650" t="str">
            <v>Mid Cheshire Hospitals NHS Foundation Trust</v>
          </cell>
        </row>
        <row r="651">
          <cell r="C651" t="str">
            <v>Mid Essex Hospital Services NHS Trust</v>
          </cell>
        </row>
        <row r="652">
          <cell r="C652" t="str">
            <v>Mid Staffordshire NHS Foundation Trust</v>
          </cell>
        </row>
        <row r="653">
          <cell r="C653" t="str">
            <v>Mid Yorkshire Hospitals NHS Trust</v>
          </cell>
        </row>
        <row r="654">
          <cell r="C654" t="str">
            <v>Midlands Diving Chamber</v>
          </cell>
        </row>
        <row r="655">
          <cell r="C655" t="str">
            <v>Midlands Eye Care Ltd</v>
          </cell>
        </row>
        <row r="656">
          <cell r="C656" t="str">
            <v>Midlands Psychology CIC</v>
          </cell>
        </row>
        <row r="657">
          <cell r="C657" t="str">
            <v>Mildmay UK</v>
          </cell>
        </row>
        <row r="658">
          <cell r="C658" t="str">
            <v>Milton Keynes Hospital NHS Foundation Trust</v>
          </cell>
        </row>
        <row r="659">
          <cell r="C659" t="str">
            <v>Milton Keynes Urgent Care Services CIC HQ</v>
          </cell>
        </row>
        <row r="660">
          <cell r="C660" t="str">
            <v>Mind Centre</v>
          </cell>
        </row>
        <row r="661">
          <cell r="C661" t="str">
            <v>Mindmasters</v>
          </cell>
        </row>
        <row r="662">
          <cell r="C662" t="str">
            <v>Ministry Of Justice</v>
          </cell>
        </row>
        <row r="663">
          <cell r="C663" t="str">
            <v>Minor Ops Ltd</v>
          </cell>
        </row>
        <row r="664">
          <cell r="C664" t="str">
            <v>Mitcham Physiotherapy Ltd</v>
          </cell>
        </row>
        <row r="665">
          <cell r="C665" t="str">
            <v>MK GP Physiotherapy (B.J. Wetherell Ltd)</v>
          </cell>
        </row>
        <row r="666">
          <cell r="C666" t="str">
            <v>Modus Care</v>
          </cell>
        </row>
        <row r="667">
          <cell r="C667" t="str">
            <v>Molecular Imaging Solutions Ltd (Mis)</v>
          </cell>
        </row>
        <row r="668">
          <cell r="C668" t="str">
            <v>Molnycke Healthcare Ltd</v>
          </cell>
        </row>
        <row r="669">
          <cell r="C669" t="str">
            <v>Moorfields Eye Hospital NHS Foundation Trust</v>
          </cell>
        </row>
        <row r="670">
          <cell r="C670" t="str">
            <v>Mr Simon Tyrell (AQP)</v>
          </cell>
        </row>
        <row r="671">
          <cell r="C671" t="str">
            <v>Mr Steve Maguiness (AQP)</v>
          </cell>
        </row>
        <row r="672">
          <cell r="C672" t="str">
            <v>Mulberry Health Ltd</v>
          </cell>
        </row>
        <row r="673">
          <cell r="C673" t="str">
            <v>My General Practice Ltd</v>
          </cell>
        </row>
        <row r="674">
          <cell r="C674" t="str">
            <v>Nabida Care Management</v>
          </cell>
        </row>
        <row r="675">
          <cell r="C675" t="str">
            <v>National Centre For Young People With Epilepsy</v>
          </cell>
        </row>
        <row r="676">
          <cell r="C676" t="str">
            <v>Nations Healthcare Ltd</v>
          </cell>
        </row>
        <row r="677">
          <cell r="C677" t="str">
            <v>Navas</v>
          </cell>
        </row>
        <row r="678">
          <cell r="C678" t="str">
            <v>Navigation Support &amp; Care Services Ltd</v>
          </cell>
        </row>
        <row r="679">
          <cell r="C679" t="str">
            <v>Navigo</v>
          </cell>
        </row>
        <row r="680">
          <cell r="C680" t="str">
            <v>Nelson Health Ltd</v>
          </cell>
        </row>
        <row r="681">
          <cell r="C681" t="str">
            <v>Nems Community Benefit Services Ltd</v>
          </cell>
        </row>
        <row r="682">
          <cell r="C682" t="str">
            <v>Nems Healthcare</v>
          </cell>
        </row>
        <row r="683">
          <cell r="C683" t="str">
            <v>Nene Commissioning Community Interest Company</v>
          </cell>
        </row>
        <row r="684">
          <cell r="C684" t="str">
            <v>Netcare Healthcare UK</v>
          </cell>
        </row>
        <row r="685">
          <cell r="C685" t="str">
            <v>New Forest Clinics Ltd</v>
          </cell>
        </row>
        <row r="686">
          <cell r="C686" t="str">
            <v>New Hayesbank Surgery Clinics</v>
          </cell>
        </row>
        <row r="687">
          <cell r="C687" t="str">
            <v>New Medical Systems Ltd</v>
          </cell>
        </row>
        <row r="688">
          <cell r="C688" t="str">
            <v>Newbridge Care Systems Ltd</v>
          </cell>
        </row>
        <row r="689">
          <cell r="C689" t="str">
            <v>Newham University Hospital NHS Trust</v>
          </cell>
        </row>
        <row r="690">
          <cell r="C690" t="str">
            <v>Newmarket House</v>
          </cell>
        </row>
        <row r="691">
          <cell r="C691" t="str">
            <v>Newport Cardiac Centre</v>
          </cell>
        </row>
        <row r="692">
          <cell r="C692" t="str">
            <v>Next Steps Ltd HQ</v>
          </cell>
        </row>
        <row r="693">
          <cell r="C693" t="str">
            <v>NHS Ayrshire and Arran</v>
          </cell>
        </row>
        <row r="694">
          <cell r="C694" t="str">
            <v>NHS Blood and Transport</v>
          </cell>
        </row>
        <row r="695">
          <cell r="C695" t="str">
            <v>NHS Borders</v>
          </cell>
        </row>
        <row r="696">
          <cell r="C696" t="str">
            <v>NHS Direct NHS Trust</v>
          </cell>
        </row>
        <row r="697">
          <cell r="C697" t="str">
            <v>NHS Dumfries and Galloway</v>
          </cell>
        </row>
        <row r="698">
          <cell r="C698" t="str">
            <v>NHS Fife</v>
          </cell>
        </row>
        <row r="699">
          <cell r="C699" t="str">
            <v>NHS Forth Valley</v>
          </cell>
        </row>
        <row r="700">
          <cell r="C700" t="str">
            <v>NHS Grampian</v>
          </cell>
        </row>
        <row r="701">
          <cell r="C701" t="str">
            <v>NHS Greater Glasgow and Clyde</v>
          </cell>
        </row>
        <row r="702">
          <cell r="C702" t="str">
            <v>NHS Highland</v>
          </cell>
        </row>
        <row r="703">
          <cell r="C703" t="str">
            <v>NHS Innovations South East Ltd</v>
          </cell>
        </row>
        <row r="704">
          <cell r="C704" t="str">
            <v>NHS Lanarkshire</v>
          </cell>
        </row>
        <row r="705">
          <cell r="C705" t="str">
            <v>NHS Lothian</v>
          </cell>
        </row>
        <row r="706">
          <cell r="C706" t="str">
            <v>NHS Orkney</v>
          </cell>
        </row>
        <row r="707">
          <cell r="C707" t="str">
            <v>NHS Property Services Ltd</v>
          </cell>
        </row>
        <row r="708">
          <cell r="C708" t="str">
            <v>NHS Shetland</v>
          </cell>
        </row>
        <row r="709">
          <cell r="C709" t="str">
            <v>NHS Tayside</v>
          </cell>
        </row>
        <row r="710">
          <cell r="C710" t="str">
            <v>NHS Western Isles</v>
          </cell>
        </row>
        <row r="711">
          <cell r="C711" t="str">
            <v>Nl Group Ltd</v>
          </cell>
        </row>
        <row r="712">
          <cell r="C712" t="str">
            <v>No 27 (Burnside Care)</v>
          </cell>
        </row>
        <row r="713">
          <cell r="C713" t="str">
            <v>Non Invasive Cardiology Services Ltd</v>
          </cell>
        </row>
        <row r="714">
          <cell r="C714" t="str">
            <v>Norfolk &amp; Norwich University Hospitals NHS Foundation Trust</v>
          </cell>
        </row>
        <row r="715">
          <cell r="C715" t="str">
            <v>Norfolk &amp; Suffolk NHS Foundation Trust</v>
          </cell>
        </row>
        <row r="716">
          <cell r="C716" t="str">
            <v>Norfolk Community Health &amp; Care NHS Trust</v>
          </cell>
        </row>
        <row r="717">
          <cell r="C717" t="str">
            <v>Norfolk Dialysis Centre</v>
          </cell>
        </row>
        <row r="718">
          <cell r="C718" t="str">
            <v>Norfolk Surgical Diagnostic Centre</v>
          </cell>
        </row>
        <row r="719">
          <cell r="C719" t="str">
            <v>Nork Clinic</v>
          </cell>
        </row>
        <row r="720">
          <cell r="C720" t="str">
            <v>North Bristol NHS Trust</v>
          </cell>
        </row>
        <row r="721">
          <cell r="C721" t="str">
            <v>North Cornwall Physiotherapy</v>
          </cell>
        </row>
        <row r="722">
          <cell r="C722" t="str">
            <v>North Cumbria University Hospitals NHS Trust</v>
          </cell>
        </row>
        <row r="723">
          <cell r="C723" t="str">
            <v>North East Ambulance Service NHS Foundation Trust</v>
          </cell>
        </row>
        <row r="724">
          <cell r="C724" t="str">
            <v>North East Community Health Network</v>
          </cell>
        </row>
        <row r="725">
          <cell r="C725" t="str">
            <v>North East Lincolnshire Care Trust Plus</v>
          </cell>
        </row>
        <row r="726">
          <cell r="C726" t="str">
            <v>North East London NHS Foundation Trust</v>
          </cell>
        </row>
        <row r="727">
          <cell r="C727" t="str">
            <v>North East Orthopaedic &amp; Sports Injury Surgery Ltd</v>
          </cell>
        </row>
        <row r="728">
          <cell r="C728" t="str">
            <v>North Essex Partnership NHS Foundation Trust</v>
          </cell>
        </row>
        <row r="729">
          <cell r="C729" t="str">
            <v>North Hampshire Urgent Care</v>
          </cell>
        </row>
        <row r="730">
          <cell r="C730" t="str">
            <v>North Middlesex University Hospital NHS Trust</v>
          </cell>
        </row>
        <row r="731">
          <cell r="C731" t="str">
            <v>North Norfolk Healthcare CIC Ltd</v>
          </cell>
        </row>
        <row r="732">
          <cell r="C732" t="str">
            <v>North of England Hyperbaric Unit</v>
          </cell>
        </row>
        <row r="733">
          <cell r="C733" t="str">
            <v>North Somerset Community Partnership CIC</v>
          </cell>
        </row>
        <row r="734">
          <cell r="C734" t="str">
            <v>North Staffordshire Combined Healthcare NHS Trust</v>
          </cell>
        </row>
        <row r="735">
          <cell r="C735" t="str">
            <v>North Tees &amp; Hartlepool NHS Foundation Trust</v>
          </cell>
        </row>
        <row r="736">
          <cell r="C736" t="str">
            <v>North West Ambulance Service NHS Trust</v>
          </cell>
        </row>
        <row r="737">
          <cell r="C737" t="str">
            <v>North West Leicestershire GP Ltd</v>
          </cell>
        </row>
        <row r="738">
          <cell r="C738" t="str">
            <v>North West London Hospitals NHS Trust</v>
          </cell>
        </row>
        <row r="739">
          <cell r="C739" t="str">
            <v>Northampton General Hospital NHS Trust</v>
          </cell>
        </row>
        <row r="740">
          <cell r="C740" t="str">
            <v>Northamptonshire Forensic Medical Services</v>
          </cell>
        </row>
        <row r="741">
          <cell r="C741" t="str">
            <v>Northamptonshire Healthcare NHS Foundation Trust</v>
          </cell>
        </row>
        <row r="742">
          <cell r="C742" t="str">
            <v>Northants Accommodation Social Care</v>
          </cell>
        </row>
        <row r="743">
          <cell r="C743" t="str">
            <v>Northern Devon Healthcare NHS Trust</v>
          </cell>
        </row>
        <row r="744">
          <cell r="C744" t="str">
            <v>Northern Lincolnshire &amp; Goole NHS Foundation Trust</v>
          </cell>
        </row>
        <row r="745">
          <cell r="C745" t="str">
            <v>Northern Pathways (Garrow House)</v>
          </cell>
        </row>
        <row r="746">
          <cell r="C746" t="str">
            <v>Northgate Information Solutions</v>
          </cell>
        </row>
        <row r="747">
          <cell r="C747" t="str">
            <v>Northumberland Care Trust</v>
          </cell>
        </row>
        <row r="748">
          <cell r="C748" t="str">
            <v>Northumberland, Tyne &amp; Wear NHS Foundation Trust</v>
          </cell>
        </row>
        <row r="749">
          <cell r="C749" t="str">
            <v>Northumbria Healthcare NHS Foundation Trust</v>
          </cell>
        </row>
        <row r="750">
          <cell r="C750" t="str">
            <v>Northumbria Probation Trust</v>
          </cell>
        </row>
        <row r="751">
          <cell r="C751" t="str">
            <v>Northwest Diagnostic &amp; Treatment Services</v>
          </cell>
        </row>
        <row r="752">
          <cell r="C752" t="str">
            <v>Norwich Practices Ltd</v>
          </cell>
        </row>
        <row r="753">
          <cell r="C753" t="str">
            <v>Nottingham Citycare Partnership</v>
          </cell>
        </row>
        <row r="754">
          <cell r="C754" t="str">
            <v>Nottingham University Hospitals NHS Trust</v>
          </cell>
        </row>
        <row r="755">
          <cell r="C755" t="str">
            <v>Nottingham West Health Ltd</v>
          </cell>
        </row>
        <row r="756">
          <cell r="C756" t="str">
            <v>Nottinghamshire Healthcare NHS Trust</v>
          </cell>
        </row>
        <row r="757">
          <cell r="C757" t="str">
            <v>Nova Healthcare</v>
          </cell>
        </row>
        <row r="758">
          <cell r="C758" t="str">
            <v>Novus Health Ltd</v>
          </cell>
        </row>
        <row r="759">
          <cell r="C759" t="str">
            <v>Nuffield Health</v>
          </cell>
        </row>
        <row r="760">
          <cell r="C760" t="str">
            <v>Nuffield Orthopaedic Centre NHS Trust</v>
          </cell>
        </row>
        <row r="761">
          <cell r="C761" t="str">
            <v>North West Hyperbaric Service</v>
          </cell>
        </row>
        <row r="762">
          <cell r="C762" t="str">
            <v>Oakview (incl St Luke's Norfolk)</v>
          </cell>
        </row>
        <row r="763">
          <cell r="C763" t="str">
            <v>One To One (North West) Ltd</v>
          </cell>
        </row>
        <row r="764">
          <cell r="C764" t="str">
            <v>One To One Physiotherapy &amp; Rehabilitation Centre</v>
          </cell>
        </row>
        <row r="765">
          <cell r="C765" t="str">
            <v>One.Day Medical Centre</v>
          </cell>
        </row>
        <row r="766">
          <cell r="C766" t="str">
            <v>Optegra UK</v>
          </cell>
        </row>
        <row r="767">
          <cell r="C767" t="str">
            <v>Optyco Ltd</v>
          </cell>
        </row>
        <row r="768">
          <cell r="C768" t="str">
            <v>Orchard 2000 Group</v>
          </cell>
        </row>
        <row r="769">
          <cell r="C769" t="str">
            <v>Orthopaedics &amp; Spine Specialist Hospital</v>
          </cell>
        </row>
        <row r="770">
          <cell r="C770" t="str">
            <v>Other - IS3</v>
          </cell>
        </row>
        <row r="771">
          <cell r="C771" t="str">
            <v>Other Private Healthcare Providers</v>
          </cell>
        </row>
        <row r="772">
          <cell r="C772" t="str">
            <v>Otto Bock Healthcare Plc</v>
          </cell>
        </row>
        <row r="773">
          <cell r="C773" t="str">
            <v>Oxford &amp; Bucks Urology Partnership Ltd</v>
          </cell>
        </row>
        <row r="774">
          <cell r="C774" t="str">
            <v>Oxford Fertility Unit (OFU)</v>
          </cell>
        </row>
        <row r="775">
          <cell r="C775" t="str">
            <v>Oxford Health NHS Foundation Trust</v>
          </cell>
        </row>
        <row r="776">
          <cell r="C776" t="str">
            <v>Oxford University Hospitals NHS Trust</v>
          </cell>
        </row>
        <row r="777">
          <cell r="C777" t="str">
            <v>Oxfordshire Learning Disability NHS Trust</v>
          </cell>
        </row>
        <row r="778">
          <cell r="C778" t="str">
            <v>Oxleas NHS Foundation Trust</v>
          </cell>
        </row>
        <row r="779">
          <cell r="C779" t="str">
            <v>Oxted Health Centre</v>
          </cell>
        </row>
        <row r="780">
          <cell r="C780" t="str">
            <v>Pain Management Solutions</v>
          </cell>
        </row>
        <row r="781">
          <cell r="C781" t="str">
            <v>Palm Tree Home Care Ltd (HQ)</v>
          </cell>
        </row>
        <row r="782">
          <cell r="C782" t="str">
            <v>Papworth Hospital NHS Foundation Trust</v>
          </cell>
        </row>
        <row r="783">
          <cell r="C783" t="str">
            <v>Parkside Medical Centre</v>
          </cell>
        </row>
        <row r="784">
          <cell r="C784" t="str">
            <v>Partners In Practice Suffolk</v>
          </cell>
        </row>
        <row r="785">
          <cell r="C785" t="str">
            <v>Partners4Health</v>
          </cell>
        </row>
        <row r="786">
          <cell r="C786" t="str">
            <v>Partnerships In Care Ltd</v>
          </cell>
        </row>
        <row r="787">
          <cell r="C787" t="str">
            <v>Pastoral Healthcare</v>
          </cell>
        </row>
        <row r="788">
          <cell r="C788" t="str">
            <v>Patient Reimbursements</v>
          </cell>
        </row>
        <row r="789">
          <cell r="C789" t="str">
            <v>Patientfirst Social Enterprise</v>
          </cell>
        </row>
        <row r="790">
          <cell r="C790" t="str">
            <v>Paul Savage &amp; Associates</v>
          </cell>
        </row>
        <row r="791">
          <cell r="C791" t="str">
            <v>Paul Strickland Scanner Centre</v>
          </cell>
        </row>
        <row r="792">
          <cell r="C792" t="str">
            <v>Paydens (Nursing Homes) Ltd</v>
          </cell>
        </row>
        <row r="793">
          <cell r="C793" t="str">
            <v>PayFlow</v>
          </cell>
        </row>
        <row r="794">
          <cell r="C794" t="str">
            <v>PCRM Ltd</v>
          </cell>
        </row>
        <row r="795">
          <cell r="C795" t="str">
            <v>PD Offender Health Project</v>
          </cell>
        </row>
        <row r="796">
          <cell r="C796" t="str">
            <v>Pds Medical</v>
          </cell>
        </row>
        <row r="797">
          <cell r="C797" t="str">
            <v>Peacocks Medical Group Ltd</v>
          </cell>
        </row>
        <row r="798">
          <cell r="C798" t="str">
            <v>Peninsula Community Health CIC</v>
          </cell>
        </row>
        <row r="799">
          <cell r="C799" t="str">
            <v>Peninsula General Surgery Ltd</v>
          </cell>
        </row>
        <row r="800">
          <cell r="C800" t="str">
            <v>Peninsula Health LLP</v>
          </cell>
        </row>
        <row r="801">
          <cell r="C801" t="str">
            <v>Peninsula Plastic Surgery Ltd</v>
          </cell>
        </row>
        <row r="802">
          <cell r="C802" t="str">
            <v>Peninsula Ultrasound Ltd</v>
          </cell>
        </row>
        <row r="803">
          <cell r="C803" t="str">
            <v>Peninsula Urology Ltd</v>
          </cell>
        </row>
        <row r="804">
          <cell r="C804" t="str">
            <v>Pennine Acute Hospitals NHS Trust</v>
          </cell>
        </row>
        <row r="805">
          <cell r="C805" t="str">
            <v>Pennine Care NHS Foundation Trust</v>
          </cell>
        </row>
        <row r="806">
          <cell r="C806" t="str">
            <v>Pennine Musculoskeletal Partnership (ICATS)</v>
          </cell>
        </row>
        <row r="807">
          <cell r="C807" t="str">
            <v>Penny Brohn Cancer Care</v>
          </cell>
        </row>
        <row r="808">
          <cell r="C808" t="str">
            <v>Perfect Care Ltd</v>
          </cell>
        </row>
        <row r="809">
          <cell r="C809" t="str">
            <v>Personalised 4 Autism</v>
          </cell>
        </row>
        <row r="810">
          <cell r="C810" t="str">
            <v>Peterborough &amp; Stamford Hospitals NHS Foundation Trust</v>
          </cell>
        </row>
        <row r="811">
          <cell r="C811" t="str">
            <v>Philip McGucken Ltd</v>
          </cell>
        </row>
        <row r="812">
          <cell r="C812" t="str">
            <v>Physio &amp; Health Matters Ltd</v>
          </cell>
        </row>
        <row r="813">
          <cell r="C813" t="str">
            <v>Physio.Co.UK HQ</v>
          </cell>
        </row>
        <row r="814">
          <cell r="C814" t="str">
            <v>Physiological Measurements Ltd</v>
          </cell>
        </row>
        <row r="815">
          <cell r="C815" t="str">
            <v>Physiotherapy Matters Ltd</v>
          </cell>
        </row>
        <row r="816">
          <cell r="C816" t="str">
            <v>Physiotherapy2Fit Ltd</v>
          </cell>
        </row>
        <row r="817">
          <cell r="C817" t="str">
            <v>Pims Pathway Ltd</v>
          </cell>
        </row>
        <row r="818">
          <cell r="C818" t="str">
            <v>Pinetree Court</v>
          </cell>
        </row>
        <row r="819">
          <cell r="C819" t="str">
            <v>Pioneer Healthcare Ltd</v>
          </cell>
        </row>
        <row r="820">
          <cell r="C820" t="str">
            <v>Pittsburgh Hospital USA</v>
          </cell>
        </row>
        <row r="821">
          <cell r="C821" t="str">
            <v>Plymouth Community Healthcare (CIC)</v>
          </cell>
        </row>
        <row r="822">
          <cell r="C822" t="str">
            <v>Plymouth Hospitals NHS Trust</v>
          </cell>
        </row>
        <row r="823">
          <cell r="C823" t="str">
            <v>Poole Hospital NHS Foundation Trust</v>
          </cell>
        </row>
        <row r="824">
          <cell r="C824" t="str">
            <v>Portsmouth Hospitals NHS Trust</v>
          </cell>
        </row>
        <row r="825">
          <cell r="C825" t="str">
            <v>Powys Teaching LHB</v>
          </cell>
        </row>
        <row r="826">
          <cell r="C826" t="str">
            <v>Premier Children &amp; Young People's Care &amp; Protection Services Ltd</v>
          </cell>
        </row>
        <row r="827">
          <cell r="C827" t="str">
            <v>Premier Health &amp; Sport Therapy Ltd</v>
          </cell>
        </row>
        <row r="828">
          <cell r="C828" t="str">
            <v>Preston Access Centre</v>
          </cell>
        </row>
        <row r="829">
          <cell r="C829" t="str">
            <v>Priderm LLP</v>
          </cell>
        </row>
        <row r="830">
          <cell r="C830" t="str">
            <v>Primary Care Partnership Services Ltd</v>
          </cell>
        </row>
        <row r="831">
          <cell r="C831" t="str">
            <v>Primary Care Warwickshire Ltd</v>
          </cell>
        </row>
        <row r="832">
          <cell r="C832" t="str">
            <v>Primary Eyecare (Airedale, Bradford &amp; Leeds) Ltd</v>
          </cell>
        </row>
        <row r="833">
          <cell r="C833" t="str">
            <v>Primary Eyecare (Avon) Ltd HQ</v>
          </cell>
        </row>
        <row r="834">
          <cell r="C834" t="str">
            <v>Primary Eyecare (Barnet, Enfield &amp; Haringey) Ltd</v>
          </cell>
        </row>
        <row r="835">
          <cell r="C835" t="str">
            <v>Primary Eyecare (Bedfordshire) Ltd</v>
          </cell>
        </row>
        <row r="836">
          <cell r="C836" t="str">
            <v>Primary Eyecare (Bexley, Bromley &amp; Greenwich) Ltd</v>
          </cell>
        </row>
        <row r="837">
          <cell r="C837" t="str">
            <v>Primary Eyecare (Cambridgeshire) Ltd</v>
          </cell>
        </row>
        <row r="838">
          <cell r="C838" t="str">
            <v>Primary Eyecare (Camden &amp; Islington) Ltd</v>
          </cell>
        </row>
        <row r="839">
          <cell r="C839" t="str">
            <v>Primary Eyecare (Cheshire) Ltd</v>
          </cell>
        </row>
        <row r="840">
          <cell r="C840" t="str">
            <v>Primary Eyecare (Cornwall &amp; Isles Of Scilly) Ltd</v>
          </cell>
        </row>
        <row r="841">
          <cell r="C841" t="str">
            <v>Primary Eyecare (Coventry) Ltd</v>
          </cell>
        </row>
        <row r="842">
          <cell r="C842" t="str">
            <v>Primary Eyecare (Croydon) Ltd</v>
          </cell>
        </row>
        <row r="843">
          <cell r="C843" t="str">
            <v>Primary Eyecare (Devon) Ltd</v>
          </cell>
        </row>
        <row r="844">
          <cell r="C844" t="str">
            <v>Primary Eyecare (Doncaster) Ltd</v>
          </cell>
        </row>
        <row r="845">
          <cell r="C845" t="str">
            <v>Primary Eyecare (Dorset) Ltd</v>
          </cell>
        </row>
        <row r="846">
          <cell r="C846" t="str">
            <v>Primary Eyecare (East London &amp; City) Ltd</v>
          </cell>
        </row>
        <row r="847">
          <cell r="C847" t="str">
            <v>Primary Eyecare (Essex) Ltd</v>
          </cell>
        </row>
        <row r="848">
          <cell r="C848" t="str">
            <v>Primary Eyecare (Gloucestershire) Ltd</v>
          </cell>
        </row>
        <row r="849">
          <cell r="C849" t="str">
            <v>Primary Eyecare (Heart Of West Midlands) Ltd</v>
          </cell>
        </row>
        <row r="850">
          <cell r="C850" t="str">
            <v>Primary Eyecare (Kent &amp; Medway) Ltd</v>
          </cell>
        </row>
        <row r="851">
          <cell r="C851" t="str">
            <v>Primary Eyecare (Lancashire) Ltd</v>
          </cell>
        </row>
        <row r="852">
          <cell r="C852" t="str">
            <v>Primary Eyecare (Lincolnshire) Ltd</v>
          </cell>
        </row>
        <row r="853">
          <cell r="C853" t="str">
            <v>Primary Eyecare (Merseyside) Ltd</v>
          </cell>
        </row>
        <row r="854">
          <cell r="C854" t="str">
            <v>Primary Eyecare (Merton, Sutton &amp; Wandsworth) Ltd</v>
          </cell>
        </row>
        <row r="855">
          <cell r="C855" t="str">
            <v>Primary Eyecare (Norfolk &amp; Waveney) Ltd</v>
          </cell>
        </row>
        <row r="856">
          <cell r="C856" t="str">
            <v>Primary Eyecare (North East) Ltd</v>
          </cell>
        </row>
        <row r="857">
          <cell r="C857" t="str">
            <v>Primary Eyecare (North Yorkshire &amp; Humber) Ltd</v>
          </cell>
        </row>
        <row r="858">
          <cell r="C858" t="str">
            <v>Primary Eyecare (Nottinghamshire) Ltd</v>
          </cell>
        </row>
        <row r="859">
          <cell r="C859" t="str">
            <v>Primary Eyecare (Oxfordshire) Ltd</v>
          </cell>
        </row>
        <row r="860">
          <cell r="C860" t="str">
            <v>Primary Eyecare (Sheffield) Ltd</v>
          </cell>
        </row>
        <row r="861">
          <cell r="C861" t="str">
            <v>Primary Eyecare (Shropshire &amp; Staffordshire) Ltd</v>
          </cell>
        </row>
        <row r="862">
          <cell r="C862" t="str">
            <v>Primary Eyecare (Sussex) Ltd</v>
          </cell>
        </row>
        <row r="863">
          <cell r="C863" t="str">
            <v>Primary Provider Company Ltd</v>
          </cell>
        </row>
        <row r="864">
          <cell r="C864" t="str">
            <v>Prime Diagnostics Ltd</v>
          </cell>
        </row>
        <row r="865">
          <cell r="C865" t="str">
            <v>Primecare Primary Care</v>
          </cell>
        </row>
        <row r="866">
          <cell r="C866" t="str">
            <v>Prioritylinks Ltd</v>
          </cell>
        </row>
        <row r="867">
          <cell r="C867" t="str">
            <v>Priory Group Ltd</v>
          </cell>
        </row>
        <row r="868">
          <cell r="C868" t="str">
            <v>Probus Surgery Ltd</v>
          </cell>
        </row>
        <row r="869">
          <cell r="C869" t="str">
            <v>Psicon Ltd</v>
          </cell>
        </row>
        <row r="870">
          <cell r="C870" t="str">
            <v>Psychological Health &amp; Wellbeing Service Ltd</v>
          </cell>
        </row>
        <row r="871">
          <cell r="C871" t="str">
            <v>Public Health Wales NHS Trust</v>
          </cell>
        </row>
        <row r="872">
          <cell r="C872" t="str">
            <v>Quality Health Ltd</v>
          </cell>
        </row>
        <row r="873">
          <cell r="C873" t="str">
            <v>Quay Health Solutions CIC</v>
          </cell>
        </row>
        <row r="874">
          <cell r="C874" t="str">
            <v>Quay Medical Ltd</v>
          </cell>
        </row>
        <row r="875">
          <cell r="C875" t="str">
            <v>Queen Victoria Hospital NHS Foundation Trust</v>
          </cell>
        </row>
        <row r="876">
          <cell r="C876" t="str">
            <v>Queens Physiotherapy &amp; Sports Injury Clinic</v>
          </cell>
        </row>
        <row r="877">
          <cell r="C877" t="str">
            <v>R &amp; T (Boston) Ltd</v>
          </cell>
        </row>
        <row r="878">
          <cell r="C878" t="str">
            <v>Rainham Physiotherapy Centre</v>
          </cell>
        </row>
        <row r="879">
          <cell r="C879" t="str">
            <v>Ramsay Healthcare UK Operations Ltd</v>
          </cell>
        </row>
        <row r="880">
          <cell r="C880" t="str">
            <v>Raphael Healthcare Ltd</v>
          </cell>
        </row>
        <row r="881">
          <cell r="C881" t="str">
            <v>Ravenscroft Physiotherapy Centre Ltd</v>
          </cell>
        </row>
        <row r="882">
          <cell r="C882" t="str">
            <v>Realhealth(UK) Ltd</v>
          </cell>
        </row>
        <row r="883">
          <cell r="C883" t="str">
            <v>Reflexive Solutions Ltd</v>
          </cell>
        </row>
        <row r="884">
          <cell r="C884" t="str">
            <v>Regional Hearing Services Ltd</v>
          </cell>
        </row>
        <row r="885">
          <cell r="C885" t="str">
            <v>Renal Services Plc</v>
          </cell>
        </row>
        <row r="886">
          <cell r="C886" t="str">
            <v>Reproductive Health Group Ltd</v>
          </cell>
        </row>
        <row r="887">
          <cell r="C887" t="str">
            <v>Response Physiotherapy Ltd HQ</v>
          </cell>
        </row>
        <row r="888">
          <cell r="C888" t="str">
            <v>Rethink Mental Illness</v>
          </cell>
        </row>
        <row r="889">
          <cell r="C889" t="str">
            <v>Rialto Care Services</v>
          </cell>
        </row>
        <row r="890">
          <cell r="C890" t="str">
            <v>Rila Publications Ltd</v>
          </cell>
        </row>
        <row r="891">
          <cell r="C891" t="str">
            <v>Ripplez CIC</v>
          </cell>
        </row>
        <row r="892">
          <cell r="C892" t="str">
            <v>Riverdale</v>
          </cell>
        </row>
        <row r="893">
          <cell r="C893" t="str">
            <v>Riverside Healthcare</v>
          </cell>
        </row>
        <row r="894">
          <cell r="C894" t="str">
            <v>Robin Newell Osteopath</v>
          </cell>
        </row>
        <row r="895">
          <cell r="C895" t="str">
            <v>Rotherham, Doncaster &amp; South Humber NHS Foundation Trust</v>
          </cell>
        </row>
        <row r="896">
          <cell r="C896" t="str">
            <v>Royal Berkshire NHS Foundation Trust</v>
          </cell>
        </row>
        <row r="897">
          <cell r="C897" t="str">
            <v>Royal Brompton &amp; Harefield NHS Foundation Trust</v>
          </cell>
        </row>
        <row r="898">
          <cell r="C898" t="str">
            <v>Royal Cornwall Hospitals NHS Trust</v>
          </cell>
        </row>
        <row r="899">
          <cell r="C899" t="str">
            <v>Royal Devon &amp; Exeter NHS Foundation Trust</v>
          </cell>
        </row>
        <row r="900">
          <cell r="C900" t="str">
            <v>Royal Free London NHS Foundation Trust</v>
          </cell>
        </row>
        <row r="901">
          <cell r="C901" t="str">
            <v>Royal Liverpool and Broadgreen University Hospitals NHS Trust</v>
          </cell>
        </row>
        <row r="902">
          <cell r="C902" t="str">
            <v>Royal National Hospital For Rheumatic Diseases NHS Foundation Trust</v>
          </cell>
        </row>
        <row r="903">
          <cell r="C903" t="str">
            <v>Royal National Orthopaedic Hospital NHS Trust</v>
          </cell>
        </row>
        <row r="904">
          <cell r="C904" t="str">
            <v>Royal Surrey County Hospital NHS Foundation Trust</v>
          </cell>
        </row>
        <row r="905">
          <cell r="C905" t="str">
            <v>Royal United Hospitals Bath NHS Foundation Trust</v>
          </cell>
        </row>
        <row r="906">
          <cell r="C906" t="str">
            <v>Salford Royal NHS Foundation Trust</v>
          </cell>
        </row>
        <row r="907">
          <cell r="C907" t="str">
            <v>Salisbury NHS Foundation Trust</v>
          </cell>
        </row>
        <row r="908">
          <cell r="C908" t="str">
            <v>Sandwell &amp; West Birmingham Hospitals NHS Trust</v>
          </cell>
        </row>
        <row r="909">
          <cell r="C909" t="str">
            <v>Sandy Hill Physio Ltd</v>
          </cell>
        </row>
        <row r="910">
          <cell r="C910" t="str">
            <v>Scan Assure Medical Ultrasound Ltd</v>
          </cell>
        </row>
        <row r="911">
          <cell r="C911" t="str">
            <v>Scarborough &amp; North East Yorkshire Health Care NHS Trust</v>
          </cell>
        </row>
        <row r="912">
          <cell r="C912" t="str">
            <v>Scottish Holiday Dialysis</v>
          </cell>
        </row>
        <row r="913">
          <cell r="C913" t="str">
            <v>SEAP</v>
          </cell>
        </row>
        <row r="914">
          <cell r="C914" t="str">
            <v>Sellindge Practice Ltd</v>
          </cell>
        </row>
        <row r="915">
          <cell r="C915" t="str">
            <v>Sentinel Healthcare Southwest Community Interest Company</v>
          </cell>
        </row>
        <row r="916">
          <cell r="C916" t="str">
            <v>Serco Ltd</v>
          </cell>
        </row>
        <row r="917">
          <cell r="C917" t="str">
            <v>Serenity-Sequel Healthcare Ltd</v>
          </cell>
        </row>
        <row r="918">
          <cell r="C918" t="str">
            <v>Sg Radiology &amp; Associates Ltd</v>
          </cell>
        </row>
        <row r="919">
          <cell r="C919" t="str">
            <v>Sheffield Children's NHS Foundation Trust (Acute)</v>
          </cell>
        </row>
        <row r="920">
          <cell r="C920" t="str">
            <v>Sheffield Children's NHS Foundation Trust (MH)</v>
          </cell>
        </row>
        <row r="921">
          <cell r="C921" t="str">
            <v>Sheffield Health &amp; Social Care NHS Foundation Trust</v>
          </cell>
        </row>
        <row r="922">
          <cell r="C922" t="str">
            <v>Sheffield Teaching Hospitals NHS Foundation Trust</v>
          </cell>
        </row>
        <row r="923">
          <cell r="C923" t="str">
            <v>Shepherd Chiropody</v>
          </cell>
        </row>
        <row r="924">
          <cell r="C924" t="str">
            <v>Sherwood Forest Hospitals NHS Foundation Trust</v>
          </cell>
        </row>
        <row r="925">
          <cell r="C925" t="str">
            <v>Shield Healthcare</v>
          </cell>
        </row>
        <row r="926">
          <cell r="C926" t="str">
            <v>Shreeji Ophthalmic Primary Care Services LLP (HQ)</v>
          </cell>
        </row>
        <row r="927">
          <cell r="C927" t="str">
            <v>Shrewsbury &amp; Telford Hospital NHS Trust</v>
          </cell>
        </row>
        <row r="928">
          <cell r="C928" t="str">
            <v>Shropshire Community Health NHS Trust</v>
          </cell>
        </row>
        <row r="929">
          <cell r="C929" t="str">
            <v>Shropshire Skin Clinic</v>
          </cell>
        </row>
        <row r="930">
          <cell r="C930" t="str">
            <v>Shuropody Footcare Ltd</v>
          </cell>
        </row>
        <row r="931">
          <cell r="C931" t="str">
            <v>Simon Bacon Ltd</v>
          </cell>
        </row>
        <row r="932">
          <cell r="C932" t="str">
            <v>Sirona Care &amp; Health</v>
          </cell>
        </row>
        <row r="933">
          <cell r="C933" t="str">
            <v>Six Degrees Social Enterprise CIC</v>
          </cell>
        </row>
        <row r="934">
          <cell r="C934" t="str">
            <v>SJ Helpline Services CIC</v>
          </cell>
        </row>
        <row r="935">
          <cell r="C935" t="str">
            <v>SK Health Ltd</v>
          </cell>
        </row>
        <row r="936">
          <cell r="C936" t="str">
            <v>Sk:N (Lasercare Clinics Ltd)</v>
          </cell>
        </row>
        <row r="937">
          <cell r="C937" t="str">
            <v>Smart CJs</v>
          </cell>
        </row>
        <row r="938">
          <cell r="C938" t="str">
            <v>SMGPF Ltd</v>
          </cell>
        </row>
        <row r="939">
          <cell r="C939" t="str">
            <v>Social Adventures Ltd</v>
          </cell>
        </row>
        <row r="940">
          <cell r="C940" t="str">
            <v>Solent Medical Services Ltd</v>
          </cell>
        </row>
        <row r="941">
          <cell r="C941" t="str">
            <v>Solent NHS Trust</v>
          </cell>
        </row>
        <row r="942">
          <cell r="C942" t="str">
            <v>Solicitude Ltd</v>
          </cell>
        </row>
        <row r="943">
          <cell r="C943" t="str">
            <v>Solihull Care Trust</v>
          </cell>
        </row>
        <row r="944">
          <cell r="C944" t="str">
            <v>Somerset Partnership NHS Foundation Trust</v>
          </cell>
        </row>
        <row r="945">
          <cell r="C945" t="str">
            <v>Somerset Primary Healthcare Ltd</v>
          </cell>
        </row>
        <row r="946">
          <cell r="C946" t="str">
            <v>Somerset Surgical Services HQ</v>
          </cell>
        </row>
        <row r="947">
          <cell r="C947" t="str">
            <v>Sonarcare Ltd</v>
          </cell>
        </row>
        <row r="948">
          <cell r="C948" t="str">
            <v>South Central Ambulance Service NHS Foundation Trust</v>
          </cell>
        </row>
        <row r="949">
          <cell r="C949" t="str">
            <v>South Devon Healthcare NHS Foundation Trust</v>
          </cell>
        </row>
        <row r="950">
          <cell r="C950" t="str">
            <v>South Devon Osteopaths Ltd</v>
          </cell>
        </row>
        <row r="951">
          <cell r="C951" t="str">
            <v>South Doc Services Ltd HQ</v>
          </cell>
        </row>
        <row r="952">
          <cell r="C952" t="str">
            <v>South East Coast Ambulance Service NHS Foundation Trust</v>
          </cell>
        </row>
        <row r="953">
          <cell r="C953" t="str">
            <v>South East Fertility Clinic Ltd</v>
          </cell>
        </row>
        <row r="954">
          <cell r="C954" t="str">
            <v>South East Health Ltd</v>
          </cell>
        </row>
        <row r="955">
          <cell r="C955" t="str">
            <v>South Eastern Health &amp; Social Services Trust</v>
          </cell>
        </row>
        <row r="956">
          <cell r="C956" t="str">
            <v>South Essex Emergency Doctors Service</v>
          </cell>
        </row>
        <row r="957">
          <cell r="C957" t="str">
            <v>South Essex Partnership University NHS Foundation Trust</v>
          </cell>
        </row>
        <row r="958">
          <cell r="C958" t="str">
            <v>South Gloucestershire Council</v>
          </cell>
        </row>
        <row r="959">
          <cell r="C959" t="str">
            <v>South London &amp; Maudsley NHS Foundation Trust</v>
          </cell>
        </row>
        <row r="960">
          <cell r="C960" t="str">
            <v>South London Healthcare NHS Trust</v>
          </cell>
        </row>
        <row r="961">
          <cell r="C961" t="str">
            <v>South Norfolk Healthcare CIC</v>
          </cell>
        </row>
        <row r="962">
          <cell r="C962" t="str">
            <v>South Of England Cochlear Implant Centre</v>
          </cell>
        </row>
        <row r="963">
          <cell r="C963" t="str">
            <v>South Staffordshire &amp; Shropshire Healthcare NHS Foundation Trust</v>
          </cell>
        </row>
        <row r="964">
          <cell r="C964" t="str">
            <v>South Tees Hospitals NHS Foundation Trust</v>
          </cell>
        </row>
        <row r="965">
          <cell r="C965" t="str">
            <v>South Tyneside NHS Foundation Trust</v>
          </cell>
        </row>
        <row r="966">
          <cell r="C966" t="str">
            <v>South Warwickshire NHS Foundation Trust</v>
          </cell>
        </row>
        <row r="967">
          <cell r="C967" t="str">
            <v>South West Bariatric Surgery Group</v>
          </cell>
        </row>
        <row r="968">
          <cell r="C968" t="str">
            <v>South West London &amp; St George's Mental Health NHS Trust</v>
          </cell>
        </row>
        <row r="969">
          <cell r="C969" t="str">
            <v>South West Yorkshire Partnership NHS Foundation Trust</v>
          </cell>
        </row>
        <row r="970">
          <cell r="C970" t="str">
            <v>South Western Ambulance Service NHS Foundation Trust</v>
          </cell>
        </row>
        <row r="971">
          <cell r="C971" t="str">
            <v>South Worcestershire Primary Care Ltd</v>
          </cell>
        </row>
        <row r="972">
          <cell r="C972" t="str">
            <v>South Yorkshire Diagnostics Ltd</v>
          </cell>
        </row>
        <row r="973">
          <cell r="C973" t="str">
            <v>Southend University Hospital NHS Foundation Trust</v>
          </cell>
        </row>
        <row r="974">
          <cell r="C974" t="str">
            <v>Southern Alliance Healthcare</v>
          </cell>
        </row>
        <row r="975">
          <cell r="C975" t="str">
            <v>Southern Cross Healthcare Group PLC</v>
          </cell>
        </row>
        <row r="976">
          <cell r="C976" t="str">
            <v>Southern Health NHS Foundation Trust</v>
          </cell>
        </row>
        <row r="977">
          <cell r="C977" t="str">
            <v>Southport and Ormskirk Hospital NHS Trust</v>
          </cell>
        </row>
        <row r="978">
          <cell r="C978" t="str">
            <v>Spamedica</v>
          </cell>
        </row>
        <row r="979">
          <cell r="C979" t="str">
            <v>Specialist Health Services Ltd</v>
          </cell>
        </row>
        <row r="980">
          <cell r="C980" t="str">
            <v>Specialist Medical Imaging Ltd</v>
          </cell>
        </row>
        <row r="981">
          <cell r="C981" t="str">
            <v>Specsavers Hearcare Group Ltd</v>
          </cell>
        </row>
        <row r="982">
          <cell r="C982" t="str">
            <v>Spectrum Community Health CIC</v>
          </cell>
        </row>
        <row r="983">
          <cell r="C983" t="str">
            <v>Spiral Health CIC</v>
          </cell>
        </row>
        <row r="984">
          <cell r="C984" t="str">
            <v>Spire Healthcare</v>
          </cell>
        </row>
        <row r="985">
          <cell r="C985" t="str">
            <v>Spire healthcare - cardiac services</v>
          </cell>
        </row>
        <row r="986">
          <cell r="C986" t="str">
            <v>Spire Methley Park</v>
          </cell>
        </row>
        <row r="987">
          <cell r="C987" t="str">
            <v>Spire healthcare - morbid obesity</v>
          </cell>
        </row>
        <row r="988">
          <cell r="C988" t="str">
            <v>Spire Healthcare - Southampton</v>
          </cell>
        </row>
        <row r="989">
          <cell r="C989" t="str">
            <v>Springdale Health Ltd</v>
          </cell>
        </row>
        <row r="990">
          <cell r="C990" t="str">
            <v>SRCL Ltd</v>
          </cell>
        </row>
        <row r="991">
          <cell r="C991" t="str">
            <v>Ssafa Care CIC</v>
          </cell>
        </row>
        <row r="992">
          <cell r="C992" t="str">
            <v>St Albans &amp; Harpenden Musculoskeletal Cats</v>
          </cell>
        </row>
        <row r="993">
          <cell r="C993" t="str">
            <v>St Andrew's Healthcare</v>
          </cell>
        </row>
        <row r="994">
          <cell r="C994" t="str">
            <v>St Anne's Dialysis</v>
          </cell>
        </row>
        <row r="995">
          <cell r="C995" t="str">
            <v>St David's Home</v>
          </cell>
        </row>
        <row r="996">
          <cell r="C996" t="str">
            <v>St Georges Healthcare Group</v>
          </cell>
        </row>
        <row r="997">
          <cell r="C997" t="str">
            <v>St George's Healthcare NHS Trust</v>
          </cell>
        </row>
        <row r="998">
          <cell r="C998" t="str">
            <v>St Georges Hospital Ltd</v>
          </cell>
        </row>
        <row r="999">
          <cell r="C999" t="str">
            <v>St George's Hospital Medical School</v>
          </cell>
        </row>
        <row r="1000">
          <cell r="C1000" t="str">
            <v>St Helens and Knowsley Hospitals NHS Trust</v>
          </cell>
        </row>
        <row r="1001">
          <cell r="C1001" t="str">
            <v>St Josephs Private Hospital</v>
          </cell>
        </row>
        <row r="1002">
          <cell r="C1002" t="str">
            <v>St Lukes Health Care</v>
          </cell>
        </row>
        <row r="1003">
          <cell r="C1003" t="str">
            <v>St Magnus (Payden's)</v>
          </cell>
        </row>
        <row r="1004">
          <cell r="C1004" t="str">
            <v>St Margarets Hospice</v>
          </cell>
        </row>
        <row r="1005">
          <cell r="C1005" t="str">
            <v>St Matthews Ltd</v>
          </cell>
        </row>
        <row r="1006">
          <cell r="C1006" t="str">
            <v>St Peter's Andrology Centre</v>
          </cell>
        </row>
        <row r="1007">
          <cell r="C1007" t="str">
            <v>Staffordshire &amp; Stoke On Trent Partnership NHS Trust</v>
          </cell>
        </row>
        <row r="1008">
          <cell r="C1008" t="str">
            <v>Stahmis</v>
          </cell>
        </row>
        <row r="1009">
          <cell r="C1009" t="str">
            <v>Standard Health Ltd</v>
          </cell>
        </row>
        <row r="1010">
          <cell r="C1010" t="str">
            <v>Stapely Hospital</v>
          </cell>
        </row>
        <row r="1011">
          <cell r="C1011" t="str">
            <v>Starfish Health And Wellbeing HQ</v>
          </cell>
        </row>
        <row r="1012">
          <cell r="C1012" t="str">
            <v>States Of Jersey</v>
          </cell>
        </row>
        <row r="1013">
          <cell r="C1013" t="str">
            <v>Stellar Healthcare</v>
          </cell>
        </row>
        <row r="1014">
          <cell r="C1014" t="str">
            <v>Stepping Stone Care Homes</v>
          </cell>
        </row>
        <row r="1015">
          <cell r="C1015" t="str">
            <v>Steria Ltd</v>
          </cell>
        </row>
        <row r="1016">
          <cell r="C1016" t="str">
            <v>Steven Orton Ltd</v>
          </cell>
        </row>
        <row r="1017">
          <cell r="C1017" t="str">
            <v>Stockport NHS Foundation Trust</v>
          </cell>
        </row>
        <row r="1018">
          <cell r="C1018" t="str">
            <v>Streatham Young Person's Clinic</v>
          </cell>
        </row>
        <row r="1019">
          <cell r="C1019" t="str">
            <v>Sudbury Healthcare Partnership Ltd</v>
          </cell>
        </row>
        <row r="1020">
          <cell r="C1020" t="str">
            <v>Suffolk Brett Stour Ltd</v>
          </cell>
        </row>
        <row r="1021">
          <cell r="C1021" t="str">
            <v>Suffolk Community Healthcare</v>
          </cell>
        </row>
        <row r="1022">
          <cell r="C1022" t="str">
            <v>Suffolk Integrated Healthcare</v>
          </cell>
        </row>
        <row r="1023">
          <cell r="C1023" t="str">
            <v>Suffolk Mental Health Partnership NHS Trust</v>
          </cell>
        </row>
        <row r="1024">
          <cell r="C1024" t="str">
            <v>Surrey &amp; Borders Partnership NHS Foundation Trust</v>
          </cell>
        </row>
        <row r="1025">
          <cell r="C1025" t="str">
            <v>Surrey &amp; Sussex Consultant Partnership Ltd</v>
          </cell>
        </row>
        <row r="1026">
          <cell r="C1026" t="str">
            <v>Surrey &amp; Sussex Healthcare NHS Trust</v>
          </cell>
        </row>
        <row r="1027">
          <cell r="C1027" t="str">
            <v>Surrey Ultrasound Services</v>
          </cell>
        </row>
        <row r="1028">
          <cell r="C1028" t="str">
            <v>Susan Showell-Westrip - Psychological Therapist</v>
          </cell>
        </row>
        <row r="1029">
          <cell r="C1029" t="str">
            <v>Sussex Community Dermatology Service</v>
          </cell>
        </row>
        <row r="1030">
          <cell r="C1030" t="str">
            <v>Sussex Community NHS Trust</v>
          </cell>
        </row>
        <row r="1031">
          <cell r="C1031" t="str">
            <v>Sussex Health Care Audiology Ltd</v>
          </cell>
        </row>
        <row r="1032">
          <cell r="C1032" t="str">
            <v>Sussex Medical Centre Ltd</v>
          </cell>
        </row>
        <row r="1033">
          <cell r="C1033" t="str">
            <v>Sussex MSK Partnership 2</v>
          </cell>
        </row>
        <row r="1034">
          <cell r="C1034" t="str">
            <v>Sussex Partnership NHS Foundation Trust</v>
          </cell>
        </row>
        <row r="1035">
          <cell r="C1035" t="str">
            <v>Sutton Medical Consulting Centre</v>
          </cell>
        </row>
        <row r="1036">
          <cell r="C1036" t="str">
            <v>Sydenham House Group</v>
          </cell>
        </row>
        <row r="1037">
          <cell r="C1037" t="str">
            <v>Sydenham House Medical Practice</v>
          </cell>
        </row>
        <row r="1038">
          <cell r="C1038" t="str">
            <v>Symbol (UK) Ltd</v>
          </cell>
        </row>
        <row r="1039">
          <cell r="C1039" t="str">
            <v>Talking Therapies Ltd</v>
          </cell>
        </row>
        <row r="1040">
          <cell r="C1040" t="str">
            <v>Talkplus</v>
          </cell>
        </row>
        <row r="1041">
          <cell r="C1041" t="str">
            <v>Tameside Hospital NHS Foundation Trust</v>
          </cell>
        </row>
        <row r="1042">
          <cell r="C1042" t="str">
            <v>Tarporley War Memorial Hospital Trust</v>
          </cell>
        </row>
        <row r="1043">
          <cell r="C1043" t="str">
            <v>Tascor Medical Services Ltd</v>
          </cell>
        </row>
        <row r="1044">
          <cell r="C1044" t="str">
            <v>Taunton &amp; Somerset NHS Foundation Trust</v>
          </cell>
        </row>
        <row r="1045">
          <cell r="C1045" t="str">
            <v>Taurus Healthcare Ltd</v>
          </cell>
        </row>
        <row r="1046">
          <cell r="C1046" t="str">
            <v>Tavistock &amp; Portman NHS Foundation Trust</v>
          </cell>
        </row>
        <row r="1047">
          <cell r="C1047" t="str">
            <v>Tees, Esk &amp; Wear Valleys NHS Foundation Trust</v>
          </cell>
        </row>
        <row r="1048">
          <cell r="C1048" t="str">
            <v>Teeside Urgent Care</v>
          </cell>
        </row>
        <row r="1049">
          <cell r="C1049" t="str">
            <v>Tetbury Hospital Trust Ltd</v>
          </cell>
        </row>
        <row r="1050">
          <cell r="C1050" t="str">
            <v>Tetbury Hospital Trust Ltd</v>
          </cell>
        </row>
        <row r="1051">
          <cell r="C1051" t="str">
            <v>Thames Medical</v>
          </cell>
        </row>
        <row r="1052">
          <cell r="C1052" t="str">
            <v>Thames Medical LLP</v>
          </cell>
        </row>
        <row r="1053">
          <cell r="C1053" t="str">
            <v>Thames Valley Ambulance &amp; Paramedic Service</v>
          </cell>
        </row>
        <row r="1054">
          <cell r="C1054" t="str">
            <v>The Ashgrove Clinic</v>
          </cell>
        </row>
        <row r="1055">
          <cell r="C1055" t="str">
            <v>The Back Pain Team Ltd</v>
          </cell>
        </row>
        <row r="1056">
          <cell r="C1056" t="str">
            <v>The Bariatric Consultancy Ltd</v>
          </cell>
        </row>
        <row r="1057">
          <cell r="C1057" t="str">
            <v>The Birkdale Clinic</v>
          </cell>
        </row>
        <row r="1058">
          <cell r="C1058" t="str">
            <v>The British School Of Osteopathy</v>
          </cell>
        </row>
        <row r="1059">
          <cell r="C1059" t="str">
            <v>The Cambridge Centre (Scarborough Alcohol And Drugs Advisory Centre) Ltd</v>
          </cell>
        </row>
        <row r="1060">
          <cell r="C1060" t="str">
            <v>The Charlotte Straker Hospital Project Trust</v>
          </cell>
        </row>
        <row r="1061">
          <cell r="C1061" t="str">
            <v>The Chaseley Trust</v>
          </cell>
        </row>
        <row r="1062">
          <cell r="C1062" t="str">
            <v>The Children's Trust (Tadworth Court)</v>
          </cell>
        </row>
        <row r="1063">
          <cell r="C1063" t="str">
            <v>The Christie NHS Foundation Trust</v>
          </cell>
        </row>
        <row r="1064">
          <cell r="C1064" t="str">
            <v>The Clatterbridge Cancer Centre NHS Foundation Trust</v>
          </cell>
        </row>
        <row r="1065">
          <cell r="C1065" t="str">
            <v>The Counselling Foundation</v>
          </cell>
        </row>
        <row r="1066">
          <cell r="C1066" t="str">
            <v>The Dudley Group NHS Foundation Trust</v>
          </cell>
        </row>
        <row r="1067">
          <cell r="C1067" t="str">
            <v>The Ellenor Lions Hospices</v>
          </cell>
        </row>
        <row r="1068">
          <cell r="C1068" t="str">
            <v>The Elms Medical Practice</v>
          </cell>
        </row>
        <row r="1069">
          <cell r="C1069" t="str">
            <v>The Forge Clinic</v>
          </cell>
        </row>
        <row r="1070">
          <cell r="C1070" t="str">
            <v>The Gloucestershire Care Services NHS Trust</v>
          </cell>
        </row>
        <row r="1071">
          <cell r="C1071" t="str">
            <v>The Grange Medical Centre HQ</v>
          </cell>
        </row>
        <row r="1072">
          <cell r="C1072" t="str">
            <v>The Hearing Company</v>
          </cell>
        </row>
        <row r="1073">
          <cell r="C1073" t="str">
            <v>The Helping Hand Company</v>
          </cell>
        </row>
        <row r="1074">
          <cell r="C1074" t="str">
            <v>The Herne Bay Opthalmology Clinic</v>
          </cell>
        </row>
        <row r="1075">
          <cell r="C1075" t="str">
            <v>The Hillingdon Hospitals NHS Foundation Trust</v>
          </cell>
        </row>
        <row r="1076">
          <cell r="C1076" t="str">
            <v>The Huntercombe Group</v>
          </cell>
        </row>
        <row r="1077">
          <cell r="C1077" t="str">
            <v>The Industrial Diagnostics Company HQ</v>
          </cell>
        </row>
        <row r="1078">
          <cell r="C1078" t="str">
            <v>The Injury Care Clinics Ltd</v>
          </cell>
        </row>
        <row r="1079">
          <cell r="C1079" t="str">
            <v>The Learning Assessment &amp; Neurocare Centre</v>
          </cell>
        </row>
        <row r="1080">
          <cell r="C1080" t="str">
            <v>The Lincoln Physiotherapy &amp; Sports Injuries Clinic</v>
          </cell>
        </row>
        <row r="1081">
          <cell r="C1081" t="str">
            <v>The Living Care Group</v>
          </cell>
        </row>
        <row r="1082">
          <cell r="C1082" t="str">
            <v>The Mole Clinic Ltd</v>
          </cell>
        </row>
        <row r="1083">
          <cell r="C1083" t="str">
            <v>The Newcastle Upon Tyne Hospitals NHS Foundation Trust</v>
          </cell>
        </row>
        <row r="1084">
          <cell r="C1084" t="str">
            <v>The One Health Group Ltd</v>
          </cell>
        </row>
        <row r="1085">
          <cell r="C1085" t="str">
            <v>The Outside Clinic</v>
          </cell>
        </row>
        <row r="1086">
          <cell r="C1086" t="str">
            <v>The Physiotherapy Centre HQ</v>
          </cell>
        </row>
        <row r="1087">
          <cell r="C1087" t="str">
            <v>The Physiotherapy Practice Ltd</v>
          </cell>
        </row>
        <row r="1088">
          <cell r="C1088" t="str">
            <v>The Pinnacle Practice</v>
          </cell>
        </row>
        <row r="1089">
          <cell r="C1089" t="str">
            <v>The Point Osteopathic Clinic</v>
          </cell>
        </row>
        <row r="1090">
          <cell r="C1090" t="str">
            <v>The Practice PLC</v>
          </cell>
        </row>
        <row r="1091">
          <cell r="C1091" t="str">
            <v>The Practice PLC</v>
          </cell>
        </row>
        <row r="1092">
          <cell r="C1092" t="str">
            <v>The Primary Care Collaborative Ltd</v>
          </cell>
        </row>
        <row r="1093">
          <cell r="C1093" t="str">
            <v>The Princess Alexandra Hospital NHS Trust</v>
          </cell>
        </row>
        <row r="1094">
          <cell r="C1094" t="str">
            <v>The Queen Elizabeth Hospital King's Lynn NHS Foundation Trust</v>
          </cell>
        </row>
        <row r="1095">
          <cell r="C1095" t="str">
            <v>The Retreat Hospital</v>
          </cell>
        </row>
        <row r="1096">
          <cell r="C1096" t="str">
            <v>The Robert Jones &amp; Agnes Hunt Orthopaedic Hospital NHS Foundation Trust</v>
          </cell>
        </row>
        <row r="1097">
          <cell r="C1097" t="str">
            <v>The Rotherham NHS Foundation Trust</v>
          </cell>
        </row>
        <row r="1098">
          <cell r="C1098" t="str">
            <v>The Royal Bournemouth &amp; Christchurch Hospitals NHS Foundation Trust</v>
          </cell>
        </row>
        <row r="1099">
          <cell r="C1099" t="str">
            <v>The Royal Hospital For Neuro-Disability</v>
          </cell>
        </row>
        <row r="1100">
          <cell r="C1100" t="str">
            <v>The Royal Marsden NHS Foundation Trust</v>
          </cell>
        </row>
        <row r="1101">
          <cell r="C1101" t="str">
            <v>The Royal Orthopaedic Hospital NHS Foundation Trust</v>
          </cell>
        </row>
        <row r="1102">
          <cell r="C1102" t="str">
            <v>The Royal Wolverhampton NHS Trust</v>
          </cell>
        </row>
        <row r="1103">
          <cell r="C1103" t="str">
            <v>The Sean Barkes Clinic Ltd</v>
          </cell>
        </row>
        <row r="1104">
          <cell r="C1104" t="str">
            <v>The Surgery</v>
          </cell>
        </row>
        <row r="1105">
          <cell r="C1105" t="str">
            <v>The Sussex Beacon</v>
          </cell>
        </row>
        <row r="1106">
          <cell r="C1106" t="str">
            <v>The Village Surgery</v>
          </cell>
        </row>
        <row r="1107">
          <cell r="C1107" t="str">
            <v>The Walton Centre NHS Foundation Trust</v>
          </cell>
        </row>
        <row r="1108">
          <cell r="C1108" t="str">
            <v>The Wellbeing Service CIC</v>
          </cell>
        </row>
        <row r="1109">
          <cell r="C1109" t="str">
            <v>The Whittington Hospital NHS Trust</v>
          </cell>
        </row>
        <row r="1110">
          <cell r="C1110" t="str">
            <v>This Is My: Ltd</v>
          </cell>
        </row>
        <row r="1111">
          <cell r="C1111" t="str">
            <v>Thompson Opticians Ltd</v>
          </cell>
        </row>
        <row r="1112">
          <cell r="C1112" t="str">
            <v>Thorpes Physiotherapy Ltd</v>
          </cell>
        </row>
        <row r="1113">
          <cell r="C1113" t="str">
            <v>Tim Humphries Physiotherapy Ltd</v>
          </cell>
        </row>
        <row r="1114">
          <cell r="C1114" t="str">
            <v>Tlc Medical Centre LLP</v>
          </cell>
        </row>
        <row r="1115">
          <cell r="C1115" t="str">
            <v>Tollgate Clinic Ltd</v>
          </cell>
        </row>
        <row r="1116">
          <cell r="C1116" t="str">
            <v>Torbay &amp; Southern Devon Health &amp; Care NHS Trust</v>
          </cell>
        </row>
        <row r="1117">
          <cell r="C1117" t="str">
            <v>Torbay Care Trust</v>
          </cell>
        </row>
        <row r="1118">
          <cell r="C1118" t="str">
            <v>Total Health Care Clinics Ltd</v>
          </cell>
        </row>
        <row r="1119">
          <cell r="C1119" t="str">
            <v>Trafford Healthcare NHS Trust</v>
          </cell>
        </row>
        <row r="1120">
          <cell r="C1120" t="str">
            <v>Transitional Rehabilitation Unit (TRU)</v>
          </cell>
        </row>
        <row r="1121">
          <cell r="C1121" t="str">
            <v>Trent PTS</v>
          </cell>
        </row>
        <row r="1122">
          <cell r="C1122" t="str">
            <v>Tulip Mental Health Group</v>
          </cell>
        </row>
        <row r="1123">
          <cell r="C1123" t="str">
            <v>Turning Point</v>
          </cell>
        </row>
        <row r="1124">
          <cell r="C1124" t="str">
            <v>Turnpike Medical Ltd</v>
          </cell>
        </row>
        <row r="1125">
          <cell r="C1125" t="str">
            <v>Tyne &amp; Wear Surgery Ltd</v>
          </cell>
        </row>
        <row r="1126">
          <cell r="C1126" t="str">
            <v>Tyneside Surgical Services Ltd</v>
          </cell>
        </row>
        <row r="1127">
          <cell r="C1127" t="str">
            <v xml:space="preserve">UCL Institute of Ophthalmology </v>
          </cell>
        </row>
        <row r="1128">
          <cell r="C1128" t="str">
            <v>Uclan Dental Clinic</v>
          </cell>
        </row>
        <row r="1129">
          <cell r="C1129" t="str">
            <v>UK Specialist Hospitals Ltd</v>
          </cell>
        </row>
        <row r="1130">
          <cell r="C1130" t="str">
            <v>Ultrasound Now Ltd</v>
          </cell>
        </row>
        <row r="1131">
          <cell r="C1131" t="str">
            <v>Ultrasound Scanning Services Ltd</v>
          </cell>
        </row>
        <row r="1132">
          <cell r="C1132" t="str">
            <v>United Health UK</v>
          </cell>
        </row>
        <row r="1133">
          <cell r="C1133" t="str">
            <v>United Lincolnshire Hospitals NHS Trust</v>
          </cell>
        </row>
        <row r="1134">
          <cell r="C1134" t="str">
            <v>University College London NHS Foundation Trust</v>
          </cell>
        </row>
        <row r="1135">
          <cell r="C1135" t="str">
            <v>University Hospital Of North Staffordshire NHS Trust</v>
          </cell>
        </row>
        <row r="1136">
          <cell r="C1136" t="str">
            <v>University Hospital Of South Manchester NHS Foundation Trust</v>
          </cell>
        </row>
        <row r="1137">
          <cell r="C1137" t="str">
            <v>University Hospital Southampton NHS Foundation Trust</v>
          </cell>
        </row>
        <row r="1138">
          <cell r="C1138" t="str">
            <v>University Hospital Birmingham NHS Foundation Trust</v>
          </cell>
        </row>
        <row r="1139">
          <cell r="C1139" t="str">
            <v>University Hospitals Bristol NHS Foundation Trust</v>
          </cell>
        </row>
        <row r="1140">
          <cell r="C1140" t="str">
            <v>University Hospitals Coventry &amp; Warwickshire NHS Trust</v>
          </cell>
        </row>
        <row r="1141">
          <cell r="C1141" t="str">
            <v>University Hospitals Of Leicester NHS Trust</v>
          </cell>
        </row>
        <row r="1142">
          <cell r="C1142" t="str">
            <v>University Hospital Of Morecambe Bay NHS Foundation Trust</v>
          </cell>
        </row>
        <row r="1143">
          <cell r="C1143" t="str">
            <v>University Medical Centre</v>
          </cell>
        </row>
        <row r="1144">
          <cell r="C1144" t="str">
            <v>University of Bristol</v>
          </cell>
        </row>
        <row r="1145">
          <cell r="C1145" t="str">
            <v>Urgent Care 24</v>
          </cell>
        </row>
        <row r="1146">
          <cell r="C1146" t="str">
            <v>Urgent Care Centre- Hurley Group HQ</v>
          </cell>
        </row>
        <row r="1147">
          <cell r="C1147" t="str">
            <v>Uttlesford Health Ltd (HQ)</v>
          </cell>
        </row>
        <row r="1148">
          <cell r="C1148" t="str">
            <v>Vaccination UK Ltd</v>
          </cell>
        </row>
        <row r="1149">
          <cell r="C1149" t="str">
            <v>Vale Health Ltd</v>
          </cell>
        </row>
        <row r="1150">
          <cell r="C1150" t="str">
            <v>Vale Healthcare Ltd</v>
          </cell>
        </row>
        <row r="1151">
          <cell r="C1151" t="str">
            <v>Vanguard Group Ltd</v>
          </cell>
        </row>
        <row r="1152">
          <cell r="C1152" t="str">
            <v>Vanscan Ltd HQ</v>
          </cell>
        </row>
        <row r="1153">
          <cell r="C1153" t="str">
            <v>Veincentre Ltd</v>
          </cell>
        </row>
        <row r="1154">
          <cell r="C1154" t="str">
            <v>Velindre NHS Trust</v>
          </cell>
        </row>
        <row r="1155">
          <cell r="C1155" t="str">
            <v>Vermonth oxford network</v>
          </cell>
        </row>
        <row r="1156">
          <cell r="C1156" t="str">
            <v>Verulam Gynaecology Cats</v>
          </cell>
        </row>
        <row r="1157">
          <cell r="C1157" t="str">
            <v>VH Community Services Ltd</v>
          </cell>
        </row>
        <row r="1158">
          <cell r="C1158" t="str">
            <v>VH Doctors Ltd</v>
          </cell>
        </row>
        <row r="1159">
          <cell r="C1159" t="str">
            <v>Virgin Care Ltd</v>
          </cell>
        </row>
        <row r="1160">
          <cell r="C1160" t="str">
            <v>Virgin Care Provider Services Ltd</v>
          </cell>
        </row>
        <row r="1161">
          <cell r="C1161" t="str">
            <v>Virgin Care Services Ltd</v>
          </cell>
        </row>
        <row r="1162">
          <cell r="C1162" t="str">
            <v>Vision Checks Ltd</v>
          </cell>
        </row>
        <row r="1163">
          <cell r="C1163" t="str">
            <v>Vista Healthcare Independent Hospital</v>
          </cell>
        </row>
        <row r="1164">
          <cell r="C1164" t="str">
            <v>Vocare</v>
          </cell>
        </row>
        <row r="1165">
          <cell r="C1165" t="str">
            <v>Voyage Care</v>
          </cell>
        </row>
        <row r="1166">
          <cell r="C1166" t="str">
            <v>Walsall Healthcare NHS Trust</v>
          </cell>
        </row>
        <row r="1167">
          <cell r="C1167" t="str">
            <v>Wandsworth Referral Service</v>
          </cell>
        </row>
        <row r="1168">
          <cell r="C1168" t="str">
            <v>Ward Anne Kathleen Dr (Dermatology)</v>
          </cell>
        </row>
        <row r="1169">
          <cell r="C1169" t="str">
            <v>Wardour Group Ltd</v>
          </cell>
        </row>
        <row r="1170">
          <cell r="C1170" t="str">
            <v>Warrington and Halton Hospitals NHS Foundation Trust</v>
          </cell>
        </row>
        <row r="1171">
          <cell r="C1171" t="str">
            <v>Watchtower House Medical/Infirmary Services</v>
          </cell>
        </row>
        <row r="1172">
          <cell r="C1172" t="str">
            <v>Watford &amp; Herts Counselling LLP</v>
          </cell>
        </row>
        <row r="1173">
          <cell r="C1173" t="str">
            <v>Waveney Practice Based Commissioning</v>
          </cell>
        </row>
        <row r="1174">
          <cell r="C1174" t="str">
            <v>Weldricks Pharmacy (Cash Service)</v>
          </cell>
        </row>
        <row r="1175">
          <cell r="C1175" t="str">
            <v>Wellington Support Ltd</v>
          </cell>
        </row>
        <row r="1176">
          <cell r="C1176" t="str">
            <v>Well-One Clinic</v>
          </cell>
        </row>
        <row r="1177">
          <cell r="C1177" t="str">
            <v>Wells Community Hospital</v>
          </cell>
        </row>
        <row r="1178">
          <cell r="C1178" t="str">
            <v>Wells Dialysis (Holiday Dialysis Unit)</v>
          </cell>
        </row>
        <row r="1179">
          <cell r="C1179" t="str">
            <v>Welsh Ambulance Services NHS Trust</v>
          </cell>
        </row>
        <row r="1180">
          <cell r="C1180" t="str">
            <v>Wessex Fertility Ltd</v>
          </cell>
        </row>
        <row r="1181">
          <cell r="C1181" t="str">
            <v>West Hertfordshire Hospitals NHS Trust</v>
          </cell>
        </row>
        <row r="1182">
          <cell r="C1182" t="str">
            <v>West Lancashire Healthcare Partnership Community CIC</v>
          </cell>
        </row>
        <row r="1183">
          <cell r="C1183" t="str">
            <v>West London Hospitals Holiday Dialysis Trust</v>
          </cell>
        </row>
        <row r="1184">
          <cell r="C1184" t="str">
            <v>West London Mental Health NHS Trust</v>
          </cell>
        </row>
        <row r="1185">
          <cell r="C1185" t="str">
            <v>West Middlesex University Hospital NHS Trust</v>
          </cell>
        </row>
        <row r="1186">
          <cell r="C1186" t="str">
            <v>West Midlands Ambulance Service NHS Foundation Trust</v>
          </cell>
        </row>
        <row r="1187">
          <cell r="C1187" t="str">
            <v>West Midlands Diagnostic Services Ltd</v>
          </cell>
        </row>
        <row r="1188">
          <cell r="C1188" t="str">
            <v>West Norfolk Health</v>
          </cell>
        </row>
        <row r="1189">
          <cell r="C1189" t="str">
            <v>West Norfolk Osteopaths Ltd</v>
          </cell>
        </row>
        <row r="1190">
          <cell r="C1190" t="str">
            <v>West Parade Physiotherapy Ltd</v>
          </cell>
        </row>
        <row r="1191">
          <cell r="C1191" t="str">
            <v>West Suffolk NHS Foundation Trust</v>
          </cell>
        </row>
        <row r="1192">
          <cell r="C1192" t="str">
            <v>West Wakefield Health &amp; Wellbeing Ltd</v>
          </cell>
        </row>
        <row r="1193">
          <cell r="C1193" t="str">
            <v>Westcliffe Health Innovations Ltd</v>
          </cell>
        </row>
        <row r="1194">
          <cell r="C1194" t="str">
            <v>Westcliffe Medical Services Ltd</v>
          </cell>
        </row>
        <row r="1195">
          <cell r="C1195" t="str">
            <v>Western Sussex Hospitals NHS Foundation Trust</v>
          </cell>
        </row>
        <row r="1196">
          <cell r="C1196" t="str">
            <v>Westminster Mind</v>
          </cell>
        </row>
        <row r="1197">
          <cell r="C1197" t="str">
            <v>Weston Area Health NHS Trust</v>
          </cell>
        </row>
        <row r="1198">
          <cell r="C1198" t="str">
            <v>WF Federated GP Network Ltd</v>
          </cell>
        </row>
        <row r="1199">
          <cell r="C1199" t="str">
            <v>Whipps Cross University Hospital NHS Trust</v>
          </cell>
        </row>
        <row r="1200">
          <cell r="C1200" t="str">
            <v>Whitepost</v>
          </cell>
        </row>
        <row r="1201">
          <cell r="C1201" t="str">
            <v>Whitmore Reans Health Services Ltd</v>
          </cell>
        </row>
        <row r="1202">
          <cell r="C1202" t="str">
            <v>Whitstable Medical Practice</v>
          </cell>
        </row>
        <row r="1203">
          <cell r="C1203" t="str">
            <v>Whizz-Kidz</v>
          </cell>
        </row>
        <row r="1204">
          <cell r="C1204" t="str">
            <v>Wigan Borough Federated Healthcare Ltd</v>
          </cell>
        </row>
        <row r="1205">
          <cell r="C1205" t="str">
            <v>Wilcare Health Ltd</v>
          </cell>
        </row>
        <row r="1206">
          <cell r="C1206" t="str">
            <v>Winchester &amp; Eastleigh Healthcare NHS Trust</v>
          </cell>
        </row>
        <row r="1207">
          <cell r="C1207" t="str">
            <v>Wingate Minor Surgery Service</v>
          </cell>
        </row>
        <row r="1208">
          <cell r="C1208" t="str">
            <v>Wirral Community NHS Trust</v>
          </cell>
        </row>
        <row r="1209">
          <cell r="C1209" t="str">
            <v>Wirral University Teaching Hospital NHS Foundation Trust</v>
          </cell>
        </row>
        <row r="1210">
          <cell r="C1210" t="str">
            <v>Wisbech Osteopathic Clinic</v>
          </cell>
        </row>
        <row r="1211">
          <cell r="C1211" t="str">
            <v>WMP Services</v>
          </cell>
        </row>
        <row r="1212">
          <cell r="C1212" t="str">
            <v>Woodfield Physiotherapy Ltd</v>
          </cell>
        </row>
        <row r="1213">
          <cell r="C1213" t="str">
            <v>Woodside Hospital</v>
          </cell>
        </row>
        <row r="1214">
          <cell r="C1214" t="str">
            <v>Worcestershire Acute Hospitals NHS Trust</v>
          </cell>
        </row>
        <row r="1215">
          <cell r="C1215" t="str">
            <v>Worcestershire Health &amp; Care NHS Trust</v>
          </cell>
        </row>
        <row r="1216">
          <cell r="C1216" t="str">
            <v>Worcestershire Mental Health Partnership NHS Trust</v>
          </cell>
        </row>
        <row r="1217">
          <cell r="C1217" t="str">
            <v>Workington Health Ltd</v>
          </cell>
        </row>
        <row r="1218">
          <cell r="C1218" t="str">
            <v>Wrightington, Wigan &amp; Leigh NHS Foundation Trust</v>
          </cell>
        </row>
        <row r="1219">
          <cell r="C1219" t="str">
            <v>WRS PMS Plus Ltd HQ</v>
          </cell>
        </row>
        <row r="1220">
          <cell r="C1220" t="str">
            <v>WSDM Ltd</v>
          </cell>
        </row>
        <row r="1221">
          <cell r="C1221" t="str">
            <v>Wye Valley NHS Trust</v>
          </cell>
        </row>
        <row r="1222">
          <cell r="C1222" t="str">
            <v>Yarborough Clee Care Ltd</v>
          </cell>
        </row>
        <row r="1223">
          <cell r="C1223" t="str">
            <v>Yeovil District Hospital NHS Foundation Trust</v>
          </cell>
        </row>
        <row r="1224">
          <cell r="C1224" t="str">
            <v>York Cataract Company Ltd</v>
          </cell>
        </row>
        <row r="1225">
          <cell r="C1225" t="str">
            <v>York Teaching Hospital NHS Foundation Trust</v>
          </cell>
        </row>
        <row r="1226">
          <cell r="C1226" t="str">
            <v>Yorkshire Ambulance Service NHS Trust</v>
          </cell>
        </row>
        <row r="1227">
          <cell r="C1227" t="str">
            <v>Yorkshire Fatigue Clinic Ltd</v>
          </cell>
        </row>
        <row r="1228">
          <cell r="C1228" t="str">
            <v>Yorkshire Health Solutions Ltd</v>
          </cell>
        </row>
        <row r="1229">
          <cell r="C1229" t="str">
            <v>Yorkshire Healthcare Partners Ltd</v>
          </cell>
        </row>
        <row r="1230">
          <cell r="C1230" t="str">
            <v>Your Healthcare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uidance"/>
      <sheetName val="13_14 costs - U"/>
      <sheetName val="13_14 costs - A"/>
      <sheetName val="14_15 costs - A"/>
      <sheetName val="15_16 costs - U"/>
      <sheetName val="13_14 dataset act"/>
      <sheetName val="15_16 dataset act"/>
      <sheetName val="Sheet1"/>
      <sheetName val="Med"/>
      <sheetName val="Median"/>
      <sheetName val="P3 Analysis"/>
      <sheetName val="Activities"/>
      <sheetName val="F-test, t-test"/>
      <sheetName val="Validation template"/>
    </sheetNames>
    <sheetDataSet>
      <sheetData sheetId="0" refreshError="1">
        <row r="1">
          <cell r="O1">
            <v>0</v>
          </cell>
        </row>
        <row r="2">
          <cell r="O2">
            <v>0</v>
          </cell>
        </row>
        <row r="3">
          <cell r="O3" t="str">
            <v>P3</v>
          </cell>
        </row>
        <row r="4">
          <cell r="O4" t="str">
            <v>Change from x to y</v>
          </cell>
        </row>
        <row r="5">
          <cell r="O5">
            <v>-0.1349703097416145</v>
          </cell>
        </row>
        <row r="6">
          <cell r="O6">
            <v>3.296170625302957E-2</v>
          </cell>
        </row>
        <row r="7">
          <cell r="O7">
            <v>-0.11242281147838722</v>
          </cell>
        </row>
        <row r="8">
          <cell r="O8">
            <v>-6.472859414035885E-2</v>
          </cell>
        </row>
        <row r="9">
          <cell r="O9">
            <v>-0.42335766423357662</v>
          </cell>
        </row>
        <row r="10">
          <cell r="O10">
            <v>-0.36487898310987288</v>
          </cell>
        </row>
        <row r="11">
          <cell r="O11">
            <v>-0.3898339614953652</v>
          </cell>
        </row>
        <row r="12">
          <cell r="O12">
            <v>-0.35334476843910806</v>
          </cell>
        </row>
        <row r="13">
          <cell r="O13">
            <v>-0.22077922077922077</v>
          </cell>
        </row>
        <row r="14">
          <cell r="O14">
            <v>-0.11731044349070101</v>
          </cell>
        </row>
        <row r="15">
          <cell r="O15">
            <v>-2.2749893359874877E-2</v>
          </cell>
        </row>
        <row r="16">
          <cell r="O16">
            <v>0.22377756471716204</v>
          </cell>
        </row>
        <row r="17">
          <cell r="O17">
            <v>-0.15177940136695733</v>
          </cell>
        </row>
        <row r="18">
          <cell r="O18">
            <v>-6.4341267970775398E-2</v>
          </cell>
        </row>
        <row r="19">
          <cell r="O19">
            <v>-0.20713260461521474</v>
          </cell>
        </row>
        <row r="20">
          <cell r="O20">
            <v>-0.36994009802141947</v>
          </cell>
        </row>
        <row r="21">
          <cell r="O21">
            <v>-9.858209581340717E-2</v>
          </cell>
        </row>
        <row r="22">
          <cell r="O22">
            <v>-0.43391283638961659</v>
          </cell>
        </row>
        <row r="23">
          <cell r="O23">
            <v>4.9913415503718042E-2</v>
          </cell>
        </row>
        <row r="24">
          <cell r="O24">
            <v>-0.1934819897084048</v>
          </cell>
        </row>
        <row r="25">
          <cell r="O25">
            <v>2.3706045041485577E-2</v>
          </cell>
        </row>
        <row r="26">
          <cell r="O26">
            <v>4.990542703331878E-2</v>
          </cell>
        </row>
        <row r="27">
          <cell r="O27">
            <v>-6.2562206739655901E-2</v>
          </cell>
        </row>
        <row r="28">
          <cell r="O28">
            <v>6.4637985309548798E-2</v>
          </cell>
        </row>
        <row r="29">
          <cell r="O29">
            <v>-0.54725430120197971</v>
          </cell>
        </row>
        <row r="30">
          <cell r="O30">
            <v>-0.12844685364129155</v>
          </cell>
        </row>
        <row r="31">
          <cell r="O31">
            <v>-0.1699238158330573</v>
          </cell>
        </row>
        <row r="32">
          <cell r="O32">
            <v>5.7905245961154476E-2</v>
          </cell>
        </row>
        <row r="33">
          <cell r="O33">
            <v>-0.37851662404092073</v>
          </cell>
        </row>
        <row r="34">
          <cell r="O34">
            <v>-0.16278040141676506</v>
          </cell>
        </row>
        <row r="35">
          <cell r="O35">
            <v>-0.42417135709818637</v>
          </cell>
        </row>
        <row r="36">
          <cell r="O36">
            <v>-0.32145090681676047</v>
          </cell>
        </row>
        <row r="37">
          <cell r="O37">
            <v>-0.30140047675804527</v>
          </cell>
        </row>
        <row r="38">
          <cell r="O38">
            <v>-0.17161936560934893</v>
          </cell>
        </row>
        <row r="39">
          <cell r="O39">
            <v>-0.18846694796061886</v>
          </cell>
        </row>
        <row r="40">
          <cell r="O40">
            <v>-0.1968645592392701</v>
          </cell>
        </row>
        <row r="41">
          <cell r="O41">
            <v>-0.18355695118469884</v>
          </cell>
        </row>
        <row r="42">
          <cell r="O42">
            <v>-0.20827943078913325</v>
          </cell>
        </row>
        <row r="43">
          <cell r="O43">
            <v>-0.24526707234617984</v>
          </cell>
        </row>
        <row r="44">
          <cell r="O44">
            <v>-0.18916498768748602</v>
          </cell>
        </row>
        <row r="45">
          <cell r="O45">
            <v>-0.31572230729964268</v>
          </cell>
        </row>
        <row r="46">
          <cell r="O46">
            <v>-0.29369431117203565</v>
          </cell>
        </row>
        <row r="47">
          <cell r="O47">
            <v>-0.37128589263420725</v>
          </cell>
        </row>
        <row r="48">
          <cell r="O48">
            <v>-0.39920948616600793</v>
          </cell>
        </row>
        <row r="49">
          <cell r="O49">
            <v>-0.14066193853427897</v>
          </cell>
        </row>
        <row r="50">
          <cell r="O50">
            <v>-0.25105130361648442</v>
          </cell>
        </row>
        <row r="51">
          <cell r="O51">
            <v>-0.36736918604651164</v>
          </cell>
        </row>
        <row r="52">
          <cell r="O52">
            <v>-0.33121019108280253</v>
          </cell>
        </row>
        <row r="53">
          <cell r="O53">
            <v>0.31312292358803989</v>
          </cell>
        </row>
        <row r="54">
          <cell r="O54">
            <v>-0.12778603268945021</v>
          </cell>
        </row>
        <row r="55">
          <cell r="O55">
            <v>-0.30704109023332643</v>
          </cell>
        </row>
        <row r="56">
          <cell r="O56">
            <v>-0.51925573344872344</v>
          </cell>
        </row>
        <row r="57">
          <cell r="O57">
            <v>-0.15643153526970954</v>
          </cell>
        </row>
        <row r="58">
          <cell r="O58">
            <v>-0.29939759036144581</v>
          </cell>
        </row>
        <row r="59">
          <cell r="O59">
            <v>1.5686274509803921E-3</v>
          </cell>
        </row>
        <row r="60">
          <cell r="O60">
            <v>-0.10695187165775401</v>
          </cell>
        </row>
        <row r="61">
          <cell r="O61">
            <v>-0.37747819191118159</v>
          </cell>
        </row>
        <row r="62">
          <cell r="O62">
            <v>-0.13932702418506834</v>
          </cell>
        </row>
        <row r="63">
          <cell r="O63">
            <v>0.40646258503401361</v>
          </cell>
        </row>
        <row r="64">
          <cell r="O64">
            <v>0.25510204081632654</v>
          </cell>
        </row>
        <row r="65">
          <cell r="O65">
            <v>-0.40282685512367489</v>
          </cell>
        </row>
        <row r="66">
          <cell r="O66">
            <v>0.13380909901873328</v>
          </cell>
        </row>
        <row r="67">
          <cell r="O67">
            <v>-0.37288909173893198</v>
          </cell>
        </row>
        <row r="68">
          <cell r="O68">
            <v>-0.32247815726767276</v>
          </cell>
        </row>
        <row r="69">
          <cell r="O69">
            <v>-4.3661060802069857E-2</v>
          </cell>
        </row>
        <row r="70">
          <cell r="O70">
            <v>-0.85892282958199362</v>
          </cell>
        </row>
        <row r="71">
          <cell r="O71">
            <v>0.54863344051446949</v>
          </cell>
        </row>
        <row r="72">
          <cell r="O72">
            <v>-0.33762057877813506</v>
          </cell>
        </row>
        <row r="73">
          <cell r="O73">
            <v>-0.1812700964630225</v>
          </cell>
        </row>
        <row r="74">
          <cell r="O74">
            <v>-6.8467629250116444E-2</v>
          </cell>
        </row>
        <row r="75">
          <cell r="O75">
            <v>0.57055961070559613</v>
          </cell>
        </row>
        <row r="76">
          <cell r="O76">
            <v>-0.50109329446064144</v>
          </cell>
        </row>
        <row r="77">
          <cell r="O77">
            <v>-0.21246952281435039</v>
          </cell>
        </row>
        <row r="78">
          <cell r="O78">
            <v>0.15458167330677292</v>
          </cell>
        </row>
        <row r="79">
          <cell r="O79">
            <v>-0.2441860465116279</v>
          </cell>
        </row>
        <row r="80">
          <cell r="O80">
            <v>-0.45520965692503179</v>
          </cell>
        </row>
        <row r="81">
          <cell r="O81">
            <v>-0.34624896949711459</v>
          </cell>
        </row>
        <row r="82">
          <cell r="O82">
            <v>4.5379537953795381E-2</v>
          </cell>
        </row>
        <row r="83">
          <cell r="O83">
            <v>-0.51012145748987858</v>
          </cell>
        </row>
        <row r="84">
          <cell r="O84">
            <v>-0.37604830593760485</v>
          </cell>
        </row>
        <row r="85">
          <cell r="O85">
            <v>-0.10932475884244373</v>
          </cell>
        </row>
        <row r="86">
          <cell r="O86">
            <v>-0.37210282343025708</v>
          </cell>
        </row>
        <row r="87">
          <cell r="O87">
            <v>-9.7374179431072211E-2</v>
          </cell>
        </row>
        <row r="88">
          <cell r="O88">
            <v>-0.15701668302257116</v>
          </cell>
        </row>
        <row r="89">
          <cell r="O89">
            <v>-0.12144455097475232</v>
          </cell>
        </row>
        <row r="90">
          <cell r="O90">
            <v>-8.7407407407407406E-2</v>
          </cell>
        </row>
        <row r="91">
          <cell r="O91">
            <v>-0.27069351230425054</v>
          </cell>
        </row>
        <row r="92">
          <cell r="O92">
            <v>0.28995215311004785</v>
          </cell>
        </row>
        <row r="93">
          <cell r="O93">
            <v>-0.43840271877655057</v>
          </cell>
        </row>
        <row r="94">
          <cell r="O94">
            <v>-0.10773680404916848</v>
          </cell>
        </row>
        <row r="95">
          <cell r="O95">
            <v>7.5596816976127315E-2</v>
          </cell>
        </row>
        <row r="96">
          <cell r="O96">
            <v>-0.18733421750663129</v>
          </cell>
        </row>
        <row r="97">
          <cell r="O97">
            <v>-0.13217905405405406</v>
          </cell>
        </row>
        <row r="98">
          <cell r="O98">
            <v>-0.27050610820244331</v>
          </cell>
        </row>
        <row r="99">
          <cell r="O99">
            <v>5.8666666666666666E-2</v>
          </cell>
        </row>
        <row r="100">
          <cell r="O100">
            <v>0.2684630738522954</v>
          </cell>
        </row>
        <row r="101">
          <cell r="O101">
            <v>-0.22044444444444444</v>
          </cell>
        </row>
        <row r="102">
          <cell r="O102">
            <v>-0.42315573770491804</v>
          </cell>
        </row>
        <row r="103">
          <cell r="O103">
            <v>-8.3838383838383837E-2</v>
          </cell>
        </row>
        <row r="104">
          <cell r="O104">
            <v>-0.49485783424077434</v>
          </cell>
        </row>
        <row r="105">
          <cell r="O105">
            <v>-0.20110361741263028</v>
          </cell>
        </row>
        <row r="106">
          <cell r="O106">
            <v>-0.36492537313432838</v>
          </cell>
        </row>
        <row r="107">
          <cell r="O107">
            <v>-0.143602085840353</v>
          </cell>
        </row>
        <row r="108">
          <cell r="O108">
            <v>-0.25247035573122528</v>
          </cell>
        </row>
        <row r="109">
          <cell r="O109">
            <v>-0.12648221343873517</v>
          </cell>
        </row>
        <row r="110">
          <cell r="O110">
            <v>-0.1388888888888889</v>
          </cell>
        </row>
        <row r="111">
          <cell r="O111">
            <v>-0.15860735009671179</v>
          </cell>
        </row>
        <row r="112">
          <cell r="O112">
            <v>2.3255813953488372E-2</v>
          </cell>
        </row>
        <row r="113">
          <cell r="O113">
            <v>0.2334429309534993</v>
          </cell>
        </row>
        <row r="114">
          <cell r="O114">
            <v>-0.11085180863477247</v>
          </cell>
        </row>
        <row r="115">
          <cell r="O115">
            <v>-0.32158836689038034</v>
          </cell>
        </row>
        <row r="116">
          <cell r="O116">
            <v>-4.7026279391424619E-2</v>
          </cell>
        </row>
        <row r="117">
          <cell r="O117">
            <v>-0.30513307984790877</v>
          </cell>
        </row>
        <row r="118">
          <cell r="O118">
            <v>-6.1312607944732297E-2</v>
          </cell>
        </row>
        <row r="119">
          <cell r="O119">
            <v>-0.31637353433835846</v>
          </cell>
        </row>
        <row r="120">
          <cell r="O120">
            <v>-0.45055499495459134</v>
          </cell>
        </row>
        <row r="121">
          <cell r="O121">
            <v>-6.8241469816272965E-2</v>
          </cell>
        </row>
        <row r="122">
          <cell r="O122">
            <v>3.2006920415224911E-2</v>
          </cell>
        </row>
        <row r="123">
          <cell r="O123">
            <v>-0.34012096774193551</v>
          </cell>
        </row>
        <row r="124">
          <cell r="O124">
            <v>-0.26506024096385544</v>
          </cell>
        </row>
        <row r="125">
          <cell r="O125">
            <v>-0.17604770161119804</v>
          </cell>
        </row>
        <row r="126">
          <cell r="O126">
            <v>-9.2817925508235644E-2</v>
          </cell>
        </row>
        <row r="127">
          <cell r="O127">
            <v>-0.52091756020390223</v>
          </cell>
        </row>
        <row r="128">
          <cell r="O128">
            <v>-0.29161554192229039</v>
          </cell>
        </row>
        <row r="129">
          <cell r="O129">
            <v>-2.3452157598499061E-2</v>
          </cell>
        </row>
        <row r="130">
          <cell r="O130">
            <v>-0.20357142857142857</v>
          </cell>
        </row>
        <row r="131">
          <cell r="O131">
            <v>-6.6508313539192399E-2</v>
          </cell>
        </row>
        <row r="132">
          <cell r="O132">
            <v>1.166429587482219E-2</v>
          </cell>
        </row>
        <row r="133">
          <cell r="O133">
            <v>-0.11894273127753303</v>
          </cell>
        </row>
        <row r="134">
          <cell r="O134">
            <v>-0.17438551099611901</v>
          </cell>
        </row>
        <row r="135">
          <cell r="O135">
            <v>-0.15469007131102577</v>
          </cell>
        </row>
        <row r="136">
          <cell r="O136">
            <v>-0.21070615034168566</v>
          </cell>
        </row>
        <row r="137">
          <cell r="O137">
            <v>-0.26405867970660146</v>
          </cell>
        </row>
        <row r="138">
          <cell r="O138">
            <v>6.8669527896995708E-2</v>
          </cell>
        </row>
        <row r="139">
          <cell r="O139">
            <v>-0.42828008157715841</v>
          </cell>
        </row>
        <row r="140">
          <cell r="O140">
            <v>-0.43325183374083132</v>
          </cell>
        </row>
        <row r="141">
          <cell r="O141">
            <v>-0.35218508997429304</v>
          </cell>
        </row>
        <row r="142">
          <cell r="O142">
            <v>-7.769085513892636E-2</v>
          </cell>
        </row>
        <row r="143">
          <cell r="O143">
            <v>-0.56577693040991417</v>
          </cell>
        </row>
        <row r="144">
          <cell r="O144">
            <v>-0.25105828720286549</v>
          </cell>
        </row>
        <row r="145">
          <cell r="O145">
            <v>-0.12552068869758401</v>
          </cell>
        </row>
        <row r="146">
          <cell r="O146">
            <v>9.4414893617021281E-2</v>
          </cell>
        </row>
        <row r="147">
          <cell r="O147">
            <v>-0.17502365184484389</v>
          </cell>
        </row>
        <row r="148">
          <cell r="O148">
            <v>-0.11829268292682926</v>
          </cell>
        </row>
        <row r="149">
          <cell r="O149">
            <v>-0.10218978102189781</v>
          </cell>
        </row>
        <row r="150">
          <cell r="O150">
            <v>-0.21175523349436393</v>
          </cell>
        </row>
        <row r="151">
          <cell r="O151">
            <v>-9.9108027750247768E-2</v>
          </cell>
        </row>
        <row r="152">
          <cell r="O152">
            <v>-0.15363800360793747</v>
          </cell>
        </row>
        <row r="153">
          <cell r="O153">
            <v>-0.23830734966592429</v>
          </cell>
        </row>
        <row r="154">
          <cell r="O154">
            <v>0.13133476088508209</v>
          </cell>
        </row>
        <row r="155">
          <cell r="O155">
            <v>-0.1496962332928311</v>
          </cell>
        </row>
        <row r="156">
          <cell r="O156">
            <v>-0.13701492537313434</v>
          </cell>
        </row>
        <row r="157">
          <cell r="O157">
            <v>-4.7589993898718728E-2</v>
          </cell>
        </row>
        <row r="158">
          <cell r="O158">
            <v>-2.1262458471760799E-2</v>
          </cell>
        </row>
        <row r="159">
          <cell r="O159">
            <v>7.9505300353356886E-2</v>
          </cell>
        </row>
        <row r="160">
          <cell r="O160">
            <v>-0.2390386489119844</v>
          </cell>
        </row>
        <row r="161">
          <cell r="O161">
            <v>-5.5400372439478582E-2</v>
          </cell>
        </row>
        <row r="162">
          <cell r="O162">
            <v>-0.32116589485153907</v>
          </cell>
        </row>
        <row r="163">
          <cell r="O163">
            <v>9.827517047733654E-2</v>
          </cell>
        </row>
        <row r="164">
          <cell r="O164">
            <v>1.0970756707868556</v>
          </cell>
        </row>
        <row r="165">
          <cell r="O165">
            <v>0.4707309006724727</v>
          </cell>
        </row>
        <row r="166">
          <cell r="O166">
            <v>-6.7073170731707321E-2</v>
          </cell>
        </row>
        <row r="167">
          <cell r="O167">
            <v>-0.1134453781512605</v>
          </cell>
        </row>
        <row r="168">
          <cell r="O168">
            <v>-0.19390185802763221</v>
          </cell>
        </row>
        <row r="169">
          <cell r="O169">
            <v>-6.7039106145251395E-2</v>
          </cell>
        </row>
        <row r="170">
          <cell r="O170">
            <v>-6.2883435582822084E-2</v>
          </cell>
        </row>
        <row r="171">
          <cell r="O171">
            <v>-0.17029862792574657</v>
          </cell>
        </row>
        <row r="172">
          <cell r="O172">
            <v>-0.11475409836065574</v>
          </cell>
        </row>
        <row r="173">
          <cell r="O173">
            <v>-0.1273006134969325</v>
          </cell>
        </row>
        <row r="174">
          <cell r="O174">
            <v>-0.26404084609773887</v>
          </cell>
        </row>
        <row r="175">
          <cell r="O175">
            <v>-0.2769863880974992</v>
          </cell>
        </row>
        <row r="176">
          <cell r="O176">
            <v>-0.28599221789883267</v>
          </cell>
        </row>
        <row r="177">
          <cell r="O177" t="str">
            <v>Not on Published Price list 13/14 (A)</v>
          </cell>
        </row>
        <row r="178">
          <cell r="O178" t="str">
            <v>Not on Published Price list 13/14 (A)</v>
          </cell>
        </row>
        <row r="179">
          <cell r="O179">
            <v>-0.12532637075718014</v>
          </cell>
        </row>
        <row r="180">
          <cell r="O180" t="str">
            <v>Not on Published Price list 13/14 (A)</v>
          </cell>
        </row>
        <row r="181">
          <cell r="O181">
            <v>-1.2004801920768306E-3</v>
          </cell>
        </row>
        <row r="182">
          <cell r="O182">
            <v>-8.680142687277051E-2</v>
          </cell>
        </row>
        <row r="183">
          <cell r="O183">
            <v>-7.2864321608040197E-2</v>
          </cell>
        </row>
        <row r="184">
          <cell r="O184">
            <v>0.86970684039087953</v>
          </cell>
        </row>
        <row r="185">
          <cell r="O185">
            <v>-0.44103072348860256</v>
          </cell>
        </row>
        <row r="186">
          <cell r="O186">
            <v>-0.16426512968299711</v>
          </cell>
        </row>
        <row r="187">
          <cell r="O187">
            <v>-3.3123028391167195E-2</v>
          </cell>
        </row>
        <row r="188">
          <cell r="O188">
            <v>0.13738019169329074</v>
          </cell>
        </row>
        <row r="189">
          <cell r="O189">
            <v>-4.4193216855087356E-2</v>
          </cell>
        </row>
        <row r="190">
          <cell r="O190">
            <v>-5.1818181818181819E-2</v>
          </cell>
        </row>
        <row r="191">
          <cell r="O191">
            <v>-0.18081180811808117</v>
          </cell>
        </row>
        <row r="192">
          <cell r="O192">
            <v>-1</v>
          </cell>
        </row>
        <row r="193">
          <cell r="O193">
            <v>8.723404255319149E-2</v>
          </cell>
        </row>
        <row r="194">
          <cell r="O194">
            <v>-0.19284940411700974</v>
          </cell>
        </row>
        <row r="195">
          <cell r="O195">
            <v>-0.10395584176632934</v>
          </cell>
        </row>
        <row r="196">
          <cell r="O196">
            <v>1.9342359767891683E-3</v>
          </cell>
        </row>
        <row r="197">
          <cell r="O197">
            <v>0.32341650671785027</v>
          </cell>
        </row>
        <row r="198">
          <cell r="O198">
            <v>2.0084269662921348</v>
          </cell>
        </row>
        <row r="199">
          <cell r="O199">
            <v>4.4193216855087356E-2</v>
          </cell>
        </row>
        <row r="200">
          <cell r="O200">
            <v>-0.17181818181818181</v>
          </cell>
        </row>
        <row r="201">
          <cell r="O201">
            <v>-0.10487580496780129</v>
          </cell>
        </row>
        <row r="202">
          <cell r="O202">
            <v>1.2458471760797342E-2</v>
          </cell>
        </row>
        <row r="203">
          <cell r="O203">
            <v>-0.1245136186770428</v>
          </cell>
        </row>
        <row r="204">
          <cell r="O204">
            <v>-2.9335634167385678E-2</v>
          </cell>
        </row>
        <row r="205">
          <cell r="O205">
            <v>-9.3023255813953487E-2</v>
          </cell>
        </row>
        <row r="206">
          <cell r="O206">
            <v>1.3043478260869565E-2</v>
          </cell>
        </row>
        <row r="207">
          <cell r="O207">
            <v>-9.8026095684175307E-2</v>
          </cell>
        </row>
        <row r="208">
          <cell r="O208">
            <v>-3.5768645357686452E-2</v>
          </cell>
        </row>
        <row r="209">
          <cell r="O209">
            <v>-8.6351471900089211E-2</v>
          </cell>
        </row>
        <row r="210">
          <cell r="O210">
            <v>-0.2038253759672945</v>
          </cell>
        </row>
        <row r="211">
          <cell r="O211">
            <v>-0.36793164111585824</v>
          </cell>
        </row>
        <row r="212">
          <cell r="O212">
            <v>-3.6321031048623317E-2</v>
          </cell>
        </row>
        <row r="213">
          <cell r="O213">
            <v>-6.2086353608572328E-2</v>
          </cell>
        </row>
        <row r="214">
          <cell r="O214">
            <v>0.55506607929515417</v>
          </cell>
        </row>
        <row r="215">
          <cell r="O215">
            <v>1.1039426523297491</v>
          </cell>
        </row>
        <row r="216">
          <cell r="O216">
            <v>0.60963455149501666</v>
          </cell>
        </row>
        <row r="217">
          <cell r="O217">
            <v>-0.14541547277936961</v>
          </cell>
        </row>
        <row r="218">
          <cell r="O218">
            <v>-1.083537224746592E-2</v>
          </cell>
        </row>
        <row r="219">
          <cell r="O219">
            <v>0.41833440929632021</v>
          </cell>
        </row>
        <row r="220">
          <cell r="O220">
            <v>-4.3899289864428662E-2</v>
          </cell>
        </row>
        <row r="221">
          <cell r="O221">
            <v>-0.20358814352574103</v>
          </cell>
        </row>
        <row r="222">
          <cell r="O222">
            <v>-3.1022390072835176E-2</v>
          </cell>
        </row>
        <row r="223">
          <cell r="O223">
            <v>-0.13977695167286244</v>
          </cell>
        </row>
        <row r="224">
          <cell r="O224">
            <v>-0.13783447417548225</v>
          </cell>
        </row>
        <row r="225">
          <cell r="O225">
            <v>-7.9265562024182709E-2</v>
          </cell>
        </row>
        <row r="226">
          <cell r="O226">
            <v>0.3611111111111111</v>
          </cell>
        </row>
        <row r="227">
          <cell r="O227">
            <v>-6.346541302887844E-2</v>
          </cell>
        </row>
        <row r="228">
          <cell r="O228">
            <v>-9.9418604651162784E-2</v>
          </cell>
        </row>
        <row r="229">
          <cell r="O229">
            <v>-7.4102175012645419E-2</v>
          </cell>
        </row>
        <row r="230">
          <cell r="O230">
            <v>-1.2190476190476191E-2</v>
          </cell>
        </row>
        <row r="231">
          <cell r="O231">
            <v>-0.1339754816112084</v>
          </cell>
        </row>
        <row r="232">
          <cell r="O232">
            <v>-0.22721518987341771</v>
          </cell>
        </row>
        <row r="233">
          <cell r="O233">
            <v>-0.16519174041297935</v>
          </cell>
        </row>
        <row r="234">
          <cell r="O234">
            <v>-9.0958019375672772E-2</v>
          </cell>
        </row>
        <row r="235">
          <cell r="O235">
            <v>0.31644260599793173</v>
          </cell>
        </row>
        <row r="236">
          <cell r="O236">
            <v>0.37296416938110749</v>
          </cell>
        </row>
        <row r="237">
          <cell r="O237">
            <v>-0.12332668755340359</v>
          </cell>
        </row>
        <row r="238">
          <cell r="O238">
            <v>0.50801393728222999</v>
          </cell>
        </row>
        <row r="239">
          <cell r="O239">
            <v>1.1366806136680614</v>
          </cell>
        </row>
        <row r="240">
          <cell r="O240">
            <v>-0.10854092526690391</v>
          </cell>
        </row>
        <row r="241">
          <cell r="O241">
            <v>-0.1397003745318352</v>
          </cell>
        </row>
        <row r="242">
          <cell r="O242">
            <v>-0.20666344760985031</v>
          </cell>
        </row>
        <row r="243">
          <cell r="O243">
            <v>-0.39459084604715672</v>
          </cell>
        </row>
        <row r="244">
          <cell r="O244">
            <v>-0.14088250930356194</v>
          </cell>
        </row>
        <row r="245">
          <cell r="O245">
            <v>-0.15119916579770595</v>
          </cell>
        </row>
        <row r="246">
          <cell r="O246">
            <v>-0.11042944785276074</v>
          </cell>
        </row>
        <row r="247">
          <cell r="O247">
            <v>-0.32077922077922078</v>
          </cell>
        </row>
        <row r="248">
          <cell r="O248">
            <v>1.7647058823529412E-2</v>
          </cell>
        </row>
        <row r="249">
          <cell r="O249">
            <v>-0.25746156165209527</v>
          </cell>
        </row>
        <row r="250">
          <cell r="O250">
            <v>0.20218153486560186</v>
          </cell>
        </row>
        <row r="251">
          <cell r="O251">
            <v>-0.17267080745341615</v>
          </cell>
        </row>
        <row r="252">
          <cell r="O252">
            <v>-8.5811648079306066E-2</v>
          </cell>
        </row>
        <row r="253">
          <cell r="O253">
            <v>-0.32154456874774451</v>
          </cell>
        </row>
        <row r="254">
          <cell r="O254">
            <v>-0.38212842388863943</v>
          </cell>
        </row>
        <row r="255">
          <cell r="O255">
            <v>-0.10287335934728627</v>
          </cell>
        </row>
        <row r="256">
          <cell r="O256">
            <v>-0.10257568910980569</v>
          </cell>
        </row>
        <row r="257">
          <cell r="O257">
            <v>-6.7559342665855143E-2</v>
          </cell>
        </row>
        <row r="258">
          <cell r="O258">
            <v>-0.16002870470039468</v>
          </cell>
        </row>
        <row r="259">
          <cell r="O259">
            <v>-3.3459255261737722E-2</v>
          </cell>
        </row>
        <row r="260">
          <cell r="O260">
            <v>0.55765199161425572</v>
          </cell>
        </row>
        <row r="261">
          <cell r="O261">
            <v>-0.29661538461538461</v>
          </cell>
        </row>
        <row r="262">
          <cell r="O262">
            <v>-0.33152852977925862</v>
          </cell>
        </row>
        <row r="263">
          <cell r="O263">
            <v>-0.41536458333333331</v>
          </cell>
        </row>
        <row r="264">
          <cell r="O264">
            <v>-0.27845330739299612</v>
          </cell>
        </row>
        <row r="265">
          <cell r="O265">
            <v>-0.33121019108280253</v>
          </cell>
        </row>
        <row r="266">
          <cell r="O266">
            <v>-0.3351703406813627</v>
          </cell>
        </row>
        <row r="267">
          <cell r="O267">
            <v>-5.949820788530466E-2</v>
          </cell>
        </row>
        <row r="268">
          <cell r="O268">
            <v>-0.15906886517943744</v>
          </cell>
        </row>
        <row r="269">
          <cell r="O269">
            <v>-9.3343534812547813E-2</v>
          </cell>
        </row>
        <row r="270">
          <cell r="O270">
            <v>-6.3157894736842104E-3</v>
          </cell>
        </row>
        <row r="271">
          <cell r="O271">
            <v>-0.4247498912570683</v>
          </cell>
        </row>
        <row r="272">
          <cell r="O272">
            <v>-0.32580525731210663</v>
          </cell>
        </row>
        <row r="273">
          <cell r="O273">
            <v>-0.72528693076638284</v>
          </cell>
        </row>
        <row r="274">
          <cell r="O274">
            <v>-0.13555691554467564</v>
          </cell>
        </row>
        <row r="275">
          <cell r="O275">
            <v>-0.14540922309929372</v>
          </cell>
        </row>
        <row r="276">
          <cell r="O276">
            <v>5.6969696969696969E-2</v>
          </cell>
        </row>
        <row r="277">
          <cell r="O277">
            <v>-3.5398230088495575E-2</v>
          </cell>
        </row>
        <row r="278">
          <cell r="O278">
            <v>-0.1934541203974284</v>
          </cell>
        </row>
        <row r="279">
          <cell r="O279">
            <v>-0.24898167006109981</v>
          </cell>
        </row>
        <row r="280">
          <cell r="O280">
            <v>1.0103092783505154</v>
          </cell>
        </row>
        <row r="281">
          <cell r="O281">
            <v>-1</v>
          </cell>
        </row>
        <row r="282">
          <cell r="O282">
            <v>5.7346938775510203</v>
          </cell>
        </row>
        <row r="283">
          <cell r="O283">
            <v>0.23809523809523808</v>
          </cell>
        </row>
        <row r="284">
          <cell r="O284">
            <v>0.1977818853974122</v>
          </cell>
        </row>
        <row r="285">
          <cell r="O285" t="str">
            <v>Not on Published Price list 13/14 (A)</v>
          </cell>
        </row>
        <row r="286">
          <cell r="O286" t="str">
            <v>Not on both list</v>
          </cell>
        </row>
        <row r="287">
          <cell r="O287" t="str">
            <v>Not on Published Price list 13/14 (A)</v>
          </cell>
        </row>
        <row r="288">
          <cell r="O288">
            <v>0.1134020618556701</v>
          </cell>
        </row>
        <row r="289">
          <cell r="O289" t="str">
            <v>Not on Published Price list 13/14 (A)</v>
          </cell>
        </row>
        <row r="290">
          <cell r="O290">
            <v>0.19135802469135801</v>
          </cell>
        </row>
        <row r="291">
          <cell r="O291">
            <v>-0.19901256080737675</v>
          </cell>
        </row>
        <row r="292">
          <cell r="O292">
            <v>8.8346337780015105E-2</v>
          </cell>
        </row>
        <row r="293">
          <cell r="O293">
            <v>-2.0872420262664164E-2</v>
          </cell>
        </row>
        <row r="294">
          <cell r="O294">
            <v>-0.33650893630422801</v>
          </cell>
        </row>
        <row r="295">
          <cell r="O295">
            <v>-0.48932676518883417</v>
          </cell>
        </row>
        <row r="296">
          <cell r="O296">
            <v>-7.2589937267955443E-2</v>
          </cell>
        </row>
        <row r="297">
          <cell r="O297">
            <v>-8.5877318116975743E-2</v>
          </cell>
        </row>
        <row r="298">
          <cell r="O298">
            <v>-2.9013539651837523E-2</v>
          </cell>
        </row>
        <row r="299">
          <cell r="O299">
            <v>0.10333484573502723</v>
          </cell>
        </row>
        <row r="300">
          <cell r="O300">
            <v>-4.0659023027266594E-2</v>
          </cell>
        </row>
        <row r="301">
          <cell r="O301">
            <v>-7.8247396057501931E-2</v>
          </cell>
        </row>
        <row r="302">
          <cell r="O302">
            <v>-6.7041226937969781E-2</v>
          </cell>
        </row>
        <row r="303">
          <cell r="O303">
            <v>-0.12795374560080441</v>
          </cell>
        </row>
        <row r="304">
          <cell r="O304">
            <v>-0.27498577659776219</v>
          </cell>
        </row>
        <row r="305">
          <cell r="O305">
            <v>-0.32600498868843902</v>
          </cell>
        </row>
        <row r="306">
          <cell r="O306">
            <v>-0.14989600516388152</v>
          </cell>
        </row>
        <row r="307">
          <cell r="O307">
            <v>-0.18515205724508049</v>
          </cell>
        </row>
        <row r="308">
          <cell r="O308">
            <v>-0.18647406434668418</v>
          </cell>
        </row>
        <row r="309">
          <cell r="O309" t="str">
            <v>Not on 15/16 prices Unadjusted</v>
          </cell>
        </row>
        <row r="310">
          <cell r="O310">
            <v>-0.29971569654346852</v>
          </cell>
        </row>
        <row r="311">
          <cell r="O311">
            <v>-0.20566037735849058</v>
          </cell>
        </row>
        <row r="312">
          <cell r="O312">
            <v>-7.9599056603773588E-2</v>
          </cell>
        </row>
        <row r="313">
          <cell r="O313">
            <v>-0.13431855500821019</v>
          </cell>
        </row>
        <row r="314">
          <cell r="O314">
            <v>6.6789781471221915E-2</v>
          </cell>
        </row>
        <row r="315">
          <cell r="O315">
            <v>-5.2476910159529808E-3</v>
          </cell>
        </row>
        <row r="316">
          <cell r="O316">
            <v>-0.21817709010531791</v>
          </cell>
        </row>
        <row r="317">
          <cell r="O317" t="str">
            <v>Not on Published Price list 13/14 (A)</v>
          </cell>
        </row>
        <row r="318">
          <cell r="O318">
            <v>0.19613095238095238</v>
          </cell>
        </row>
        <row r="319">
          <cell r="O319">
            <v>0.23972602739726026</v>
          </cell>
        </row>
        <row r="320">
          <cell r="O320">
            <v>-0.37632508833922262</v>
          </cell>
        </row>
        <row r="321">
          <cell r="O321">
            <v>-3.5836177474402729E-2</v>
          </cell>
        </row>
        <row r="322">
          <cell r="O322">
            <v>-0.17252252252252251</v>
          </cell>
        </row>
        <row r="323">
          <cell r="O323">
            <v>7.049864898059445E-2</v>
          </cell>
        </row>
        <row r="324">
          <cell r="O324">
            <v>0.11449468085106383</v>
          </cell>
        </row>
        <row r="325">
          <cell r="O325">
            <v>0.27350427350427353</v>
          </cell>
        </row>
        <row r="326">
          <cell r="O326">
            <v>0.13336360884044807</v>
          </cell>
        </row>
        <row r="327">
          <cell r="O327">
            <v>-0.13813490997043806</v>
          </cell>
        </row>
        <row r="328">
          <cell r="O328">
            <v>-3.7052994398965963E-2</v>
          </cell>
        </row>
        <row r="329">
          <cell r="O329">
            <v>-0.40828402366863903</v>
          </cell>
        </row>
        <row r="330">
          <cell r="O330">
            <v>-0.30538922155688625</v>
          </cell>
        </row>
        <row r="331">
          <cell r="O331">
            <v>-0.36624040920716111</v>
          </cell>
        </row>
        <row r="332">
          <cell r="O332">
            <v>9.081735620585267E-2</v>
          </cell>
        </row>
        <row r="333">
          <cell r="O333">
            <v>0.16793446459918079</v>
          </cell>
        </row>
        <row r="334">
          <cell r="O334">
            <v>0.38424437299035369</v>
          </cell>
        </row>
        <row r="335">
          <cell r="O335">
            <v>-0.24531835205992508</v>
          </cell>
        </row>
        <row r="336">
          <cell r="O336">
            <v>0.14990512333965844</v>
          </cell>
        </row>
        <row r="337">
          <cell r="O337">
            <v>0.18235294117647058</v>
          </cell>
        </row>
        <row r="338">
          <cell r="O338">
            <v>-0.39883040935672515</v>
          </cell>
        </row>
        <row r="339">
          <cell r="O339" t="str">
            <v>Not on 15/16 prices Unadjusted</v>
          </cell>
        </row>
        <row r="340">
          <cell r="O340" t="str">
            <v>Not on 15/16 prices Unadjusted</v>
          </cell>
        </row>
        <row r="341">
          <cell r="O341" t="str">
            <v>Not on 15/16 prices Unadjusted</v>
          </cell>
        </row>
        <row r="342">
          <cell r="O342" t="str">
            <v>Not on 15/16 prices Unadjusted</v>
          </cell>
        </row>
        <row r="343">
          <cell r="O343" t="str">
            <v>Not on 15/16 prices Unadjusted</v>
          </cell>
        </row>
        <row r="344">
          <cell r="O344" t="str">
            <v>Not on 15/16 prices Unadjusted</v>
          </cell>
        </row>
        <row r="345">
          <cell r="O345" t="str">
            <v>Not on 15/16 prices Unadjusted</v>
          </cell>
        </row>
        <row r="346">
          <cell r="O346" t="str">
            <v>Not on 15/16 prices Unadjusted</v>
          </cell>
        </row>
        <row r="347">
          <cell r="O347" t="str">
            <v>Not on 15/16 prices Unadjusted</v>
          </cell>
        </row>
        <row r="348">
          <cell r="O348" t="str">
            <v>Not on 15/16 prices Unadjusted</v>
          </cell>
        </row>
        <row r="349">
          <cell r="O349" t="str">
            <v>Not on 15/16 prices Unadjusted</v>
          </cell>
        </row>
        <row r="350">
          <cell r="O350" t="str">
            <v>Not on 15/16 prices Unadjusted</v>
          </cell>
        </row>
        <row r="351">
          <cell r="O351" t="str">
            <v>Not on 15/16 prices Unadjusted</v>
          </cell>
        </row>
        <row r="352">
          <cell r="O352" t="str">
            <v>Not on 15/16 prices Unadjusted</v>
          </cell>
        </row>
        <row r="353">
          <cell r="O353" t="str">
            <v>Not on 15/16 prices Unadjusted</v>
          </cell>
        </row>
        <row r="354">
          <cell r="O354" t="str">
            <v>Not on 15/16 prices Unadjusted</v>
          </cell>
        </row>
        <row r="355">
          <cell r="O355" t="str">
            <v>Not on 15/16 prices Unadjusted</v>
          </cell>
        </row>
        <row r="356">
          <cell r="O356">
            <v>-0.23297650906928338</v>
          </cell>
        </row>
        <row r="357">
          <cell r="O357">
            <v>-0.214190093708166</v>
          </cell>
        </row>
        <row r="358">
          <cell r="O358">
            <v>-0.1220159151193634</v>
          </cell>
        </row>
        <row r="359">
          <cell r="O359" t="str">
            <v>Not on 15/16 prices Unadjusted</v>
          </cell>
        </row>
        <row r="360">
          <cell r="O360" t="str">
            <v>Not on 15/16 prices Unadjusted</v>
          </cell>
        </row>
        <row r="361">
          <cell r="O361" t="str">
            <v>Not on 15/16 prices Unadjusted</v>
          </cell>
        </row>
        <row r="362">
          <cell r="O362" t="str">
            <v>Not on 15/16 prices Unadjusted</v>
          </cell>
        </row>
        <row r="363">
          <cell r="O363" t="str">
            <v>Not on 15/16 prices Unadjusted</v>
          </cell>
        </row>
        <row r="364">
          <cell r="O364">
            <v>-0.1873715673454138</v>
          </cell>
        </row>
        <row r="365">
          <cell r="O365">
            <v>-5.681818181818182E-3</v>
          </cell>
        </row>
        <row r="366">
          <cell r="O366">
            <v>-1.8495684340320593E-2</v>
          </cell>
        </row>
        <row r="367">
          <cell r="O367">
            <v>0.30369576861274772</v>
          </cell>
        </row>
        <row r="368">
          <cell r="O368">
            <v>-0.17078885706847174</v>
          </cell>
        </row>
        <row r="369">
          <cell r="O369">
            <v>-7.4977817213842057E-2</v>
          </cell>
        </row>
        <row r="370">
          <cell r="O370">
            <v>2.1141649048625794E-3</v>
          </cell>
        </row>
        <row r="371">
          <cell r="O371" t="str">
            <v>Not on 15/16 prices Unadjusted</v>
          </cell>
        </row>
        <row r="372">
          <cell r="O372" t="str">
            <v>Not on 15/16 prices Unadjusted</v>
          </cell>
        </row>
        <row r="373">
          <cell r="O373">
            <v>-3.1689088191330345E-2</v>
          </cell>
        </row>
        <row r="374">
          <cell r="O374">
            <v>4.8802129547471165E-3</v>
          </cell>
        </row>
        <row r="375">
          <cell r="O375" t="str">
            <v>Not on 15/16 prices Unadjusted</v>
          </cell>
        </row>
        <row r="376">
          <cell r="O376" t="str">
            <v>Not on 15/16 prices Unadjusted</v>
          </cell>
        </row>
        <row r="377">
          <cell r="O377">
            <v>-5.701754385964912E-2</v>
          </cell>
        </row>
        <row r="378">
          <cell r="O378">
            <v>-0.12946783161239078</v>
          </cell>
        </row>
        <row r="379">
          <cell r="O379" t="str">
            <v>Not on 15/16 prices Unadjusted</v>
          </cell>
        </row>
        <row r="380">
          <cell r="O380">
            <v>-0.57070707070707072</v>
          </cell>
        </row>
        <row r="381">
          <cell r="O381">
            <v>-0.44719535783365572</v>
          </cell>
        </row>
        <row r="382">
          <cell r="O382">
            <v>-0.16920943134535368</v>
          </cell>
        </row>
        <row r="383">
          <cell r="O383" t="str">
            <v>Not on 15/16 prices Unadjusted</v>
          </cell>
        </row>
        <row r="384">
          <cell r="O384" t="str">
            <v>Not on 15/16 prices Unadjusted</v>
          </cell>
        </row>
        <row r="385">
          <cell r="O385" t="str">
            <v>Not on 15/16 prices Unadjusted</v>
          </cell>
        </row>
        <row r="386">
          <cell r="O386">
            <v>-0.24247456923396304</v>
          </cell>
        </row>
        <row r="387">
          <cell r="O387">
            <v>-4.074585635359116E-2</v>
          </cell>
        </row>
        <row r="388">
          <cell r="O388">
            <v>0.30748225013653741</v>
          </cell>
        </row>
        <row r="389">
          <cell r="O389">
            <v>0.82683215130023646</v>
          </cell>
        </row>
        <row r="390">
          <cell r="O390" t="str">
            <v>Not on 15/16 prices Unadjusted</v>
          </cell>
        </row>
        <row r="391">
          <cell r="O391" t="str">
            <v>Not on 15/16 prices Unadjusted</v>
          </cell>
        </row>
        <row r="392">
          <cell r="O392" t="str">
            <v>Not on 15/16 prices Unadjusted</v>
          </cell>
        </row>
        <row r="393">
          <cell r="O393" t="str">
            <v>Not on 15/16 prices Unadjusted</v>
          </cell>
        </row>
        <row r="394">
          <cell r="O394" t="str">
            <v>Not on 15/16 prices Unadjusted</v>
          </cell>
        </row>
        <row r="395">
          <cell r="O395">
            <v>-0.25452664252457319</v>
          </cell>
        </row>
        <row r="396">
          <cell r="O396">
            <v>-0.20425138632162662</v>
          </cell>
        </row>
        <row r="397">
          <cell r="O397">
            <v>5.0377833753148613E-3</v>
          </cell>
        </row>
        <row r="398">
          <cell r="O398">
            <v>-0.2052505966587112</v>
          </cell>
        </row>
        <row r="399">
          <cell r="O399">
            <v>-0.31120331950207469</v>
          </cell>
        </row>
        <row r="400">
          <cell r="O400">
            <v>4.0567951318458417E-2</v>
          </cell>
        </row>
        <row r="401">
          <cell r="O401">
            <v>-0.35510718789407314</v>
          </cell>
        </row>
        <row r="402">
          <cell r="O402">
            <v>-0.21869782971619364</v>
          </cell>
        </row>
        <row r="403">
          <cell r="O403">
            <v>-2.4553571428571428E-2</v>
          </cell>
        </row>
        <row r="404">
          <cell r="O404">
            <v>4.4554455445544552E-2</v>
          </cell>
        </row>
        <row r="405">
          <cell r="O405">
            <v>-0.21668383110195674</v>
          </cell>
        </row>
        <row r="406">
          <cell r="O406">
            <v>-8.0674567000911579E-2</v>
          </cell>
        </row>
        <row r="407">
          <cell r="O407">
            <v>-8.5953878406708595E-2</v>
          </cell>
        </row>
        <row r="408">
          <cell r="O408">
            <v>-2.7166882276843468E-2</v>
          </cell>
        </row>
        <row r="409">
          <cell r="O409">
            <v>-0.27613338328962156</v>
          </cell>
        </row>
        <row r="410">
          <cell r="O410">
            <v>3.1914893617021274E-2</v>
          </cell>
        </row>
        <row r="411">
          <cell r="O411">
            <v>5.5023923444976079E-2</v>
          </cell>
        </row>
        <row r="412">
          <cell r="O412">
            <v>-0.36601307189542481</v>
          </cell>
        </row>
        <row r="413">
          <cell r="O413">
            <v>-0.15375918598078009</v>
          </cell>
        </row>
        <row r="414">
          <cell r="O414">
            <v>-3.8548752834467119E-2</v>
          </cell>
        </row>
        <row r="415">
          <cell r="O415">
            <v>-0.23731501057082452</v>
          </cell>
        </row>
        <row r="416">
          <cell r="O416">
            <v>2.9010238907849831E-2</v>
          </cell>
        </row>
        <row r="417">
          <cell r="O417">
            <v>-0.31913477537437607</v>
          </cell>
        </row>
        <row r="418">
          <cell r="O418">
            <v>-0.16962645437844459</v>
          </cell>
        </row>
        <row r="419">
          <cell r="O419">
            <v>-7.8758949880668255E-2</v>
          </cell>
        </row>
        <row r="420">
          <cell r="O420" t="str">
            <v>Not on 15/16 prices Unadjusted</v>
          </cell>
        </row>
        <row r="421">
          <cell r="O421">
            <v>-0.28505443747937975</v>
          </cell>
        </row>
        <row r="422">
          <cell r="O422">
            <v>-0.17185761957730811</v>
          </cell>
        </row>
        <row r="423">
          <cell r="O423">
            <v>2.8795811518324606E-2</v>
          </cell>
        </row>
        <row r="424">
          <cell r="O424">
            <v>-0.17582128777923783</v>
          </cell>
        </row>
        <row r="425">
          <cell r="O425">
            <v>-0.21495678316422398</v>
          </cell>
        </row>
        <row r="426">
          <cell r="O426">
            <v>4.7337278106508875E-2</v>
          </cell>
        </row>
        <row r="427">
          <cell r="O427">
            <v>-0.28312646762831267</v>
          </cell>
        </row>
        <row r="428">
          <cell r="O428">
            <v>-0.11709047900650503</v>
          </cell>
        </row>
        <row r="429">
          <cell r="O429">
            <v>4.6454767726161368E-2</v>
          </cell>
        </row>
        <row r="430">
          <cell r="O430">
            <v>-0.24256348246674728</v>
          </cell>
        </row>
        <row r="431">
          <cell r="O431">
            <v>-0.26193001060445387</v>
          </cell>
        </row>
        <row r="432">
          <cell r="O432">
            <v>-0.1233974358974359</v>
          </cell>
        </row>
        <row r="433">
          <cell r="O433">
            <v>-0.18290960451977401</v>
          </cell>
        </row>
        <row r="434">
          <cell r="O434">
            <v>0.87157287157287155</v>
          </cell>
        </row>
        <row r="435">
          <cell r="O435">
            <v>-0.37806637806637805</v>
          </cell>
        </row>
        <row r="436">
          <cell r="O436">
            <v>-0.1594966344746854</v>
          </cell>
        </row>
        <row r="437">
          <cell r="O437">
            <v>-0.19814385150812064</v>
          </cell>
        </row>
        <row r="438">
          <cell r="O438">
            <v>-7.9365079365079361E-3</v>
          </cell>
        </row>
        <row r="439">
          <cell r="O439">
            <v>-0.31114435302916976</v>
          </cell>
        </row>
        <row r="440">
          <cell r="O440">
            <v>-0.22072419106317412</v>
          </cell>
        </row>
        <row r="441">
          <cell r="O441">
            <v>0.13759213759213759</v>
          </cell>
        </row>
        <row r="442">
          <cell r="O442">
            <v>8.4985835694051E-3</v>
          </cell>
        </row>
        <row r="443">
          <cell r="O443">
            <v>-0.34992458521870284</v>
          </cell>
        </row>
        <row r="444">
          <cell r="O444">
            <v>-0.22060766182298547</v>
          </cell>
        </row>
        <row r="445">
          <cell r="O445">
            <v>-0.62453531598513012</v>
          </cell>
        </row>
        <row r="446">
          <cell r="O446">
            <v>-0.29968454258675081</v>
          </cell>
        </row>
        <row r="447">
          <cell r="O447">
            <v>-0.24736048265460031</v>
          </cell>
        </row>
        <row r="448">
          <cell r="O448">
            <v>-6.0648801128349791E-2</v>
          </cell>
        </row>
        <row r="449">
          <cell r="O449">
            <v>8.7108013937282226E-3</v>
          </cell>
        </row>
        <row r="450">
          <cell r="O450" t="str">
            <v>Not on 15/16 prices Unadjusted</v>
          </cell>
        </row>
        <row r="451">
          <cell r="O451">
            <v>-0.26323529411764707</v>
          </cell>
        </row>
        <row r="452">
          <cell r="O452">
            <v>3.6834924965893585E-2</v>
          </cell>
        </row>
        <row r="453">
          <cell r="O453">
            <v>-3.4165571616294348E-2</v>
          </cell>
        </row>
        <row r="454">
          <cell r="O454" t="str">
            <v>Not on 15/16 prices Unadjusted</v>
          </cell>
        </row>
        <row r="455">
          <cell r="O455">
            <v>-3.125E-2</v>
          </cell>
        </row>
        <row r="456">
          <cell r="O456" t="str">
            <v>Not on 15/16 prices Unadjusted</v>
          </cell>
        </row>
        <row r="457">
          <cell r="O457">
            <v>-0.36420395421436003</v>
          </cell>
        </row>
        <row r="458">
          <cell r="O458">
            <v>-0.17653061224489797</v>
          </cell>
        </row>
        <row r="459">
          <cell r="O459">
            <v>-8.5422864428389284E-2</v>
          </cell>
        </row>
        <row r="460">
          <cell r="O460">
            <v>-0.26155292853304674</v>
          </cell>
        </row>
        <row r="461">
          <cell r="O461">
            <v>-0.12012826837691169</v>
          </cell>
        </row>
        <row r="462">
          <cell r="O462" t="str">
            <v>Not on 15/16 prices Unadjusted</v>
          </cell>
        </row>
        <row r="463">
          <cell r="O463" t="str">
            <v>Not on 15/16 prices Unadjusted</v>
          </cell>
        </row>
        <row r="464">
          <cell r="O464">
            <v>-0.39668431669188098</v>
          </cell>
        </row>
        <row r="465">
          <cell r="O465">
            <v>-0.58944785276073619</v>
          </cell>
        </row>
        <row r="466">
          <cell r="O466">
            <v>-0.30684413641017561</v>
          </cell>
        </row>
        <row r="467">
          <cell r="O467">
            <v>5.0392893747864709E-2</v>
          </cell>
        </row>
        <row r="468">
          <cell r="O468">
            <v>-7.6331900481959092E-2</v>
          </cell>
        </row>
        <row r="469">
          <cell r="O469">
            <v>-0.14007516228220021</v>
          </cell>
        </row>
        <row r="470">
          <cell r="O470">
            <v>-0.22852233676975944</v>
          </cell>
        </row>
        <row r="471">
          <cell r="O471">
            <v>-0.21729908083902899</v>
          </cell>
        </row>
        <row r="472">
          <cell r="O472">
            <v>-0.34714003944773175</v>
          </cell>
        </row>
        <row r="473">
          <cell r="O473">
            <v>-0.14423756775866131</v>
          </cell>
        </row>
        <row r="474">
          <cell r="O474">
            <v>-7.6864535768645353E-2</v>
          </cell>
        </row>
        <row r="475">
          <cell r="O475">
            <v>-6.8086479509519196E-2</v>
          </cell>
        </row>
        <row r="476">
          <cell r="O476">
            <v>-0.24108527131782945</v>
          </cell>
        </row>
        <row r="477">
          <cell r="O477">
            <v>-0.15709903593339175</v>
          </cell>
        </row>
        <row r="478">
          <cell r="O478">
            <v>-3.0750036694554526E-2</v>
          </cell>
        </row>
        <row r="479">
          <cell r="O479">
            <v>-0.25593719332679099</v>
          </cell>
        </row>
        <row r="480">
          <cell r="O480">
            <v>-0.13780260707635009</v>
          </cell>
        </row>
        <row r="481">
          <cell r="O481" t="str">
            <v>Not on 15/16 prices Unadjusted</v>
          </cell>
        </row>
        <row r="482">
          <cell r="O482">
            <v>0.32401714179243524</v>
          </cell>
        </row>
        <row r="483">
          <cell r="O483">
            <v>0.17841163310961969</v>
          </cell>
        </row>
        <row r="484">
          <cell r="O484">
            <v>-0.21325966850828729</v>
          </cell>
        </row>
        <row r="485">
          <cell r="O485">
            <v>-0.39610274579273691</v>
          </cell>
        </row>
        <row r="486">
          <cell r="O486">
            <v>-0.23130755064456721</v>
          </cell>
        </row>
        <row r="487">
          <cell r="O487" t="str">
            <v>Not on 15/16 prices Unadjusted</v>
          </cell>
        </row>
        <row r="488">
          <cell r="O488" t="str">
            <v>Not on 15/16 prices Unadjusted</v>
          </cell>
        </row>
        <row r="489">
          <cell r="O489" t="str">
            <v>Not on 15/16 prices Unadjusted</v>
          </cell>
        </row>
        <row r="490">
          <cell r="O490">
            <v>-0.28820148749154834</v>
          </cell>
        </row>
        <row r="491">
          <cell r="O491">
            <v>-0.262380088151413</v>
          </cell>
        </row>
        <row r="492">
          <cell r="O492">
            <v>-0.11687436847423374</v>
          </cell>
        </row>
        <row r="493">
          <cell r="O493">
            <v>-0.15156794425087108</v>
          </cell>
        </row>
        <row r="494">
          <cell r="O494" t="str">
            <v>Not on 15/16 prices Unadjusted</v>
          </cell>
        </row>
        <row r="495">
          <cell r="O495" t="str">
            <v>Not on 15/16 prices Unadjusted</v>
          </cell>
        </row>
        <row r="496">
          <cell r="O496" t="str">
            <v>Not on 15/16 prices Unadjusted</v>
          </cell>
        </row>
        <row r="497">
          <cell r="O497">
            <v>-0.39159109645507006</v>
          </cell>
        </row>
        <row r="498">
          <cell r="O498">
            <v>-0.32423076923076921</v>
          </cell>
        </row>
        <row r="499">
          <cell r="O499">
            <v>-0.11822985468956407</v>
          </cell>
        </row>
        <row r="500">
          <cell r="O500">
            <v>0.10467289719626169</v>
          </cell>
        </row>
        <row r="501">
          <cell r="O501">
            <v>-0.31599291351264291</v>
          </cell>
        </row>
        <row r="502">
          <cell r="O502">
            <v>-0.32947719688542826</v>
          </cell>
        </row>
        <row r="503">
          <cell r="O503">
            <v>-0.11961141469338191</v>
          </cell>
        </row>
        <row r="504">
          <cell r="O504">
            <v>-9.9322799097065456E-2</v>
          </cell>
        </row>
        <row r="505">
          <cell r="O505">
            <v>-0.20461455911285995</v>
          </cell>
        </row>
        <row r="506">
          <cell r="O506">
            <v>-0.2626143405134258</v>
          </cell>
        </row>
        <row r="507">
          <cell r="O507">
            <v>-5.5178652193577565E-2</v>
          </cell>
        </row>
        <row r="508">
          <cell r="O508">
            <v>-3.7662337662337661E-2</v>
          </cell>
        </row>
        <row r="509">
          <cell r="O509">
            <v>0.26354285714285713</v>
          </cell>
        </row>
        <row r="510">
          <cell r="O510">
            <v>-0.16944655041698256</v>
          </cell>
        </row>
        <row r="511">
          <cell r="O511">
            <v>-7.6957695769576964E-2</v>
          </cell>
        </row>
        <row r="512">
          <cell r="O512">
            <v>-3.5726877423904103E-2</v>
          </cell>
        </row>
        <row r="513">
          <cell r="O513">
            <v>-5.5381727158948686E-2</v>
          </cell>
        </row>
        <row r="514">
          <cell r="O514">
            <v>-6.4120631341600898E-2</v>
          </cell>
        </row>
        <row r="515">
          <cell r="O515">
            <v>-0.16344803370786518</v>
          </cell>
        </row>
        <row r="516">
          <cell r="O516">
            <v>-5.741878841088674E-2</v>
          </cell>
        </row>
        <row r="517">
          <cell r="O517">
            <v>1.5804825351098308</v>
          </cell>
        </row>
        <row r="518">
          <cell r="O518">
            <v>0.8125</v>
          </cell>
        </row>
        <row r="519">
          <cell r="O519">
            <v>0.81895424836601305</v>
          </cell>
        </row>
        <row r="520">
          <cell r="O520">
            <v>1.6493672685909285E-2</v>
          </cell>
        </row>
        <row r="521">
          <cell r="O521">
            <v>-0.27167726816203547</v>
          </cell>
        </row>
        <row r="522">
          <cell r="O522">
            <v>0.18205128205128204</v>
          </cell>
        </row>
        <row r="523">
          <cell r="O523">
            <v>6.8777292576419208E-2</v>
          </cell>
        </row>
        <row r="524">
          <cell r="O524">
            <v>0.32433025911286784</v>
          </cell>
        </row>
        <row r="525">
          <cell r="O525">
            <v>-6.7348960052822718E-2</v>
          </cell>
        </row>
        <row r="526">
          <cell r="O526">
            <v>0.78644628099173552</v>
          </cell>
        </row>
        <row r="527">
          <cell r="O527">
            <v>0.29996346364632809</v>
          </cell>
        </row>
        <row r="528">
          <cell r="O528">
            <v>9.7834493426140756E-2</v>
          </cell>
        </row>
        <row r="529">
          <cell r="O529">
            <v>1.2483130904183535</v>
          </cell>
        </row>
        <row r="530">
          <cell r="O530">
            <v>0.35918937805730261</v>
          </cell>
        </row>
        <row r="531">
          <cell r="O531">
            <v>0.12440731542108828</v>
          </cell>
        </row>
        <row r="532">
          <cell r="O532">
            <v>3.653846153846154E-2</v>
          </cell>
        </row>
        <row r="533">
          <cell r="O533">
            <v>0.51171230616958097</v>
          </cell>
        </row>
        <row r="534">
          <cell r="O534">
            <v>0.6238894373149062</v>
          </cell>
        </row>
        <row r="535">
          <cell r="O535">
            <v>0.49244712990936557</v>
          </cell>
        </row>
        <row r="536">
          <cell r="O536">
            <v>-0.21378941742383753</v>
          </cell>
        </row>
        <row r="537">
          <cell r="O537">
            <v>-0.60411311053984573</v>
          </cell>
        </row>
        <row r="538">
          <cell r="O538">
            <v>-0.43232205367561261</v>
          </cell>
        </row>
        <row r="539">
          <cell r="O539">
            <v>-0.44927044451985071</v>
          </cell>
        </row>
        <row r="540">
          <cell r="O540">
            <v>3.8714390065741421E-2</v>
          </cell>
        </row>
        <row r="541">
          <cell r="O541">
            <v>4.2678440029433405E-2</v>
          </cell>
        </row>
        <row r="542">
          <cell r="O542">
            <v>0.15094339622641509</v>
          </cell>
        </row>
        <row r="543">
          <cell r="O543">
            <v>4.6012269938650305E-2</v>
          </cell>
        </row>
        <row r="544">
          <cell r="O544">
            <v>0.3034939483900434</v>
          </cell>
        </row>
        <row r="545">
          <cell r="O545">
            <v>-0.17038539553752535</v>
          </cell>
        </row>
        <row r="546">
          <cell r="O546">
            <v>-0.34367167919799496</v>
          </cell>
        </row>
        <row r="547">
          <cell r="O547">
            <v>-0.38306878306878306</v>
          </cell>
        </row>
        <row r="548">
          <cell r="O548">
            <v>-0.26095843742902569</v>
          </cell>
        </row>
        <row r="549">
          <cell r="O549">
            <v>-0.26140012845215155</v>
          </cell>
        </row>
        <row r="550">
          <cell r="O550">
            <v>-0.17716701902748413</v>
          </cell>
        </row>
        <row r="551">
          <cell r="O551">
            <v>-4.1564792176039117E-2</v>
          </cell>
        </row>
        <row r="552">
          <cell r="O552">
            <v>-0.15699100572363042</v>
          </cell>
        </row>
        <row r="553">
          <cell r="O553">
            <v>-0.44553644553644556</v>
          </cell>
        </row>
        <row r="554">
          <cell r="O554">
            <v>-0.4682230869001297</v>
          </cell>
        </row>
        <row r="555">
          <cell r="O555">
            <v>0.10172143974960876</v>
          </cell>
        </row>
        <row r="556">
          <cell r="O556" t="str">
            <v>Not on 15/16 prices Unadjusted</v>
          </cell>
        </row>
        <row r="557">
          <cell r="O557" t="str">
            <v>Not on 15/16 prices Unadjusted</v>
          </cell>
        </row>
        <row r="558">
          <cell r="O558" t="str">
            <v>Not on 15/16 prices Unadjusted</v>
          </cell>
        </row>
        <row r="559">
          <cell r="O559">
            <v>-0.63097576948264567</v>
          </cell>
        </row>
        <row r="560">
          <cell r="O560">
            <v>-9.5384615384615387E-2</v>
          </cell>
        </row>
        <row r="561">
          <cell r="O561">
            <v>0.12137203166226913</v>
          </cell>
        </row>
        <row r="562">
          <cell r="O562">
            <v>1.4684908789386402</v>
          </cell>
        </row>
        <row r="563">
          <cell r="O563">
            <v>1.2638623326959848</v>
          </cell>
        </row>
        <row r="564">
          <cell r="O564">
            <v>1.5217391304347827</v>
          </cell>
        </row>
        <row r="565">
          <cell r="O565">
            <v>2.8428874734607219</v>
          </cell>
        </row>
        <row r="566">
          <cell r="O566">
            <v>0.4684838160136286</v>
          </cell>
        </row>
        <row r="567">
          <cell r="O567">
            <v>0.37533512064343161</v>
          </cell>
        </row>
        <row r="568">
          <cell r="O568">
            <v>0.84411764705882353</v>
          </cell>
        </row>
        <row r="569">
          <cell r="O569">
            <v>6.945080091533181</v>
          </cell>
        </row>
        <row r="570">
          <cell r="O570">
            <v>0.50092208390963577</v>
          </cell>
        </row>
        <row r="571">
          <cell r="O571">
            <v>-4.3793270004830138E-2</v>
          </cell>
        </row>
        <row r="572">
          <cell r="O572">
            <v>0.34879783271249576</v>
          </cell>
        </row>
        <row r="573">
          <cell r="O573">
            <v>0.24512344836993588</v>
          </cell>
        </row>
        <row r="574">
          <cell r="O574">
            <v>7.4933687002652516E-2</v>
          </cell>
        </row>
        <row r="575">
          <cell r="O575">
            <v>8.4469696969696972E-2</v>
          </cell>
        </row>
        <row r="576">
          <cell r="O576">
            <v>0.26063249727371862</v>
          </cell>
        </row>
        <row r="577">
          <cell r="O577">
            <v>0.18953826283500161</v>
          </cell>
        </row>
        <row r="578">
          <cell r="O578">
            <v>8.5353003161222338E-2</v>
          </cell>
        </row>
        <row r="579">
          <cell r="O579">
            <v>2.3463060686015833</v>
          </cell>
        </row>
        <row r="580">
          <cell r="O580">
            <v>0.73353989155693256</v>
          </cell>
        </row>
        <row r="581">
          <cell r="O581">
            <v>4.8475689881734558</v>
          </cell>
        </row>
        <row r="582">
          <cell r="O582">
            <v>0.90415785764622969</v>
          </cell>
        </row>
        <row r="583">
          <cell r="O583">
            <v>6.5704761904761906</v>
          </cell>
        </row>
        <row r="584">
          <cell r="O584">
            <v>2.983810709838107</v>
          </cell>
        </row>
        <row r="585">
          <cell r="O585">
            <v>-2.3741567202906072E-2</v>
          </cell>
        </row>
        <row r="586">
          <cell r="O586">
            <v>-0.35441061670569868</v>
          </cell>
        </row>
        <row r="587">
          <cell r="O587">
            <v>-6.2905204135272466E-2</v>
          </cell>
        </row>
        <row r="588">
          <cell r="O588">
            <v>1.9661963550852439</v>
          </cell>
        </row>
        <row r="589">
          <cell r="O589">
            <v>-0.22483498349834982</v>
          </cell>
        </row>
        <row r="590">
          <cell r="O590">
            <v>1.112736660929432</v>
          </cell>
        </row>
        <row r="591">
          <cell r="O591">
            <v>0.28093245666467426</v>
          </cell>
        </row>
        <row r="592">
          <cell r="O592">
            <v>1.2210327455919396</v>
          </cell>
        </row>
        <row r="593">
          <cell r="O593">
            <v>0.18823529411764706</v>
          </cell>
        </row>
        <row r="594">
          <cell r="O594">
            <v>3.2120038722168442</v>
          </cell>
        </row>
        <row r="595">
          <cell r="O595">
            <v>1.9429175475687104</v>
          </cell>
        </row>
        <row r="596">
          <cell r="O596">
            <v>1.5</v>
          </cell>
        </row>
        <row r="597">
          <cell r="O597">
            <v>2.375</v>
          </cell>
        </row>
        <row r="598">
          <cell r="O598">
            <v>3.5748792270531404E-2</v>
          </cell>
        </row>
        <row r="599">
          <cell r="O599">
            <v>1.8269824922760041</v>
          </cell>
        </row>
        <row r="600">
          <cell r="O600">
            <v>-0.38228855721393035</v>
          </cell>
        </row>
        <row r="601">
          <cell r="O601">
            <v>0.12131367292225201</v>
          </cell>
        </row>
        <row r="602">
          <cell r="O602">
            <v>1.3136117556071152</v>
          </cell>
        </row>
        <row r="603">
          <cell r="O603">
            <v>1.234368855682265</v>
          </cell>
        </row>
        <row r="604">
          <cell r="O604">
            <v>-8.7873462214411252E-2</v>
          </cell>
        </row>
        <row r="605">
          <cell r="O605">
            <v>1.1004065040650406</v>
          </cell>
        </row>
        <row r="606">
          <cell r="O606">
            <v>0.76501305483028725</v>
          </cell>
        </row>
        <row r="607">
          <cell r="O607">
            <v>1.4651038891848696</v>
          </cell>
        </row>
        <row r="608">
          <cell r="O608">
            <v>0.37902559867877789</v>
          </cell>
        </row>
        <row r="609">
          <cell r="O609">
            <v>2.044162129461585</v>
          </cell>
        </row>
        <row r="610">
          <cell r="O610">
            <v>0.7330396475770925</v>
          </cell>
        </row>
        <row r="611">
          <cell r="O611">
            <v>2.1628849270664507</v>
          </cell>
        </row>
        <row r="612">
          <cell r="O612">
            <v>0.56850961538461542</v>
          </cell>
        </row>
        <row r="613">
          <cell r="O613">
            <v>-0.51244088011515521</v>
          </cell>
        </row>
        <row r="614">
          <cell r="O614">
            <v>-0.25452408930669801</v>
          </cell>
        </row>
        <row r="615">
          <cell r="O615">
            <v>-0.358162100456621</v>
          </cell>
        </row>
        <row r="616">
          <cell r="O616">
            <v>-0.22630092779346511</v>
          </cell>
        </row>
        <row r="617">
          <cell r="O617">
            <v>1.7417355371900827</v>
          </cell>
        </row>
        <row r="618">
          <cell r="O618">
            <v>0.50706713780918733</v>
          </cell>
        </row>
        <row r="619">
          <cell r="O619">
            <v>1.7069154774972557</v>
          </cell>
        </row>
        <row r="620">
          <cell r="O620">
            <v>0.70131421744324973</v>
          </cell>
        </row>
        <row r="621">
          <cell r="O621">
            <v>2.7728494623655915</v>
          </cell>
        </row>
        <row r="622">
          <cell r="O622">
            <v>0.97939560439560436</v>
          </cell>
        </row>
        <row r="623">
          <cell r="O623">
            <v>-0.36952998379254459</v>
          </cell>
        </row>
        <row r="624">
          <cell r="O624">
            <v>-0.51381642512077297</v>
          </cell>
        </row>
        <row r="625">
          <cell r="O625">
            <v>0.17843631778058008</v>
          </cell>
        </row>
        <row r="626">
          <cell r="O626">
            <v>-0.4277456647398844</v>
          </cell>
        </row>
        <row r="627">
          <cell r="O627">
            <v>1.6326923076923077</v>
          </cell>
        </row>
        <row r="628">
          <cell r="O628">
            <v>-0.18785753829119764</v>
          </cell>
        </row>
        <row r="629">
          <cell r="O629">
            <v>-0.57249508840864438</v>
          </cell>
        </row>
        <row r="630">
          <cell r="O630">
            <v>-9.3175316714344092E-2</v>
          </cell>
        </row>
        <row r="631">
          <cell r="O631">
            <v>0.78464254192409533</v>
          </cell>
        </row>
        <row r="632">
          <cell r="O632">
            <v>1.7442748091603053</v>
          </cell>
        </row>
        <row r="633">
          <cell r="O633">
            <v>12.770547945205479</v>
          </cell>
        </row>
        <row r="634">
          <cell r="O634">
            <v>1.0009310986964618E-2</v>
          </cell>
        </row>
        <row r="635">
          <cell r="O635">
            <v>4.3079015984582247E-2</v>
          </cell>
        </row>
        <row r="636">
          <cell r="O636">
            <v>8.1150051037767942E-2</v>
          </cell>
        </row>
        <row r="637">
          <cell r="O637">
            <v>0.3349206349206349</v>
          </cell>
        </row>
        <row r="638">
          <cell r="O638">
            <v>0.16670270270270271</v>
          </cell>
        </row>
        <row r="639">
          <cell r="O639">
            <v>5.0055005500550052E-2</v>
          </cell>
        </row>
        <row r="640">
          <cell r="O640">
            <v>0.27901383042693928</v>
          </cell>
        </row>
        <row r="641">
          <cell r="O641">
            <v>0.57127991675338186</v>
          </cell>
        </row>
        <row r="642">
          <cell r="O642">
            <v>0.84006734006734007</v>
          </cell>
        </row>
        <row r="643">
          <cell r="O643" t="str">
            <v>Not on 15/16 prices Unadjusted</v>
          </cell>
        </row>
        <row r="644">
          <cell r="O644" t="str">
            <v>Not on 15/16 prices Unadjusted</v>
          </cell>
        </row>
        <row r="645">
          <cell r="O645">
            <v>0.31146245059288535</v>
          </cell>
        </row>
        <row r="646">
          <cell r="O646" t="str">
            <v>Not on 15/16 prices Unadjusted</v>
          </cell>
        </row>
        <row r="647">
          <cell r="O647">
            <v>1.3837894736842105</v>
          </cell>
        </row>
        <row r="648">
          <cell r="O648">
            <v>0.49586349534643226</v>
          </cell>
        </row>
        <row r="649">
          <cell r="O649">
            <v>0.21145799806887672</v>
          </cell>
        </row>
        <row r="650">
          <cell r="O650">
            <v>0</v>
          </cell>
        </row>
        <row r="651">
          <cell r="O651">
            <v>-0.27313883299798791</v>
          </cell>
        </row>
        <row r="652">
          <cell r="O652">
            <v>-0.18248847926267281</v>
          </cell>
        </row>
        <row r="653">
          <cell r="O653">
            <v>-6.3877534663781363E-2</v>
          </cell>
        </row>
        <row r="654">
          <cell r="O654">
            <v>-0.70802276188186264</v>
          </cell>
        </row>
        <row r="655">
          <cell r="O655">
            <v>-0.38559015206372194</v>
          </cell>
        </row>
        <row r="656">
          <cell r="O656">
            <v>0.15361077111383109</v>
          </cell>
        </row>
        <row r="657">
          <cell r="O657">
            <v>6.0786106032906767E-2</v>
          </cell>
        </row>
        <row r="658">
          <cell r="O658">
            <v>4.0780141843971635E-2</v>
          </cell>
        </row>
        <row r="659">
          <cell r="O659">
            <v>-0.33671307506053266</v>
          </cell>
        </row>
        <row r="660">
          <cell r="O660">
            <v>-0.19822654462242562</v>
          </cell>
        </row>
        <row r="661">
          <cell r="O661" t="str">
            <v>Not on 15/16 prices Unadjusted</v>
          </cell>
        </row>
        <row r="662">
          <cell r="O662" t="str">
            <v>Not on 15/16 prices Unadjusted</v>
          </cell>
        </row>
        <row r="663">
          <cell r="O663">
            <v>-0.54603823143148988</v>
          </cell>
        </row>
        <row r="664">
          <cell r="O664">
            <v>-0.24108878807517822</v>
          </cell>
        </row>
        <row r="665">
          <cell r="O665">
            <v>-0.2029194970371441</v>
          </cell>
        </row>
        <row r="666">
          <cell r="O666">
            <v>-0.13118916631400762</v>
          </cell>
        </row>
        <row r="667">
          <cell r="O667">
            <v>-0.22319262493934983</v>
          </cell>
        </row>
        <row r="668">
          <cell r="O668">
            <v>-9.0909090909090912E-2</v>
          </cell>
        </row>
        <row r="669">
          <cell r="O669">
            <v>-0.13407821229050279</v>
          </cell>
        </row>
        <row r="670">
          <cell r="O670">
            <v>-0.19049016730261226</v>
          </cell>
        </row>
        <row r="671">
          <cell r="O671">
            <v>-0.14487179487179488</v>
          </cell>
        </row>
        <row r="672">
          <cell r="O672">
            <v>-0.1544461778471139</v>
          </cell>
        </row>
        <row r="673">
          <cell r="O673">
            <v>-0.15878194671016857</v>
          </cell>
        </row>
        <row r="674">
          <cell r="O674">
            <v>-0.29889879391714735</v>
          </cell>
        </row>
        <row r="675">
          <cell r="O675">
            <v>-0.13569321533923304</v>
          </cell>
        </row>
        <row r="676">
          <cell r="O676">
            <v>-0.20094562647754138</v>
          </cell>
        </row>
        <row r="677">
          <cell r="O677">
            <v>-0.16600000000000001</v>
          </cell>
        </row>
        <row r="678">
          <cell r="O678">
            <v>-0.1982793936911102</v>
          </cell>
        </row>
        <row r="679">
          <cell r="O679">
            <v>-0.4533106960950764</v>
          </cell>
        </row>
        <row r="680">
          <cell r="O680">
            <v>-0.22083333333333333</v>
          </cell>
        </row>
        <row r="681">
          <cell r="O681">
            <v>-7.407407407407407E-2</v>
          </cell>
        </row>
        <row r="682">
          <cell r="O682">
            <v>-0.34059609455292911</v>
          </cell>
        </row>
        <row r="683">
          <cell r="O683">
            <v>-0.28169913765570104</v>
          </cell>
        </row>
        <row r="684">
          <cell r="O684">
            <v>2.8502415458937197E-2</v>
          </cell>
        </row>
        <row r="685">
          <cell r="O685">
            <v>-0.10068302555021502</v>
          </cell>
        </row>
        <row r="686">
          <cell r="O686">
            <v>-0.21631736526946108</v>
          </cell>
        </row>
        <row r="687">
          <cell r="O687">
            <v>-0.12696276357110811</v>
          </cell>
        </row>
        <row r="688">
          <cell r="O688">
            <v>-0.44857943177270909</v>
          </cell>
        </row>
        <row r="689">
          <cell r="O689">
            <v>-0.2653537790923951</v>
          </cell>
        </row>
        <row r="690">
          <cell r="O690">
            <v>0.22228391634277253</v>
          </cell>
        </row>
        <row r="691">
          <cell r="O691">
            <v>-2.7741481555935268E-2</v>
          </cell>
        </row>
        <row r="692">
          <cell r="O692">
            <v>2.4066852367688022E-2</v>
          </cell>
        </row>
        <row r="693">
          <cell r="O693">
            <v>-0.36692506459948321</v>
          </cell>
        </row>
        <row r="694">
          <cell r="O694">
            <v>-0.32669809673476513</v>
          </cell>
        </row>
        <row r="695">
          <cell r="O695" t="str">
            <v>Not on 15/16 prices Unadjusted</v>
          </cell>
        </row>
        <row r="696">
          <cell r="O696" t="str">
            <v>Not on 15/16 prices Unadjusted</v>
          </cell>
        </row>
        <row r="697">
          <cell r="O697" t="str">
            <v>Not on 15/16 prices Unadjusted</v>
          </cell>
        </row>
        <row r="698">
          <cell r="O698" t="str">
            <v>Not on 15/16 prices Unadjusted</v>
          </cell>
        </row>
        <row r="699">
          <cell r="O699" t="str">
            <v>Not on 15/16 prices Unadjusted</v>
          </cell>
        </row>
        <row r="700">
          <cell r="O700" t="str">
            <v>Not on 15/16 prices Unadjusted</v>
          </cell>
        </row>
        <row r="701">
          <cell r="O701" t="str">
            <v>Not on 15/16 prices Unadjusted</v>
          </cell>
        </row>
        <row r="702">
          <cell r="O702" t="str">
            <v>Not on 15/16 prices Unadjusted</v>
          </cell>
        </row>
        <row r="703">
          <cell r="O703" t="str">
            <v>Not on 15/16 prices Unadjusted</v>
          </cell>
        </row>
        <row r="704">
          <cell r="O704" t="str">
            <v>Not on 15/16 prices Unadjusted</v>
          </cell>
        </row>
        <row r="705">
          <cell r="O705" t="str">
            <v>Not on 15/16 prices Unadjusted</v>
          </cell>
        </row>
        <row r="706">
          <cell r="O706" t="str">
            <v>Not on 15/16 prices Unadjusted</v>
          </cell>
        </row>
        <row r="707">
          <cell r="O707" t="str">
            <v>Not on 15/16 prices Unadjusted</v>
          </cell>
        </row>
        <row r="708">
          <cell r="O708" t="str">
            <v>Not on 15/16 prices Unadjusted</v>
          </cell>
        </row>
        <row r="709">
          <cell r="O709" t="str">
            <v>Not on 15/16 prices Unadjusted</v>
          </cell>
        </row>
        <row r="710">
          <cell r="O710">
            <v>-0.11481129083412622</v>
          </cell>
        </row>
        <row r="711">
          <cell r="O711">
            <v>-0.20555284948855335</v>
          </cell>
        </row>
        <row r="712">
          <cell r="O712">
            <v>-0.29979253112033194</v>
          </cell>
        </row>
        <row r="713">
          <cell r="O713">
            <v>-7.9497907949790794E-2</v>
          </cell>
        </row>
        <row r="714">
          <cell r="O714">
            <v>6.3371356147021544E-3</v>
          </cell>
        </row>
        <row r="715">
          <cell r="O715" t="str">
            <v>Not on 15/16 prices Unadjusted</v>
          </cell>
        </row>
        <row r="716">
          <cell r="O716" t="str">
            <v>Not on 15/16 prices Unadjusted</v>
          </cell>
        </row>
        <row r="717">
          <cell r="O717" t="str">
            <v>Not on 15/16 prices Unadjusted</v>
          </cell>
        </row>
        <row r="718">
          <cell r="O718" t="str">
            <v>Not on 15/16 prices Unadjusted</v>
          </cell>
        </row>
        <row r="719">
          <cell r="O719" t="str">
            <v>Not on 15/16 prices Unadjusted</v>
          </cell>
        </row>
        <row r="720">
          <cell r="O720">
            <v>-0.13883133029423952</v>
          </cell>
        </row>
        <row r="721">
          <cell r="O721">
            <v>-0.12853425845620123</v>
          </cell>
        </row>
        <row r="722">
          <cell r="O722">
            <v>-0.20402157920549288</v>
          </cell>
        </row>
        <row r="723">
          <cell r="O723">
            <v>-0.30039668229354488</v>
          </cell>
        </row>
        <row r="724">
          <cell r="O724">
            <v>-0.25155612792444731</v>
          </cell>
        </row>
        <row r="725">
          <cell r="O725">
            <v>-0.33693101830126704</v>
          </cell>
        </row>
        <row r="726">
          <cell r="O726">
            <v>-0.15138816134101624</v>
          </cell>
        </row>
        <row r="727">
          <cell r="O727">
            <v>-0.19372630127542226</v>
          </cell>
        </row>
        <row r="728">
          <cell r="O728">
            <v>-0.12346401404330018</v>
          </cell>
        </row>
        <row r="729">
          <cell r="O729">
            <v>-0.28492815652705594</v>
          </cell>
        </row>
        <row r="730">
          <cell r="O730">
            <v>-0.14203821656050955</v>
          </cell>
        </row>
        <row r="731">
          <cell r="O731">
            <v>-4.965089216446858E-2</v>
          </cell>
        </row>
        <row r="732">
          <cell r="O732">
            <v>4.5506257110352671E-3</v>
          </cell>
        </row>
        <row r="733">
          <cell r="O733">
            <v>-7.3081607795371494E-3</v>
          </cell>
        </row>
        <row r="734">
          <cell r="O734">
            <v>1.2180267965895249E-2</v>
          </cell>
        </row>
        <row r="735">
          <cell r="O735">
            <v>-7.2115384615384609E-2</v>
          </cell>
        </row>
        <row r="736">
          <cell r="O736">
            <v>-5.673076923076923E-2</v>
          </cell>
        </row>
        <row r="737">
          <cell r="O737">
            <v>5.3846153846153849E-2</v>
          </cell>
        </row>
        <row r="738">
          <cell r="O738">
            <v>0.10740203193033382</v>
          </cell>
        </row>
        <row r="739">
          <cell r="O739">
            <v>-0.51428571428571423</v>
          </cell>
        </row>
        <row r="740">
          <cell r="O740">
            <v>6.6202090592334492E-2</v>
          </cell>
        </row>
        <row r="741">
          <cell r="O741">
            <v>-4.4585987261146494E-2</v>
          </cell>
        </row>
        <row r="742">
          <cell r="O742">
            <v>0.3949579831932773</v>
          </cell>
        </row>
        <row r="743">
          <cell r="O743">
            <v>5.1229508196721313E-2</v>
          </cell>
        </row>
        <row r="744">
          <cell r="O744">
            <v>3.565891472868217E-2</v>
          </cell>
        </row>
        <row r="745">
          <cell r="O745">
            <v>-6.0728744939271252E-2</v>
          </cell>
        </row>
        <row r="746">
          <cell r="O746">
            <v>-8.2750582750582752E-2</v>
          </cell>
        </row>
        <row r="747">
          <cell r="O747">
            <v>-6.7829457364341081E-2</v>
          </cell>
        </row>
        <row r="748">
          <cell r="O748">
            <v>0.19668737060041408</v>
          </cell>
        </row>
        <row r="749">
          <cell r="O749">
            <v>9.7421203438395415E-2</v>
          </cell>
        </row>
        <row r="750">
          <cell r="O750">
            <v>-1</v>
          </cell>
        </row>
        <row r="751">
          <cell r="O751">
            <v>1.8530020703933747</v>
          </cell>
        </row>
        <row r="752">
          <cell r="O752">
            <v>-9.8790322580645157E-2</v>
          </cell>
        </row>
        <row r="753">
          <cell r="O753" t="str">
            <v>Not on 15/16 prices Unadjusted</v>
          </cell>
        </row>
        <row r="754">
          <cell r="O754" t="str">
            <v>Not on 15/16 prices Unadjusted</v>
          </cell>
        </row>
        <row r="755">
          <cell r="O755">
            <v>-0.15393283750281722</v>
          </cell>
        </row>
        <row r="756">
          <cell r="O756">
            <v>-0.10296352583586627</v>
          </cell>
        </row>
        <row r="757">
          <cell r="O757">
            <v>-0.32994493858534518</v>
          </cell>
        </row>
        <row r="758">
          <cell r="O758">
            <v>-5.4022988505747126E-2</v>
          </cell>
        </row>
        <row r="759">
          <cell r="O759">
            <v>0.18424396442185514</v>
          </cell>
        </row>
        <row r="760">
          <cell r="O760">
            <v>0.1592545531554426</v>
          </cell>
        </row>
        <row r="761">
          <cell r="O761">
            <v>-0.19974185221039045</v>
          </cell>
        </row>
        <row r="762">
          <cell r="O762">
            <v>0.12144504227517294</v>
          </cell>
        </row>
        <row r="763">
          <cell r="O763">
            <v>0.11305361305361306</v>
          </cell>
        </row>
        <row r="764">
          <cell r="O764">
            <v>-0.2528473804100228</v>
          </cell>
        </row>
        <row r="765">
          <cell r="O765">
            <v>5.8540497193263832E-2</v>
          </cell>
        </row>
        <row r="766">
          <cell r="O766">
            <v>0.10294117647058823</v>
          </cell>
        </row>
        <row r="767">
          <cell r="O767">
            <v>-0.23433242506811988</v>
          </cell>
        </row>
        <row r="768">
          <cell r="O768">
            <v>-0.10105757931844889</v>
          </cell>
        </row>
        <row r="769">
          <cell r="O769">
            <v>-0.16443594646271512</v>
          </cell>
        </row>
        <row r="770">
          <cell r="O770">
            <v>-0.15221987315010571</v>
          </cell>
        </row>
        <row r="771">
          <cell r="O771">
            <v>-0.17850953206239167</v>
          </cell>
        </row>
        <row r="772">
          <cell r="O772">
            <v>-0.47695605573419081</v>
          </cell>
        </row>
        <row r="773">
          <cell r="O773">
            <v>0.21672167216721672</v>
          </cell>
        </row>
        <row r="774">
          <cell r="O774">
            <v>-0.44954270655712292</v>
          </cell>
        </row>
        <row r="775">
          <cell r="O775">
            <v>-4.0887040887040885E-2</v>
          </cell>
        </row>
        <row r="776">
          <cell r="O776">
            <v>-0.40960912052117265</v>
          </cell>
        </row>
        <row r="777">
          <cell r="O777">
            <v>-0.21278538812785389</v>
          </cell>
        </row>
        <row r="778">
          <cell r="O778">
            <v>-0.25543478260869568</v>
          </cell>
        </row>
        <row r="779">
          <cell r="O779">
            <v>-1.8805829807240243E-3</v>
          </cell>
        </row>
        <row r="780">
          <cell r="O780">
            <v>-9.2238470191226093E-2</v>
          </cell>
        </row>
        <row r="781">
          <cell r="O781">
            <v>-7.9679044597872742E-2</v>
          </cell>
        </row>
        <row r="782">
          <cell r="O782">
            <v>-7.0256625999158606E-2</v>
          </cell>
        </row>
        <row r="783">
          <cell r="O783">
            <v>-0.37677183356195704</v>
          </cell>
        </row>
        <row r="784">
          <cell r="O784">
            <v>-0.15760441292356187</v>
          </cell>
        </row>
        <row r="785">
          <cell r="O785">
            <v>-0.28036790358388836</v>
          </cell>
        </row>
        <row r="786">
          <cell r="O786">
            <v>-0.30574826560951435</v>
          </cell>
        </row>
        <row r="787">
          <cell r="O787">
            <v>-0.24061433447098976</v>
          </cell>
        </row>
        <row r="788">
          <cell r="O788">
            <v>-0.25746102449888641</v>
          </cell>
        </row>
        <row r="789">
          <cell r="O789">
            <v>-0.10648518815052041</v>
          </cell>
        </row>
        <row r="790">
          <cell r="O790">
            <v>6.41025641025641E-3</v>
          </cell>
        </row>
        <row r="791">
          <cell r="O791">
            <v>-0.29077849860982391</v>
          </cell>
        </row>
        <row r="792">
          <cell r="O792">
            <v>-0.17694155324259409</v>
          </cell>
        </row>
        <row r="793">
          <cell r="O793">
            <v>-0.18113612004287247</v>
          </cell>
        </row>
        <row r="794">
          <cell r="O794">
            <v>-0.38892251815980627</v>
          </cell>
        </row>
        <row r="795">
          <cell r="O795">
            <v>-0.18910741301059</v>
          </cell>
        </row>
        <row r="796">
          <cell r="O796">
            <v>-0.22311111111111112</v>
          </cell>
        </row>
        <row r="797">
          <cell r="O797">
            <v>-7.5288855758479309E-2</v>
          </cell>
        </row>
        <row r="798">
          <cell r="O798">
            <v>-8.3391243919388458E-3</v>
          </cell>
        </row>
        <row r="799">
          <cell r="O799">
            <v>-0.13412228796844181</v>
          </cell>
        </row>
        <row r="800">
          <cell r="O800">
            <v>-0.21564307353346185</v>
          </cell>
        </row>
        <row r="801">
          <cell r="O801">
            <v>-0.19618781961878196</v>
          </cell>
        </row>
        <row r="802">
          <cell r="O802">
            <v>-0.11880466472303207</v>
          </cell>
        </row>
        <row r="803">
          <cell r="O803">
            <v>3.6585365853658534E-2</v>
          </cell>
        </row>
        <row r="804">
          <cell r="O804">
            <v>-8.4548104956268216E-2</v>
          </cell>
        </row>
        <row r="805">
          <cell r="O805">
            <v>-8.6507072905331883E-2</v>
          </cell>
        </row>
        <row r="806">
          <cell r="O806">
            <v>-0.30025104602510461</v>
          </cell>
        </row>
        <row r="807">
          <cell r="O807">
            <v>-0.35408103347034647</v>
          </cell>
        </row>
        <row r="808">
          <cell r="O808">
            <v>-0.26153011394465547</v>
          </cell>
        </row>
        <row r="809">
          <cell r="O809">
            <v>-0.17691622103386809</v>
          </cell>
        </row>
        <row r="810">
          <cell r="O810">
            <v>-0.29255189255189257</v>
          </cell>
        </row>
        <row r="811">
          <cell r="O811">
            <v>-0.12060889929742388</v>
          </cell>
        </row>
        <row r="812">
          <cell r="O812">
            <v>-0.28163580246913578</v>
          </cell>
        </row>
        <row r="813">
          <cell r="O813" t="e">
            <v>#DIV/0!</v>
          </cell>
        </row>
        <row r="814">
          <cell r="O814">
            <v>-5.6451612903225805E-2</v>
          </cell>
        </row>
        <row r="815">
          <cell r="O815">
            <v>-0.32743362831858408</v>
          </cell>
        </row>
        <row r="816">
          <cell r="O816">
            <v>-9.2142453363482188E-2</v>
          </cell>
        </row>
        <row r="817">
          <cell r="O817">
            <v>-6.616541353383458E-2</v>
          </cell>
        </row>
        <row r="818">
          <cell r="O818">
            <v>8.8105726872246704E-3</v>
          </cell>
        </row>
        <row r="819">
          <cell r="O819">
            <v>-0.24540930152737259</v>
          </cell>
        </row>
        <row r="820">
          <cell r="O820">
            <v>-0.15247595297470609</v>
          </cell>
        </row>
        <row r="821">
          <cell r="O821" t="str">
            <v>Not on 15/16 prices Unadjusted</v>
          </cell>
        </row>
        <row r="822">
          <cell r="O822" t="str">
            <v>Not on 15/16 prices Unadjusted</v>
          </cell>
        </row>
        <row r="823">
          <cell r="O823" t="str">
            <v>Not on 15/16 prices Unadjusted</v>
          </cell>
        </row>
        <row r="824">
          <cell r="O824" t="str">
            <v>Not on 15/16 prices Unadjusted</v>
          </cell>
        </row>
        <row r="825">
          <cell r="O825" t="str">
            <v>Not on 15/16 prices Unadjusted</v>
          </cell>
        </row>
        <row r="826">
          <cell r="O826" t="str">
            <v>Not on 15/16 prices Unadjusted</v>
          </cell>
        </row>
        <row r="827">
          <cell r="O827" t="str">
            <v>Not on 15/16 prices Unadjusted</v>
          </cell>
        </row>
        <row r="828">
          <cell r="O828">
            <v>-0.34095821325648418</v>
          </cell>
        </row>
        <row r="829">
          <cell r="O829">
            <v>-0.34357344632768361</v>
          </cell>
        </row>
        <row r="830">
          <cell r="O830">
            <v>-0.19717480871100648</v>
          </cell>
        </row>
        <row r="831">
          <cell r="O831">
            <v>-0.21150885296381833</v>
          </cell>
        </row>
        <row r="832">
          <cell r="O832">
            <v>-0.15188970763014023</v>
          </cell>
        </row>
        <row r="833">
          <cell r="O833">
            <v>-0.24325309992706054</v>
          </cell>
        </row>
        <row r="834">
          <cell r="O834">
            <v>-0.21357702349869451</v>
          </cell>
        </row>
        <row r="835">
          <cell r="O835">
            <v>-2.7303754266211604E-2</v>
          </cell>
        </row>
        <row r="836">
          <cell r="O836" t="str">
            <v>Not on 15/16 prices Unadjusted</v>
          </cell>
        </row>
        <row r="837">
          <cell r="O837" t="str">
            <v>Not on 15/16 prices Unadjusted</v>
          </cell>
        </row>
        <row r="838">
          <cell r="O838" t="str">
            <v>Not on 15/16 prices Unadjusted</v>
          </cell>
        </row>
        <row r="839">
          <cell r="O839" t="str">
            <v>Not on 15/16 prices Unadjusted</v>
          </cell>
        </row>
        <row r="840">
          <cell r="O840" t="str">
            <v>Not on 15/16 prices Unadjusted</v>
          </cell>
        </row>
        <row r="841">
          <cell r="O841" t="str">
            <v>Not on 15/16 prices Unadjusted</v>
          </cell>
        </row>
        <row r="842">
          <cell r="O842" t="str">
            <v>Not on 15/16 prices Unadjusted</v>
          </cell>
        </row>
        <row r="843">
          <cell r="O843">
            <v>-0.2080436941410129</v>
          </cell>
        </row>
        <row r="844">
          <cell r="O844">
            <v>-0.16992452099864525</v>
          </cell>
        </row>
        <row r="845">
          <cell r="O845">
            <v>-0.13667582417582416</v>
          </cell>
        </row>
        <row r="846">
          <cell r="O846" t="str">
            <v>Not on 15/16 prices Unadjusted</v>
          </cell>
        </row>
        <row r="847">
          <cell r="O847" t="str">
            <v>Not on 15/16 prices Unadjusted</v>
          </cell>
        </row>
        <row r="848">
          <cell r="O848">
            <v>0.38135593220338981</v>
          </cell>
        </row>
        <row r="849">
          <cell r="O849">
            <v>-2.8735632183908046E-2</v>
          </cell>
        </row>
        <row r="850">
          <cell r="O850">
            <v>-0.38408999598232224</v>
          </cell>
        </row>
        <row r="851">
          <cell r="O851">
            <v>0.1998069498069498</v>
          </cell>
        </row>
        <row r="852">
          <cell r="O852">
            <v>0.33388157894736842</v>
          </cell>
        </row>
        <row r="853">
          <cell r="O853">
            <v>-0.22298221614227087</v>
          </cell>
        </row>
        <row r="854">
          <cell r="O854">
            <v>-2.8985507246376812E-2</v>
          </cell>
        </row>
        <row r="855">
          <cell r="O855">
            <v>-0.29255319148936171</v>
          </cell>
        </row>
        <row r="856">
          <cell r="O856">
            <v>-0.14466019417475728</v>
          </cell>
        </row>
        <row r="857">
          <cell r="O857">
            <v>-0.1321996708721887</v>
          </cell>
        </row>
        <row r="858">
          <cell r="O858">
            <v>-6.1197916666666664E-2</v>
          </cell>
        </row>
        <row r="859">
          <cell r="O859">
            <v>-0.29365311494589064</v>
          </cell>
        </row>
        <row r="860">
          <cell r="O860">
            <v>-0.30903674280039722</v>
          </cell>
        </row>
        <row r="861">
          <cell r="O861">
            <v>-0.1367624810892587</v>
          </cell>
        </row>
        <row r="862">
          <cell r="O862">
            <v>-0.17472294270219288</v>
          </cell>
        </row>
        <row r="863">
          <cell r="O863">
            <v>3.0559646539027981E-2</v>
          </cell>
        </row>
        <row r="864">
          <cell r="O864">
            <v>-0.20488516223113379</v>
          </cell>
        </row>
        <row r="865">
          <cell r="O865">
            <v>0.12840466926070038</v>
          </cell>
        </row>
        <row r="866">
          <cell r="O866">
            <v>-0.16121883656509695</v>
          </cell>
        </row>
        <row r="867">
          <cell r="O867">
            <v>-5.5672268907563029E-2</v>
          </cell>
        </row>
        <row r="868">
          <cell r="O868">
            <v>-0.37991004497751124</v>
          </cell>
        </row>
        <row r="869">
          <cell r="O869" t="str">
            <v>Not on 15/16 prices Unadjusted</v>
          </cell>
        </row>
        <row r="870">
          <cell r="O870">
            <v>-0.44034978138663333</v>
          </cell>
        </row>
        <row r="871">
          <cell r="O871">
            <v>-4.0803515379786569E-2</v>
          </cell>
        </row>
        <row r="872">
          <cell r="O872">
            <v>-0.13874788494077833</v>
          </cell>
        </row>
        <row r="873">
          <cell r="O873">
            <v>-0.56263577118030417</v>
          </cell>
        </row>
        <row r="874">
          <cell r="O874">
            <v>-0.14754098360655737</v>
          </cell>
        </row>
        <row r="875">
          <cell r="O875">
            <v>-0.42995169082125606</v>
          </cell>
        </row>
        <row r="876">
          <cell r="O876">
            <v>-0.32989690721649484</v>
          </cell>
        </row>
        <row r="877">
          <cell r="O877">
            <v>-6.0178306092124816E-2</v>
          </cell>
        </row>
        <row r="878">
          <cell r="O878">
            <v>-0.51151442513483436</v>
          </cell>
        </row>
        <row r="879">
          <cell r="O879">
            <v>-0.1922056723117731</v>
          </cell>
        </row>
        <row r="880">
          <cell r="O880">
            <v>0.65164433617539586</v>
          </cell>
        </row>
        <row r="881">
          <cell r="O881">
            <v>0.18813905930470348</v>
          </cell>
        </row>
        <row r="882">
          <cell r="O882" t="str">
            <v>Not on 15/16 prices Unadjusted</v>
          </cell>
        </row>
        <row r="883">
          <cell r="O883">
            <v>9.3514328808446456E-2</v>
          </cell>
        </row>
        <row r="884">
          <cell r="O884">
            <v>-0.24652665589660744</v>
          </cell>
        </row>
        <row r="885">
          <cell r="O885">
            <v>-0.2902307935504268</v>
          </cell>
        </row>
        <row r="886">
          <cell r="O886">
            <v>0.57747223691168692</v>
          </cell>
        </row>
        <row r="887">
          <cell r="O887">
            <v>-6.4531899291126862E-2</v>
          </cell>
        </row>
        <row r="888">
          <cell r="O888">
            <v>-2.9900332225913623E-2</v>
          </cell>
        </row>
        <row r="889">
          <cell r="O889">
            <v>-0.35588592233009708</v>
          </cell>
        </row>
        <row r="890">
          <cell r="O890" t="str">
            <v>Not on 15/16 prices Unadjusted</v>
          </cell>
        </row>
        <row r="891">
          <cell r="O891">
            <v>0.1468459152016546</v>
          </cell>
        </row>
        <row r="892">
          <cell r="O892" t="str">
            <v>Not on 15/16 prices Unadjusted</v>
          </cell>
        </row>
        <row r="893">
          <cell r="O893">
            <v>0.21130952380952381</v>
          </cell>
        </row>
        <row r="894">
          <cell r="O894">
            <v>0.66704416761041907</v>
          </cell>
        </row>
        <row r="895">
          <cell r="O895">
            <v>3.7037037037037035E-2</v>
          </cell>
        </row>
        <row r="896">
          <cell r="O896" t="str">
            <v>Not on 15/16 prices Unadjusted</v>
          </cell>
        </row>
        <row r="897">
          <cell r="O897">
            <v>-0.3778644563627499</v>
          </cell>
        </row>
        <row r="898">
          <cell r="O898">
            <v>-4.5945945945945948E-2</v>
          </cell>
        </row>
        <row r="899">
          <cell r="O899">
            <v>-0.10288335517693316</v>
          </cell>
        </row>
        <row r="900">
          <cell r="O900">
            <v>-5.5944055944055944E-2</v>
          </cell>
        </row>
        <row r="901">
          <cell r="O901">
            <v>-0.35426377844803947</v>
          </cell>
        </row>
        <row r="902">
          <cell r="O902">
            <v>-0.23686016193220805</v>
          </cell>
        </row>
        <row r="903">
          <cell r="O903">
            <v>0.62745098039215685</v>
          </cell>
        </row>
        <row r="904">
          <cell r="O904">
            <v>-0.29038854805725972</v>
          </cell>
        </row>
        <row r="905">
          <cell r="O905">
            <v>-0.18771526980482203</v>
          </cell>
        </row>
        <row r="906">
          <cell r="O906">
            <v>-0.18515429524603835</v>
          </cell>
        </row>
        <row r="907">
          <cell r="O907">
            <v>-8.5046066619418846E-3</v>
          </cell>
        </row>
        <row r="908">
          <cell r="O908">
            <v>-0.5095099264195474</v>
          </cell>
        </row>
        <row r="909">
          <cell r="O909">
            <v>-0.45297029702970298</v>
          </cell>
        </row>
        <row r="910">
          <cell r="O910">
            <v>-0.32668566001899335</v>
          </cell>
        </row>
        <row r="911">
          <cell r="O911">
            <v>-0.31941747572815532</v>
          </cell>
        </row>
        <row r="912">
          <cell r="O912">
            <v>0.11545538178472861</v>
          </cell>
        </row>
        <row r="913">
          <cell r="O913">
            <v>-4.5984058859595341E-2</v>
          </cell>
        </row>
        <row r="914">
          <cell r="O914">
            <v>4.7184773988897699E-2</v>
          </cell>
        </row>
        <row r="915">
          <cell r="O915">
            <v>-8.6299892125134836E-3</v>
          </cell>
        </row>
        <row r="916">
          <cell r="O916">
            <v>-4.3726235741444866E-2</v>
          </cell>
        </row>
        <row r="917">
          <cell r="O917">
            <v>-1.5884476534296029E-2</v>
          </cell>
        </row>
        <row r="918">
          <cell r="O918">
            <v>1.3824884792626729E-2</v>
          </cell>
        </row>
        <row r="919">
          <cell r="O919">
            <v>5.2854122621564484E-2</v>
          </cell>
        </row>
        <row r="920">
          <cell r="O920">
            <v>3.1847133757961785E-3</v>
          </cell>
        </row>
        <row r="921">
          <cell r="O921">
            <v>2.1428571428571429E-2</v>
          </cell>
        </row>
        <row r="922">
          <cell r="O922">
            <v>2.8382213812677391E-2</v>
          </cell>
        </row>
        <row r="923">
          <cell r="O923">
            <v>-5.2287581699346407E-2</v>
          </cell>
        </row>
        <row r="924">
          <cell r="O924">
            <v>-4.1708043694141016E-2</v>
          </cell>
        </row>
        <row r="925">
          <cell r="O925">
            <v>-2.9213483146067417E-2</v>
          </cell>
        </row>
        <row r="926">
          <cell r="O926">
            <v>-0.23900573613766729</v>
          </cell>
        </row>
        <row r="927">
          <cell r="O927">
            <v>-0.11596385542168675</v>
          </cell>
        </row>
        <row r="928">
          <cell r="O928">
            <v>-0.26371826371826373</v>
          </cell>
        </row>
        <row r="929">
          <cell r="O929">
            <v>-8.5714285714285715E-2</v>
          </cell>
        </row>
        <row r="930">
          <cell r="O930">
            <v>-0.28652643547470152</v>
          </cell>
        </row>
        <row r="931">
          <cell r="O931">
            <v>-0.25359477124183005</v>
          </cell>
        </row>
        <row r="932">
          <cell r="O932">
            <v>-5.9948979591836732E-2</v>
          </cell>
        </row>
        <row r="933">
          <cell r="O933">
            <v>-0.21807747489239598</v>
          </cell>
        </row>
        <row r="934">
          <cell r="O934">
            <v>-9.8290598290598288E-2</v>
          </cell>
        </row>
        <row r="935">
          <cell r="O935">
            <v>-0.21583804703780887</v>
          </cell>
        </row>
        <row r="936">
          <cell r="O936">
            <v>0.53343701399688959</v>
          </cell>
        </row>
        <row r="937">
          <cell r="O937">
            <v>-0.13050993949870354</v>
          </cell>
        </row>
        <row r="938">
          <cell r="O938">
            <v>-0.3951048951048951</v>
          </cell>
        </row>
        <row r="939">
          <cell r="O939">
            <v>8.8967971530249119E-3</v>
          </cell>
        </row>
        <row r="940">
          <cell r="O940" t="str">
            <v>Not on both list</v>
          </cell>
        </row>
        <row r="941">
          <cell r="O941" t="str">
            <v>Not on both list</v>
          </cell>
        </row>
        <row r="942">
          <cell r="O942" t="str">
            <v>Not on both list</v>
          </cell>
        </row>
        <row r="943">
          <cell r="O943" t="str">
            <v>Not on both list</v>
          </cell>
        </row>
        <row r="944">
          <cell r="O944" t="str">
            <v>Not on both list</v>
          </cell>
        </row>
        <row r="945">
          <cell r="O945" t="str">
            <v>Not on both list</v>
          </cell>
        </row>
        <row r="946">
          <cell r="O946" t="str">
            <v>Not on both list</v>
          </cell>
        </row>
        <row r="947">
          <cell r="O947" t="str">
            <v>Not on both list</v>
          </cell>
        </row>
        <row r="948">
          <cell r="O948" t="str">
            <v>Not on both list</v>
          </cell>
        </row>
        <row r="949">
          <cell r="O949" t="str">
            <v>Not on both list</v>
          </cell>
        </row>
        <row r="950">
          <cell r="O950" t="str">
            <v>Not on Published Price list 13/14 (A)</v>
          </cell>
        </row>
        <row r="951">
          <cell r="O951">
            <v>-0.44099953725127256</v>
          </cell>
        </row>
        <row r="952">
          <cell r="O952">
            <v>-0.29045362220717669</v>
          </cell>
        </row>
        <row r="953">
          <cell r="O953">
            <v>-0.27024525682554373</v>
          </cell>
        </row>
        <row r="954">
          <cell r="O954">
            <v>-0.15233581584292485</v>
          </cell>
        </row>
        <row r="955">
          <cell r="O955">
            <v>-0.11892642295233688</v>
          </cell>
        </row>
        <row r="956">
          <cell r="O956">
            <v>-4.4685172647257958E-2</v>
          </cell>
        </row>
        <row r="957">
          <cell r="O957">
            <v>-0.2003701989819528</v>
          </cell>
        </row>
        <row r="958">
          <cell r="O958">
            <v>-0.24710782045349375</v>
          </cell>
        </row>
        <row r="959">
          <cell r="O959">
            <v>-9.1401489505754913E-2</v>
          </cell>
        </row>
        <row r="960">
          <cell r="O960">
            <v>-0.16196205460434984</v>
          </cell>
        </row>
        <row r="961">
          <cell r="O961">
            <v>3.7914691943127965E-2</v>
          </cell>
        </row>
        <row r="962">
          <cell r="O962">
            <v>0.1092086996760759</v>
          </cell>
        </row>
        <row r="963">
          <cell r="O963">
            <v>0.2992552471225457</v>
          </cell>
        </row>
        <row r="964">
          <cell r="O964">
            <v>-1.8509949097639981E-2</v>
          </cell>
        </row>
        <row r="965">
          <cell r="O965">
            <v>-1</v>
          </cell>
        </row>
        <row r="966">
          <cell r="O966">
            <v>-1</v>
          </cell>
        </row>
        <row r="967">
          <cell r="O967">
            <v>-0.99953725127255899</v>
          </cell>
        </row>
        <row r="968">
          <cell r="O968">
            <v>-1</v>
          </cell>
        </row>
        <row r="969">
          <cell r="O969">
            <v>0.90652475705691804</v>
          </cell>
        </row>
        <row r="970">
          <cell r="O970">
            <v>0.85651322233104799</v>
          </cell>
        </row>
        <row r="971">
          <cell r="O971">
            <v>3.4059945504087197E-2</v>
          </cell>
        </row>
        <row r="972">
          <cell r="O972">
            <v>-3.1368821292775663E-2</v>
          </cell>
        </row>
        <row r="973">
          <cell r="O973">
            <v>-1.1396011396011397E-2</v>
          </cell>
        </row>
        <row r="974">
          <cell r="O974">
            <v>0.17840375586854459</v>
          </cell>
        </row>
        <row r="975">
          <cell r="O975">
            <v>-5.565217391304348E-2</v>
          </cell>
        </row>
        <row r="976">
          <cell r="O976">
            <v>-0.12837837837837837</v>
          </cell>
        </row>
        <row r="977">
          <cell r="O977">
            <v>0</v>
          </cell>
        </row>
        <row r="978">
          <cell r="O978">
            <v>0.82461945731303776</v>
          </cell>
        </row>
        <row r="979">
          <cell r="O979">
            <v>9.4786729857819912E-3</v>
          </cell>
        </row>
        <row r="980">
          <cell r="O980">
            <v>-3.6290322580645164E-2</v>
          </cell>
        </row>
        <row r="981">
          <cell r="O981">
            <v>1.5131450827653359</v>
          </cell>
        </row>
        <row r="982">
          <cell r="O982">
            <v>-0.19708029197080293</v>
          </cell>
        </row>
        <row r="983">
          <cell r="O983">
            <v>-4.8625792811839326E-2</v>
          </cell>
        </row>
        <row r="984">
          <cell r="O984">
            <v>3.4795763993948563E-2</v>
          </cell>
        </row>
        <row r="985">
          <cell r="O985">
            <v>0.43707482993197277</v>
          </cell>
        </row>
        <row r="986">
          <cell r="O986">
            <v>9.5238095238095233E-2</v>
          </cell>
        </row>
        <row r="987">
          <cell r="O987">
            <v>-9.713024282560706E-2</v>
          </cell>
        </row>
        <row r="988">
          <cell r="O988">
            <v>-7.1266968325791852E-2</v>
          </cell>
        </row>
        <row r="989">
          <cell r="O989">
            <v>-0.13318284424379231</v>
          </cell>
        </row>
        <row r="990">
          <cell r="O990">
            <v>-0.2976154542710534</v>
          </cell>
        </row>
        <row r="991">
          <cell r="O991">
            <v>-0.6369213608477412</v>
          </cell>
        </row>
        <row r="992">
          <cell r="O992">
            <v>0.45633187772925765</v>
          </cell>
        </row>
        <row r="993">
          <cell r="O993">
            <v>-0.17797695262483995</v>
          </cell>
        </row>
        <row r="994">
          <cell r="O994">
            <v>0.10649627263045794</v>
          </cell>
        </row>
        <row r="995">
          <cell r="O995">
            <v>-4.2884990253411304E-2</v>
          </cell>
        </row>
        <row r="996">
          <cell r="O996">
            <v>0</v>
          </cell>
        </row>
        <row r="997">
          <cell r="O997">
            <v>-3.1125299281723862E-2</v>
          </cell>
        </row>
        <row r="998">
          <cell r="O998">
            <v>5.0847457627118647E-2</v>
          </cell>
        </row>
        <row r="999">
          <cell r="O999">
            <v>-5.3264604810996562E-2</v>
          </cell>
        </row>
        <row r="1000">
          <cell r="O1000">
            <v>0.54846625766871171</v>
          </cell>
        </row>
        <row r="1001">
          <cell r="O1001">
            <v>9.8425196850393699E-3</v>
          </cell>
        </row>
        <row r="1002">
          <cell r="O1002">
            <v>-6.7873303167420816E-3</v>
          </cell>
        </row>
        <row r="1003">
          <cell r="O1003">
            <v>0.27010125074449076</v>
          </cell>
        </row>
        <row r="1004">
          <cell r="O1004">
            <v>-5.5106539309331376E-2</v>
          </cell>
        </row>
        <row r="1005">
          <cell r="O1005">
            <v>0.63532763532763536</v>
          </cell>
        </row>
        <row r="1006">
          <cell r="O1006">
            <v>0.54437609841827772</v>
          </cell>
        </row>
        <row r="1007">
          <cell r="O1007">
            <v>0.25979557069846676</v>
          </cell>
        </row>
        <row r="1008">
          <cell r="O1008">
            <v>0.50358239508700098</v>
          </cell>
        </row>
        <row r="1009">
          <cell r="O1009">
            <v>-0.21160409556313994</v>
          </cell>
        </row>
        <row r="1010">
          <cell r="O1010">
            <v>6.2827225130890049E-2</v>
          </cell>
        </row>
        <row r="1011">
          <cell r="O1011">
            <v>3.3947623666343359E-2</v>
          </cell>
        </row>
        <row r="1012">
          <cell r="O1012">
            <v>-4.0076335877862593E-2</v>
          </cell>
        </row>
        <row r="1013">
          <cell r="O1013">
            <v>-2.072538860103627E-2</v>
          </cell>
        </row>
        <row r="1014">
          <cell r="O1014">
            <v>5.1504102096627168E-2</v>
          </cell>
        </row>
        <row r="1015">
          <cell r="O1015">
            <v>-0.43379978471474706</v>
          </cell>
        </row>
        <row r="1016">
          <cell r="O1016">
            <v>1.1593927893738141</v>
          </cell>
        </row>
        <row r="1017">
          <cell r="O1017">
            <v>0.30948678071539659</v>
          </cell>
        </row>
        <row r="1018">
          <cell r="O1018">
            <v>-0.20588235294117646</v>
          </cell>
        </row>
        <row r="1019">
          <cell r="O1019">
            <v>-8.9538171536286529E-2</v>
          </cell>
        </row>
        <row r="1020">
          <cell r="O1020">
            <v>-0.27733755942947702</v>
          </cell>
        </row>
        <row r="1021">
          <cell r="O1021">
            <v>0.48086522462562398</v>
          </cell>
        </row>
        <row r="1022">
          <cell r="O1022">
            <v>-0.21717171717171718</v>
          </cell>
        </row>
        <row r="1023">
          <cell r="O1023">
            <v>0.5409990574929312</v>
          </cell>
        </row>
        <row r="1024">
          <cell r="O1024">
            <v>-3.110419906687403E-2</v>
          </cell>
        </row>
        <row r="1025">
          <cell r="O1025">
            <v>0.28041594454072788</v>
          </cell>
        </row>
        <row r="1026">
          <cell r="O1026">
            <v>8.7539432176656148E-2</v>
          </cell>
        </row>
        <row r="1027">
          <cell r="O1027">
            <v>0.12436177972283005</v>
          </cell>
        </row>
        <row r="1028">
          <cell r="O1028">
            <v>0.35691260744985676</v>
          </cell>
        </row>
        <row r="1029">
          <cell r="O1029">
            <v>0.95712584358872566</v>
          </cell>
        </row>
        <row r="1030">
          <cell r="O1030">
            <v>0.35736378777064004</v>
          </cell>
        </row>
        <row r="1031">
          <cell r="O1031">
            <v>0.20401691331923891</v>
          </cell>
        </row>
        <row r="1032">
          <cell r="O1032">
            <v>-0.1111111111111111</v>
          </cell>
        </row>
        <row r="1033">
          <cell r="O1033">
            <v>0.22681564245810057</v>
          </cell>
        </row>
        <row r="1034">
          <cell r="O1034">
            <v>0.2586705202312139</v>
          </cell>
        </row>
        <row r="1035">
          <cell r="O1035">
            <v>-5.9087989723827873E-2</v>
          </cell>
        </row>
        <row r="1036">
          <cell r="O1036">
            <v>0.22483858716293201</v>
          </cell>
        </row>
        <row r="1037">
          <cell r="O1037">
            <v>-0.30260223048327139</v>
          </cell>
        </row>
        <row r="1038">
          <cell r="O1038">
            <v>-0.20822281167108753</v>
          </cell>
        </row>
        <row r="1039">
          <cell r="O1039">
            <v>-0.27196652719665271</v>
          </cell>
        </row>
        <row r="1040">
          <cell r="O1040">
            <v>-6.4476885644768861E-2</v>
          </cell>
        </row>
        <row r="1041">
          <cell r="O1041">
            <v>-0.18090452261306533</v>
          </cell>
        </row>
        <row r="1042">
          <cell r="O1042">
            <v>-0.44436468054558509</v>
          </cell>
        </row>
        <row r="1043">
          <cell r="O1043">
            <v>1.9530201342281879</v>
          </cell>
        </row>
        <row r="1044">
          <cell r="O1044">
            <v>-0.14716981132075471</v>
          </cell>
        </row>
        <row r="1045">
          <cell r="O1045">
            <v>-3.7439613526570048E-2</v>
          </cell>
        </row>
        <row r="1046">
          <cell r="O1046">
            <v>-9.0185676392572939E-2</v>
          </cell>
        </row>
        <row r="1047">
          <cell r="O1047">
            <v>-0.38011853448275862</v>
          </cell>
        </row>
        <row r="1048">
          <cell r="O1048">
            <v>-0.32765011119347665</v>
          </cell>
        </row>
        <row r="1049">
          <cell r="O1049">
            <v>-0.27967711301044634</v>
          </cell>
        </row>
        <row r="1050">
          <cell r="O1050">
            <v>-0.38407699037620296</v>
          </cell>
        </row>
        <row r="1051">
          <cell r="O1051">
            <v>0.1560344827586207</v>
          </cell>
        </row>
        <row r="1052">
          <cell r="O1052">
            <v>-7.9505300353356886E-2</v>
          </cell>
        </row>
        <row r="1053">
          <cell r="O1053">
            <v>-0.27121888959795787</v>
          </cell>
        </row>
        <row r="1054">
          <cell r="O1054">
            <v>-0.11280101394169835</v>
          </cell>
        </row>
        <row r="1055">
          <cell r="O1055">
            <v>8.7044534412955468E-2</v>
          </cell>
        </row>
        <row r="1056">
          <cell r="O1056">
            <v>-3.6211699164345405E-2</v>
          </cell>
        </row>
        <row r="1057">
          <cell r="O1057">
            <v>-0.10069790628115653</v>
          </cell>
        </row>
        <row r="1058">
          <cell r="O1058">
            <v>-2.8409090909090908E-2</v>
          </cell>
        </row>
        <row r="1059">
          <cell r="O1059">
            <v>-5.6179775280898875E-3</v>
          </cell>
        </row>
        <row r="1060">
          <cell r="O1060">
            <v>-0.16468114926419061</v>
          </cell>
        </row>
        <row r="1061">
          <cell r="O1061">
            <v>8.356545961002786E-3</v>
          </cell>
        </row>
        <row r="1062">
          <cell r="O1062">
            <v>-4.189944134078212E-2</v>
          </cell>
        </row>
        <row r="1063">
          <cell r="O1063">
            <v>0.15133276010318142</v>
          </cell>
        </row>
        <row r="1064">
          <cell r="O1064">
            <v>4.784688995215311E-2</v>
          </cell>
        </row>
        <row r="1065">
          <cell r="O1065">
            <v>-9.1097308488612833E-2</v>
          </cell>
        </row>
        <row r="1066">
          <cell r="O1066">
            <v>4.1540020263424522E-2</v>
          </cell>
        </row>
        <row r="1067">
          <cell r="O1067">
            <v>0.33006535947712418</v>
          </cell>
        </row>
        <row r="1068">
          <cell r="O1068">
            <v>5.2208835341365459E-2</v>
          </cell>
        </row>
        <row r="1069">
          <cell r="O1069">
            <v>0.28960817717206133</v>
          </cell>
        </row>
        <row r="1070">
          <cell r="O1070">
            <v>-0.24722991689750692</v>
          </cell>
        </row>
        <row r="1071">
          <cell r="O1071">
            <v>-0.3163596966413868</v>
          </cell>
        </row>
        <row r="1072">
          <cell r="O1072" t="e">
            <v>#DIV/0!</v>
          </cell>
        </row>
        <row r="1073">
          <cell r="O1073">
            <v>-0.4869967937299608</v>
          </cell>
        </row>
        <row r="1074">
          <cell r="O1074">
            <v>-0.50443081117927746</v>
          </cell>
        </row>
        <row r="1075">
          <cell r="O1075">
            <v>-0.21245027416406839</v>
          </cell>
        </row>
        <row r="1076">
          <cell r="O1076">
            <v>-8.3333333333333329E-2</v>
          </cell>
        </row>
        <row r="1077">
          <cell r="O1077">
            <v>-0.1259713701431493</v>
          </cell>
        </row>
        <row r="1078">
          <cell r="O1078">
            <v>-0.10014727540500737</v>
          </cell>
        </row>
        <row r="1079">
          <cell r="O1079">
            <v>-2.948920484465508E-2</v>
          </cell>
        </row>
        <row r="1080">
          <cell r="O1080">
            <v>-0.22727272727272727</v>
          </cell>
        </row>
        <row r="1081">
          <cell r="O1081" t="str">
            <v>Not on 15/16 prices Unadjusted</v>
          </cell>
        </row>
        <row r="1082">
          <cell r="O1082" t="str">
            <v>Not on 15/16 prices Unadjusted</v>
          </cell>
        </row>
        <row r="1083">
          <cell r="O1083" t="str">
            <v>Not on 15/16 prices Unadjusted</v>
          </cell>
        </row>
        <row r="1084">
          <cell r="O1084" t="str">
            <v>Not on 15/16 prices Unadjusted</v>
          </cell>
        </row>
        <row r="1085">
          <cell r="O1085" t="str">
            <v>Not on 15/16 prices Unadjusted</v>
          </cell>
        </row>
        <row r="1086">
          <cell r="O1086" t="str">
            <v>Not on 15/16 prices Unadjusted</v>
          </cell>
        </row>
        <row r="1087">
          <cell r="O1087" t="str">
            <v>Not on 15/16 prices Unadjusted</v>
          </cell>
        </row>
        <row r="1088">
          <cell r="O1088" t="str">
            <v>Not on 15/16 prices Unadjusted</v>
          </cell>
        </row>
        <row r="1089">
          <cell r="O1089">
            <v>-0.21556642216788915</v>
          </cell>
        </row>
        <row r="1090">
          <cell r="O1090">
            <v>-3.8121494438634849E-2</v>
          </cell>
        </row>
        <row r="1091">
          <cell r="O1091">
            <v>1.6753738065213474E-2</v>
          </cell>
        </row>
        <row r="1092">
          <cell r="O1092">
            <v>0.11515513126491647</v>
          </cell>
        </row>
        <row r="1093">
          <cell r="O1093">
            <v>0.20226730310262531</v>
          </cell>
        </row>
        <row r="1094">
          <cell r="O1094">
            <v>-2.7204502814258912E-2</v>
          </cell>
        </row>
        <row r="1095">
          <cell r="O1095">
            <v>0.43433395872420261</v>
          </cell>
        </row>
        <row r="1096">
          <cell r="O1096">
            <v>-0.60495540138751236</v>
          </cell>
        </row>
        <row r="1097">
          <cell r="O1097">
            <v>-0.52574985851726086</v>
          </cell>
        </row>
        <row r="1098">
          <cell r="O1098">
            <v>-0.51381578947368423</v>
          </cell>
        </row>
        <row r="1099">
          <cell r="O1099">
            <v>-0.38754780114722753</v>
          </cell>
        </row>
        <row r="1100">
          <cell r="O1100">
            <v>-0.16131441374159822</v>
          </cell>
        </row>
        <row r="1101">
          <cell r="O1101">
            <v>4.2074363992172209E-2</v>
          </cell>
        </row>
        <row r="1102">
          <cell r="O1102">
            <v>-0.3982209350434423</v>
          </cell>
        </row>
        <row r="1103">
          <cell r="O1103">
            <v>-0.11883956658511011</v>
          </cell>
        </row>
        <row r="1104">
          <cell r="O1104">
            <v>-0.1293800539083558</v>
          </cell>
        </row>
        <row r="1105">
          <cell r="O1105">
            <v>-0.3246822033898305</v>
          </cell>
        </row>
        <row r="1106">
          <cell r="O1106">
            <v>1.2129963898916967</v>
          </cell>
        </row>
        <row r="1107">
          <cell r="O1107">
            <v>-0.82995702885205647</v>
          </cell>
        </row>
        <row r="1108">
          <cell r="O1108">
            <v>-0.23809523809523808</v>
          </cell>
        </row>
        <row r="1109">
          <cell r="O1109" t="str">
            <v>Not on both list</v>
          </cell>
        </row>
        <row r="1110">
          <cell r="O1110">
            <v>0.22848475171642982</v>
          </cell>
        </row>
        <row r="1111">
          <cell r="O1111">
            <v>0.34360530097397413</v>
          </cell>
        </row>
        <row r="1112">
          <cell r="O1112">
            <v>0.24876257384639949</v>
          </cell>
        </row>
        <row r="1113">
          <cell r="O1113">
            <v>0.4713396136037043</v>
          </cell>
        </row>
        <row r="1114">
          <cell r="O1114">
            <v>0.4318219564856336</v>
          </cell>
        </row>
        <row r="1115">
          <cell r="O1115">
            <v>-1</v>
          </cell>
        </row>
        <row r="1116">
          <cell r="O1116">
            <v>0.84271715661850188</v>
          </cell>
        </row>
        <row r="1117">
          <cell r="O1117">
            <v>0.47550240823783424</v>
          </cell>
        </row>
        <row r="1118">
          <cell r="O1118">
            <v>0.59043348281016439</v>
          </cell>
        </row>
        <row r="1119">
          <cell r="O1119">
            <v>0.34097326025577146</v>
          </cell>
        </row>
        <row r="1120">
          <cell r="O1120">
            <v>1.3318385650224216</v>
          </cell>
        </row>
        <row r="1121">
          <cell r="O1121">
            <v>-1.7771134363062616E-2</v>
          </cell>
        </row>
        <row r="1122">
          <cell r="O1122">
            <v>2.504235176880917</v>
          </cell>
        </row>
        <row r="1123">
          <cell r="O1123">
            <v>0.74456070420195986</v>
          </cell>
        </row>
        <row r="1124">
          <cell r="O1124">
            <v>1.5516879849024954E-2</v>
          </cell>
        </row>
        <row r="1125">
          <cell r="O1125">
            <v>-0.3422101069406584</v>
          </cell>
        </row>
        <row r="1126">
          <cell r="O1126">
            <v>-0.128957852799329</v>
          </cell>
        </row>
        <row r="1127">
          <cell r="O1127">
            <v>0.17184131090987495</v>
          </cell>
        </row>
        <row r="1128">
          <cell r="O1128">
            <v>0.17399741267787838</v>
          </cell>
        </row>
        <row r="1129">
          <cell r="O1129">
            <v>-0.24105217766278569</v>
          </cell>
        </row>
        <row r="1130">
          <cell r="O1130">
            <v>-0.66587427363972529</v>
          </cell>
        </row>
        <row r="1131">
          <cell r="O1131">
            <v>-0.16250000000000001</v>
          </cell>
        </row>
        <row r="1132">
          <cell r="O1132">
            <v>0.5661045180095774</v>
          </cell>
        </row>
        <row r="1133">
          <cell r="O1133">
            <v>-0.11387329591018444</v>
          </cell>
        </row>
        <row r="1134">
          <cell r="O1134">
            <v>-1.6470588235294119E-2</v>
          </cell>
        </row>
        <row r="1135">
          <cell r="O1135">
            <v>-0.22134502923976609</v>
          </cell>
        </row>
        <row r="1136">
          <cell r="O1136">
            <v>-0.32152588555858308</v>
          </cell>
        </row>
        <row r="1137">
          <cell r="O1137">
            <v>-8.9074990483441183E-2</v>
          </cell>
        </row>
        <row r="1138">
          <cell r="O1138">
            <v>0.13671023965141613</v>
          </cell>
        </row>
        <row r="1139">
          <cell r="O1139">
            <v>-0.33792751403777438</v>
          </cell>
        </row>
        <row r="1140">
          <cell r="O1140">
            <v>0.84261501210653755</v>
          </cell>
        </row>
        <row r="1141">
          <cell r="O1141">
            <v>3.335126412049489E-2</v>
          </cell>
        </row>
        <row r="1142">
          <cell r="O1142">
            <v>0.82924693520140103</v>
          </cell>
        </row>
        <row r="1143">
          <cell r="O1143">
            <v>-8.2280431432973811E-2</v>
          </cell>
        </row>
        <row r="1144">
          <cell r="O1144">
            <v>-0.14430808294540837</v>
          </cell>
        </row>
        <row r="1145">
          <cell r="O1145">
            <v>-5.4853620955315874E-2</v>
          </cell>
        </row>
        <row r="1146">
          <cell r="O1146">
            <v>-0.41263940520446096</v>
          </cell>
        </row>
        <row r="1147">
          <cell r="O1147">
            <v>-0.16109313196691838</v>
          </cell>
        </row>
        <row r="1148">
          <cell r="O1148">
            <v>-0.13244353182751539</v>
          </cell>
        </row>
        <row r="1149">
          <cell r="O1149">
            <v>-0.18768833405079638</v>
          </cell>
        </row>
        <row r="1150">
          <cell r="O1150">
            <v>-5.4726368159203981E-2</v>
          </cell>
        </row>
        <row r="1151">
          <cell r="O1151">
            <v>-0.20272172688878462</v>
          </cell>
        </row>
        <row r="1152">
          <cell r="O1152">
            <v>-0.20535158680771623</v>
          </cell>
        </row>
        <row r="1153">
          <cell r="O1153">
            <v>-2.9208709506107277E-2</v>
          </cell>
        </row>
        <row r="1154">
          <cell r="O1154">
            <v>-7.1563801590306703E-2</v>
          </cell>
        </row>
        <row r="1155">
          <cell r="O1155">
            <v>0.11212121212121212</v>
          </cell>
        </row>
        <row r="1156">
          <cell r="O1156">
            <v>-0.1092814371257485</v>
          </cell>
        </row>
        <row r="1157">
          <cell r="O1157">
            <v>0.14791987673343607</v>
          </cell>
        </row>
        <row r="1158">
          <cell r="O1158">
            <v>-0.1239013671875</v>
          </cell>
        </row>
        <row r="1159">
          <cell r="O1159">
            <v>-0.26877645126650246</v>
          </cell>
        </row>
        <row r="1160">
          <cell r="O1160">
            <v>-7.5168972269597623E-2</v>
          </cell>
        </row>
        <row r="1161">
          <cell r="O1161">
            <v>-1.1620185922974768E-2</v>
          </cell>
        </row>
        <row r="1162">
          <cell r="O1162">
            <v>-0.41319181197877181</v>
          </cell>
        </row>
        <row r="1163">
          <cell r="O1163">
            <v>-0.44630130253133449</v>
          </cell>
        </row>
        <row r="1164">
          <cell r="O1164">
            <v>9.0498321714433255E-2</v>
          </cell>
        </row>
        <row r="1165">
          <cell r="O1165">
            <v>-0.47318854507015184</v>
          </cell>
        </row>
        <row r="1166">
          <cell r="O1166">
            <v>-8.2852648138437332E-2</v>
          </cell>
        </row>
        <row r="1167">
          <cell r="O1167">
            <v>-0.23524556335121749</v>
          </cell>
        </row>
        <row r="1168">
          <cell r="O1168">
            <v>-0.10940129838903583</v>
          </cell>
        </row>
        <row r="1169">
          <cell r="O1169">
            <v>-0.12148859543817526</v>
          </cell>
        </row>
        <row r="1170">
          <cell r="O1170">
            <v>-0.12712108139200459</v>
          </cell>
        </row>
        <row r="1171">
          <cell r="O1171">
            <v>0.5321100917431193</v>
          </cell>
        </row>
        <row r="1172">
          <cell r="O1172" t="e">
            <v>#DIV/0!</v>
          </cell>
        </row>
        <row r="1173">
          <cell r="O1173" t="e">
            <v>#DIV/0!</v>
          </cell>
        </row>
        <row r="1174">
          <cell r="O1174" t="e">
            <v>#DIV/0!</v>
          </cell>
        </row>
        <row r="1175">
          <cell r="O1175">
            <v>-0.51237458193979935</v>
          </cell>
        </row>
        <row r="1176">
          <cell r="O1176">
            <v>-0.29382303839732887</v>
          </cell>
        </row>
        <row r="1177">
          <cell r="O1177">
            <v>-0.27511835875854812</v>
          </cell>
        </row>
        <row r="1178">
          <cell r="O1178">
            <v>-0.24437910757523348</v>
          </cell>
        </row>
        <row r="1179">
          <cell r="O1179">
            <v>-0.16509136735979837</v>
          </cell>
        </row>
        <row r="1180">
          <cell r="O1180">
            <v>-0.27294025771183134</v>
          </cell>
        </row>
        <row r="1181">
          <cell r="O1181">
            <v>-0.32973986407311928</v>
          </cell>
        </row>
        <row r="1182">
          <cell r="O1182">
            <v>-0.35056151097498722</v>
          </cell>
        </row>
        <row r="1183">
          <cell r="O1183">
            <v>-6.7946824224519942E-3</v>
          </cell>
        </row>
        <row r="1184">
          <cell r="O1184">
            <v>-6.1332809121289564E-2</v>
          </cell>
        </row>
        <row r="1185">
          <cell r="O1185">
            <v>-0.25979724617945227</v>
          </cell>
        </row>
        <row r="1186">
          <cell r="O1186">
            <v>-0.27522285251215561</v>
          </cell>
        </row>
        <row r="1187">
          <cell r="O1187">
            <v>-5.5277704659120824E-2</v>
          </cell>
        </row>
        <row r="1188">
          <cell r="O1188">
            <v>-0.14395154106538394</v>
          </cell>
        </row>
        <row r="1189">
          <cell r="O1189">
            <v>-0.10785216361962384</v>
          </cell>
        </row>
        <row r="1190">
          <cell r="O1190">
            <v>-8.0677204802625899E-2</v>
          </cell>
        </row>
        <row r="1191">
          <cell r="O1191">
            <v>5.9001244002132573E-2</v>
          </cell>
        </row>
        <row r="1192">
          <cell r="O1192">
            <v>-6.6123557365919891E-2</v>
          </cell>
        </row>
        <row r="1193">
          <cell r="O1193">
            <v>0.12491774511954376</v>
          </cell>
        </row>
        <row r="1194">
          <cell r="O1194">
            <v>0.14365658426011191</v>
          </cell>
        </row>
        <row r="1195">
          <cell r="O1195" t="str">
            <v>Not on 15/16 prices Unadjusted</v>
          </cell>
        </row>
        <row r="1196">
          <cell r="O1196">
            <v>-3.374727462318703E-2</v>
          </cell>
        </row>
        <row r="1197">
          <cell r="O1197">
            <v>7.32484076433121E-2</v>
          </cell>
        </row>
        <row r="1198">
          <cell r="O1198">
            <v>-0.65356999509432279</v>
          </cell>
        </row>
        <row r="1199">
          <cell r="O1199">
            <v>-0.4119572332533275</v>
          </cell>
        </row>
        <row r="1200">
          <cell r="O1200">
            <v>-0.93772136953955132</v>
          </cell>
        </row>
        <row r="1201">
          <cell r="O1201">
            <v>-0.51684502576298053</v>
          </cell>
        </row>
        <row r="1202">
          <cell r="O1202">
            <v>-0.16435185185185186</v>
          </cell>
        </row>
        <row r="1203">
          <cell r="O1203">
            <v>-0.19830777366472765</v>
          </cell>
        </row>
        <row r="1204">
          <cell r="O1204">
            <v>-0.14448370632116214</v>
          </cell>
        </row>
        <row r="1205">
          <cell r="O1205">
            <v>-0.34045964724746125</v>
          </cell>
        </row>
        <row r="1206">
          <cell r="O1206">
            <v>-0.34704562453253551</v>
          </cell>
        </row>
        <row r="1207">
          <cell r="O1207">
            <v>-1.4064697609001406E-2</v>
          </cell>
        </row>
        <row r="1208">
          <cell r="O1208">
            <v>-0.17721518987341772</v>
          </cell>
        </row>
        <row r="1209">
          <cell r="O1209">
            <v>-0.27962764052989619</v>
          </cell>
        </row>
        <row r="1210">
          <cell r="O1210">
            <v>-0.2381870781099325</v>
          </cell>
        </row>
        <row r="1211">
          <cell r="O1211">
            <v>-0.30110262934690418</v>
          </cell>
        </row>
        <row r="1212">
          <cell r="O1212">
            <v>6.7005937234944871E-2</v>
          </cell>
        </row>
        <row r="1213">
          <cell r="O1213">
            <v>-0.46510810335735631</v>
          </cell>
        </row>
        <row r="1214">
          <cell r="O1214">
            <v>-0.30187265917602996</v>
          </cell>
        </row>
        <row r="1215">
          <cell r="O1215">
            <v>-0.14864864864864866</v>
          </cell>
        </row>
        <row r="1216">
          <cell r="O1216">
            <v>6.5552699228791769E-2</v>
          </cell>
        </row>
        <row r="1217">
          <cell r="O1217">
            <v>-3.1796502384737681E-3</v>
          </cell>
        </row>
        <row r="1218">
          <cell r="O1218">
            <v>-0.4070891514500537</v>
          </cell>
        </row>
        <row r="1219">
          <cell r="O1219">
            <v>-2.4390243902439025E-2</v>
          </cell>
        </row>
        <row r="1220">
          <cell r="O1220">
            <v>3.6540880503144653</v>
          </cell>
        </row>
        <row r="1221">
          <cell r="O1221">
            <v>-0.23247232472324722</v>
          </cell>
        </row>
        <row r="1222">
          <cell r="O1222">
            <v>-0.14827439284192587</v>
          </cell>
        </row>
        <row r="1223">
          <cell r="O1223">
            <v>-0.10191846522781775</v>
          </cell>
        </row>
        <row r="1224">
          <cell r="O1224">
            <v>-0.22273249138920781</v>
          </cell>
        </row>
        <row r="1225">
          <cell r="O1225">
            <v>-0.3442403367776502</v>
          </cell>
        </row>
        <row r="1226">
          <cell r="O1226">
            <v>2.310945273631841</v>
          </cell>
        </row>
        <row r="1227">
          <cell r="O1227">
            <v>0.13780025284450062</v>
          </cell>
        </row>
        <row r="1228">
          <cell r="O1228">
            <v>-0.21744627054361568</v>
          </cell>
        </row>
        <row r="1229">
          <cell r="O1229">
            <v>0.17948717948717949</v>
          </cell>
        </row>
        <row r="1230">
          <cell r="O1230" t="str">
            <v>Not on 15/16 prices Unadjusted</v>
          </cell>
        </row>
        <row r="1231">
          <cell r="O1231" t="str">
            <v>Not on 15/16 prices Unadjusted</v>
          </cell>
        </row>
        <row r="1232">
          <cell r="O1232" t="str">
            <v>Not on 15/16 prices Unadjusted</v>
          </cell>
        </row>
        <row r="1233">
          <cell r="O1233">
            <v>-8.4925690021231421E-3</v>
          </cell>
        </row>
        <row r="1234">
          <cell r="O1234">
            <v>3.1884057971014491E-2</v>
          </cell>
        </row>
        <row r="1235">
          <cell r="O1235">
            <v>-0.33997569866342647</v>
          </cell>
        </row>
        <row r="1236">
          <cell r="O1236">
            <v>-0.11203319502074689</v>
          </cell>
        </row>
        <row r="1237">
          <cell r="O1237">
            <v>-0.4191343963553531</v>
          </cell>
        </row>
        <row r="1238">
          <cell r="O1238">
            <v>-0.29202947086403214</v>
          </cell>
        </row>
        <row r="1239">
          <cell r="O1239">
            <v>-0.21457905544147843</v>
          </cell>
        </row>
        <row r="1240">
          <cell r="O1240">
            <v>-0.20431654676258992</v>
          </cell>
        </row>
        <row r="1241">
          <cell r="O1241">
            <v>-0.11595330739299611</v>
          </cell>
        </row>
        <row r="1242">
          <cell r="O1242">
            <v>-4.8672566371681415E-2</v>
          </cell>
        </row>
        <row r="1243">
          <cell r="O1243">
            <v>3.7184594953519258E-2</v>
          </cell>
        </row>
        <row r="1244">
          <cell r="O1244">
            <v>-7.3369565217391311E-2</v>
          </cell>
        </row>
        <row r="1245">
          <cell r="O1245">
            <v>-0.40349110439744879</v>
          </cell>
        </row>
        <row r="1246">
          <cell r="O1246">
            <v>-0.82275931520644507</v>
          </cell>
        </row>
        <row r="1247">
          <cell r="O1247">
            <v>-0.39962676619568116</v>
          </cell>
        </row>
        <row r="1248">
          <cell r="O1248">
            <v>-0.48439073514602216</v>
          </cell>
        </row>
        <row r="1249">
          <cell r="O1249">
            <v>-0.33366336633663368</v>
          </cell>
        </row>
        <row r="1250">
          <cell r="O1250">
            <v>-0.3842962962962963</v>
          </cell>
        </row>
        <row r="1251">
          <cell r="O1251">
            <v>-0.39512003148366787</v>
          </cell>
        </row>
        <row r="1252">
          <cell r="O1252">
            <v>-0.32</v>
          </cell>
        </row>
        <row r="1253">
          <cell r="O1253">
            <v>-0.12537940695773991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EL_XS"/>
      <sheetName val="NEL"/>
      <sheetName val="NEL_XS"/>
      <sheetName val="NES"/>
      <sheetName val="DC"/>
      <sheetName val="RP"/>
      <sheetName val="CL"/>
      <sheetName val="NCL"/>
      <sheetName val="OPROC"/>
      <sheetName val="CMDT"/>
      <sheetName val="AE"/>
      <sheetName val="CHEM"/>
      <sheetName val="CC"/>
      <sheetName val="IMAG"/>
      <sheetName val="NM"/>
      <sheetName val="HCD"/>
      <sheetName val="RAD"/>
      <sheetName val="REHAB"/>
      <sheetName val="SPAL"/>
      <sheetName val="RENAL"/>
      <sheetName val="DADS"/>
      <sheetName val="DAPS"/>
      <sheetName val="MHCC"/>
      <sheetName val="MHCCIA"/>
      <sheetName val="IAPTMHCC"/>
      <sheetName val="IAPTMHCCIA"/>
      <sheetName val="SECMHCC"/>
      <sheetName val="SEC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  <sheetName val=""/>
      <sheetName val="Journal_Summary"/>
      <sheetName val="Cascade_Schedule"/>
      <sheetName val="DHF_Cascade_Coding"/>
      <sheetName val="Journal_1"/>
      <sheetName val="Net_WP"/>
      <sheetName val="Bubble_Data"/>
      <sheetName val="Bubble_Chart"/>
      <sheetName val="NAO_Cost_of_Capital_Calc"/>
      <sheetName val="Event_12_with_ERO_changes"/>
      <sheetName val="Journal_Summary1"/>
      <sheetName val="Cascade_Schedule1"/>
      <sheetName val="DHF_Cascade_Coding1"/>
      <sheetName val="Journal_11"/>
      <sheetName val="Net_WP1"/>
      <sheetName val="Bubble_Data1"/>
      <sheetName val="Bubble_Chart1"/>
      <sheetName val="NAO_Cost_of_Capital_Calc1"/>
      <sheetName val="Event_12_with_ERO_change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ATCCList"/>
      <sheetName val="CCG&amp;CSU CCList"/>
      <sheetName val="#REF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LIST"/>
      <sheetName val="Summary"/>
      <sheetName val="Sheet2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DATA"/>
      <sheetName val="Justification list"/>
      <sheetName val="Instructions"/>
      <sheetName val="Lookups"/>
      <sheetName val="Key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DROP DOWN MASTER LIST"/>
      <sheetName val="Mapping"/>
      <sheetName val="For dropdown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Month End Tag Dropdown Data"/>
      <sheetName val="Performance_Dashboard"/>
      <sheetName val="Validation"/>
      <sheetName val="FastData"/>
      <sheetName val="A1-A2 Mapping"/>
      <sheetName val="Reason Codes"/>
      <sheetName val="Annex B T37 Providers"/>
      <sheetName val="OrgMapping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BlueYellow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"/>
      <sheetName val="Drop down list"/>
      <sheetName val="Other Lis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  <sheetName val="Cover sheet (EMT)"/>
      <sheetName val="Mappings"/>
      <sheetName val="mapping"/>
      <sheetName val="£50m_pro_rata_to_PCT_2002_03_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mission"/>
      <sheetName val="Cover"/>
      <sheetName val="Guidance"/>
      <sheetName val="InYear"/>
      <sheetName val="Risks"/>
      <sheetName val="QIPP"/>
      <sheetName val="QIPP Profile"/>
      <sheetName val="Commentary - PH"/>
      <sheetName val="Commentary - AF"/>
      <sheetName val="Commentary - H&amp;J"/>
      <sheetName val="Commentary - PC &amp; SD"/>
      <sheetName val="1.0%Supplementary"/>
      <sheetName val="1.0%"/>
      <sheetName val="Capital"/>
      <sheetName val="MH"/>
      <sheetName val="Corporate Running Costs"/>
      <sheetName val="Central programme"/>
      <sheetName val="Plans"/>
      <sheetName val="QIPP_Data"/>
      <sheetName val="1.0%_Data_DCO"/>
      <sheetName val="SQL_RISKS"/>
      <sheetName val="DataSheet_DCO"/>
      <sheetName val="CapitalData"/>
      <sheetName val="FYI"/>
      <sheetName val="CoComm"/>
      <sheetName val="Q80_DC_NON_ISFE_M06_(07Oct15 07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newer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/>
      <sheetData sheetId="1"/>
      <sheetData sheetId="2"/>
      <sheetData sheetId="3">
        <row r="9">
          <cell r="E9" t="str">
            <v>North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E10" t="str">
            <v>North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E11" t="str">
            <v>North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E12" t="str">
            <v>North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E13" t="str">
            <v>North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E14" t="str">
            <v>North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E15" t="str">
            <v>North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E16" t="str">
            <v>North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E17" t="str">
            <v>North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E18" t="str">
            <v>North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E19" t="str">
            <v>North</v>
          </cell>
          <cell r="F19"/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E20" t="str">
            <v>North</v>
          </cell>
          <cell r="F20"/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E21" t="str">
            <v>North</v>
          </cell>
          <cell r="F21"/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E22" t="str">
            <v>North</v>
          </cell>
          <cell r="F22"/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E23" t="str">
            <v>North</v>
          </cell>
          <cell r="F23"/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E24" t="str">
            <v>North</v>
          </cell>
          <cell r="F24"/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E25" t="str">
            <v>North</v>
          </cell>
          <cell r="F25"/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E26" t="str">
            <v>North</v>
          </cell>
          <cell r="F26"/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E27" t="str">
            <v>North</v>
          </cell>
          <cell r="F27"/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E28" t="str">
            <v>North</v>
          </cell>
          <cell r="F28"/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E29" t="str">
            <v>North</v>
          </cell>
          <cell r="F29"/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E30" t="str">
            <v>North</v>
          </cell>
          <cell r="F30"/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E31" t="str">
            <v>North</v>
          </cell>
          <cell r="F31"/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E32" t="str">
            <v>North</v>
          </cell>
          <cell r="F32"/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E33" t="str">
            <v>North</v>
          </cell>
          <cell r="F33"/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E34" t="str">
            <v>North</v>
          </cell>
          <cell r="F34"/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E35" t="str">
            <v>North</v>
          </cell>
          <cell r="F35"/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E36" t="str">
            <v>North</v>
          </cell>
          <cell r="F36"/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E37" t="str">
            <v>North</v>
          </cell>
          <cell r="F37"/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E38" t="str">
            <v>North</v>
          </cell>
          <cell r="F38"/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E39" t="str">
            <v>North</v>
          </cell>
          <cell r="F39"/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E40" t="str">
            <v>North</v>
          </cell>
          <cell r="F40"/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E41" t="str">
            <v>North</v>
          </cell>
          <cell r="F41"/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E42" t="str">
            <v>North</v>
          </cell>
          <cell r="F42"/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E43" t="str">
            <v>North</v>
          </cell>
          <cell r="F43"/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E44" t="str">
            <v>North</v>
          </cell>
          <cell r="F44"/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E45" t="str">
            <v>North</v>
          </cell>
          <cell r="F45"/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E46" t="str">
            <v>North</v>
          </cell>
          <cell r="F46"/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E47" t="str">
            <v>North</v>
          </cell>
          <cell r="F47"/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E48" t="str">
            <v>North</v>
          </cell>
          <cell r="F48"/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E49" t="str">
            <v>North</v>
          </cell>
          <cell r="F49"/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E50" t="str">
            <v>North</v>
          </cell>
          <cell r="F50"/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E51" t="str">
            <v>North</v>
          </cell>
          <cell r="F51"/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E52" t="str">
            <v>North</v>
          </cell>
          <cell r="F52"/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E53" t="str">
            <v>North</v>
          </cell>
          <cell r="F53"/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E54" t="str">
            <v>North</v>
          </cell>
          <cell r="F54"/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E55" t="str">
            <v>North</v>
          </cell>
          <cell r="F55"/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E56" t="str">
            <v>North</v>
          </cell>
          <cell r="F56"/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E57" t="str">
            <v>North</v>
          </cell>
          <cell r="F57"/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E58" t="str">
            <v>North</v>
          </cell>
          <cell r="F58"/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E59" t="str">
            <v>North</v>
          </cell>
          <cell r="F59"/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E60" t="str">
            <v>North</v>
          </cell>
          <cell r="F60"/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E61" t="str">
            <v>North</v>
          </cell>
          <cell r="F61"/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E62" t="str">
            <v>North</v>
          </cell>
          <cell r="F62"/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E63" t="str">
            <v>North</v>
          </cell>
          <cell r="F63"/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E64" t="str">
            <v>North</v>
          </cell>
          <cell r="F64"/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E65" t="str">
            <v>Midlands and East</v>
          </cell>
          <cell r="F65"/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E66" t="str">
            <v>Midlands and East</v>
          </cell>
          <cell r="F66"/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E67" t="str">
            <v>Midlands and East</v>
          </cell>
          <cell r="F67"/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E68" t="str">
            <v>Midlands and East</v>
          </cell>
          <cell r="F68"/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E69" t="str">
            <v>Midlands and East</v>
          </cell>
          <cell r="F69"/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E70" t="str">
            <v>Midlands and East</v>
          </cell>
          <cell r="F70"/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E71" t="str">
            <v>Midlands and East</v>
          </cell>
          <cell r="F71"/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E72" t="str">
            <v>Midlands and East</v>
          </cell>
          <cell r="F72"/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E73" t="str">
            <v>Midlands and East</v>
          </cell>
          <cell r="F73"/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E74" t="str">
            <v>Midlands and East</v>
          </cell>
          <cell r="F74"/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E75" t="str">
            <v>Midlands and East</v>
          </cell>
          <cell r="F75"/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E76" t="str">
            <v>Midlands and East</v>
          </cell>
          <cell r="F76"/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E77" t="str">
            <v>Midlands and East</v>
          </cell>
          <cell r="F77"/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E78" t="str">
            <v>Midlands and East</v>
          </cell>
          <cell r="F78"/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E79" t="str">
            <v>Midlands and East</v>
          </cell>
          <cell r="F79"/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E80" t="str">
            <v>Midlands and East</v>
          </cell>
          <cell r="F80"/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E81" t="str">
            <v>Midlands and East</v>
          </cell>
          <cell r="F81"/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E82" t="str">
            <v>Midlands and East</v>
          </cell>
          <cell r="F82"/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E83" t="str">
            <v>Midlands and East</v>
          </cell>
          <cell r="F83"/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E84" t="str">
            <v>Midlands and East</v>
          </cell>
          <cell r="F84"/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E85" t="str">
            <v>Midlands and East</v>
          </cell>
          <cell r="F85"/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E86" t="str">
            <v>Midlands and East</v>
          </cell>
          <cell r="F86"/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E87" t="str">
            <v>Midlands and East</v>
          </cell>
          <cell r="F87"/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E88" t="str">
            <v>Midlands and East</v>
          </cell>
          <cell r="F88"/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E89" t="str">
            <v>Midlands and East</v>
          </cell>
          <cell r="F89"/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E90" t="str">
            <v>Midlands and East</v>
          </cell>
          <cell r="F90"/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E91" t="str">
            <v>Midlands and East</v>
          </cell>
          <cell r="F91"/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E92" t="str">
            <v>Midlands and East</v>
          </cell>
          <cell r="F92"/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E93" t="str">
            <v>Midlands and East</v>
          </cell>
          <cell r="F93"/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E94" t="str">
            <v>Midlands and East</v>
          </cell>
          <cell r="F94"/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E95" t="str">
            <v>Midlands and East</v>
          </cell>
          <cell r="F95"/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E96" t="str">
            <v>Midlands and East</v>
          </cell>
          <cell r="F96"/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E97" t="str">
            <v>Midlands and East</v>
          </cell>
          <cell r="F97"/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E98" t="str">
            <v>Midlands and East</v>
          </cell>
          <cell r="F98"/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E99" t="str">
            <v>Midlands and East</v>
          </cell>
          <cell r="F99"/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E100" t="str">
            <v>Midlands and East</v>
          </cell>
          <cell r="F100"/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E101" t="str">
            <v>Midlands and East</v>
          </cell>
          <cell r="F101"/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E102" t="str">
            <v>Midlands and East</v>
          </cell>
          <cell r="F102"/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E103" t="str">
            <v>Midlands and East</v>
          </cell>
          <cell r="F103"/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E104" t="str">
            <v>Midlands and East</v>
          </cell>
          <cell r="F104"/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E105" t="str">
            <v>Midlands and East</v>
          </cell>
          <cell r="F105"/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E106" t="str">
            <v>Midlands and East</v>
          </cell>
          <cell r="F106"/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E107" t="str">
            <v>Midlands and East</v>
          </cell>
          <cell r="F107"/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E108" t="str">
            <v>Midlands and East</v>
          </cell>
          <cell r="F108"/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E109" t="str">
            <v>Midlands and East</v>
          </cell>
          <cell r="F109"/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E110" t="str">
            <v>Midlands and East</v>
          </cell>
          <cell r="F110"/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E111" t="str">
            <v>Midlands and East</v>
          </cell>
          <cell r="F111"/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E112" t="str">
            <v>Midlands and East</v>
          </cell>
          <cell r="F112"/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E113" t="str">
            <v>Midlands and East</v>
          </cell>
          <cell r="F113"/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E114" t="str">
            <v>Midlands and East</v>
          </cell>
          <cell r="F114"/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E115" t="str">
            <v>London</v>
          </cell>
          <cell r="F115" t="str">
            <v>Outer London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E116" t="str">
            <v>London</v>
          </cell>
          <cell r="F116" t="str">
            <v>Outer London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E117" t="str">
            <v>London</v>
          </cell>
          <cell r="F117" t="str">
            <v>Outer London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E118" t="str">
            <v>London</v>
          </cell>
          <cell r="F118" t="str">
            <v>Outer London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E119" t="str">
            <v>London</v>
          </cell>
          <cell r="F119" t="str">
            <v>Outer London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E120" t="str">
            <v>London</v>
          </cell>
          <cell r="F120" t="str">
            <v>Inner London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E121" t="str">
            <v>London</v>
          </cell>
          <cell r="F121" t="str">
            <v>Inner London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E122" t="str">
            <v>London</v>
          </cell>
          <cell r="F122" t="str">
            <v>Outer London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E123" t="str">
            <v>London</v>
          </cell>
          <cell r="F123" t="str">
            <v>Outer London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E124" t="str">
            <v>London</v>
          </cell>
          <cell r="F124" t="str">
            <v>Outer London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E125" t="str">
            <v>London</v>
          </cell>
          <cell r="F125" t="str">
            <v>Outer London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E126" t="str">
            <v>London</v>
          </cell>
          <cell r="F126" t="str">
            <v>Inner London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E127" t="str">
            <v>London</v>
          </cell>
          <cell r="F127" t="str">
            <v>Inner London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E128" t="str">
            <v>London</v>
          </cell>
          <cell r="F128" t="str">
            <v>Outer London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E129" t="str">
            <v>London</v>
          </cell>
          <cell r="F129" t="str">
            <v>Outer London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E130" t="str">
            <v>London</v>
          </cell>
          <cell r="F130" t="str">
            <v>Outer London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E131" t="str">
            <v>London</v>
          </cell>
          <cell r="F131" t="str">
            <v>Outer London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E132" t="str">
            <v>London</v>
          </cell>
          <cell r="F132" t="str">
            <v>Inner London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E133" t="str">
            <v>London</v>
          </cell>
          <cell r="F133" t="str">
            <v>Outer London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E134" t="str">
            <v>London</v>
          </cell>
          <cell r="F134" t="str">
            <v>Inner London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E135" t="str">
            <v>London</v>
          </cell>
          <cell r="F135" t="str">
            <v>Inner London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E136" t="str">
            <v>London</v>
          </cell>
          <cell r="F136" t="str">
            <v>Inner London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E137" t="str">
            <v>London</v>
          </cell>
          <cell r="F137" t="str">
            <v>Outer London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E138" t="str">
            <v>London</v>
          </cell>
          <cell r="F138" t="str">
            <v>Outer London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E139" t="str">
            <v>London</v>
          </cell>
          <cell r="F139" t="str">
            <v>Inner London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E140" t="str">
            <v>London</v>
          </cell>
          <cell r="F140" t="str">
            <v>Outer London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E141" t="str">
            <v>London</v>
          </cell>
          <cell r="F141" t="str">
            <v>Outer London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E142" t="str">
            <v>London</v>
          </cell>
          <cell r="F142" t="str">
            <v>Inner London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E143" t="str">
            <v>London</v>
          </cell>
          <cell r="F143" t="str">
            <v>Outer London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E144" t="str">
            <v>London</v>
          </cell>
          <cell r="F144" t="str">
            <v>Inner London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E145" t="str">
            <v>London</v>
          </cell>
          <cell r="F145" t="str">
            <v>Inner London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E146" t="str">
            <v>London</v>
          </cell>
          <cell r="F146" t="str">
            <v>Inner London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E147" t="str">
            <v>South East</v>
          </cell>
          <cell r="F147"/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E148" t="str">
            <v>South East</v>
          </cell>
          <cell r="F148"/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E149" t="str">
            <v>South East</v>
          </cell>
          <cell r="F149"/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E150" t="str">
            <v>South East</v>
          </cell>
          <cell r="F150"/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E151" t="str">
            <v>South East</v>
          </cell>
          <cell r="F151"/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E152" t="str">
            <v>South East</v>
          </cell>
          <cell r="F152"/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E153" t="str">
            <v>South East</v>
          </cell>
          <cell r="F153"/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E154" t="str">
            <v>South East</v>
          </cell>
          <cell r="F154"/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E155" t="str">
            <v>South East</v>
          </cell>
          <cell r="F155"/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E156" t="str">
            <v>South East</v>
          </cell>
          <cell r="F156"/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E157" t="str">
            <v>South East</v>
          </cell>
          <cell r="F157"/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E158" t="str">
            <v>South East</v>
          </cell>
          <cell r="F158"/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E159" t="str">
            <v>South East</v>
          </cell>
          <cell r="F159"/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E160" t="str">
            <v>South East</v>
          </cell>
          <cell r="F160"/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E161" t="str">
            <v>South East</v>
          </cell>
          <cell r="F161"/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E162" t="str">
            <v>South East</v>
          </cell>
          <cell r="F162"/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E163" t="str">
            <v>South East</v>
          </cell>
          <cell r="F163"/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E164" t="str">
            <v>South East</v>
          </cell>
          <cell r="F164"/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E165" t="str">
            <v>South East</v>
          </cell>
          <cell r="F165"/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E166" t="str">
            <v>South East</v>
          </cell>
          <cell r="F166"/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E167" t="str">
            <v>South East</v>
          </cell>
          <cell r="F167"/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E168" t="str">
            <v>South East</v>
          </cell>
          <cell r="F168"/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E169" t="str">
            <v>South East</v>
          </cell>
          <cell r="F169"/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E170" t="str">
            <v>South East</v>
          </cell>
          <cell r="F170"/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E171" t="str">
            <v>South East</v>
          </cell>
          <cell r="F171"/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E172" t="str">
            <v>South West</v>
          </cell>
          <cell r="F172"/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E173" t="str">
            <v>South West</v>
          </cell>
          <cell r="F173"/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E174" t="str">
            <v>South West</v>
          </cell>
          <cell r="F174"/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E175" t="str">
            <v>South West</v>
          </cell>
          <cell r="F175"/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E176" t="str">
            <v>South West</v>
          </cell>
          <cell r="F176"/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E177" t="str">
            <v>South West</v>
          </cell>
          <cell r="F177"/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E178" t="str">
            <v>North</v>
          </cell>
          <cell r="F178"/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E179" t="str">
            <v>North</v>
          </cell>
          <cell r="F179"/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E180" t="str">
            <v>North</v>
          </cell>
          <cell r="F180"/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E181" t="str">
            <v>South East</v>
          </cell>
          <cell r="F181"/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E182" t="str">
            <v>South East</v>
          </cell>
          <cell r="F182"/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E183" t="str">
            <v>South West</v>
          </cell>
          <cell r="F183"/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E184" t="str">
            <v>South East</v>
          </cell>
          <cell r="F184"/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E185" t="str">
            <v>Midlands and East</v>
          </cell>
          <cell r="F185"/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E186" t="str">
            <v>North</v>
          </cell>
          <cell r="F186"/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E187" t="str">
            <v>Midlands and East</v>
          </cell>
          <cell r="F187"/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E188" t="str">
            <v>North</v>
          </cell>
          <cell r="F188"/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E189" t="str">
            <v>North</v>
          </cell>
          <cell r="F189"/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E190" t="str">
            <v>Midlands and East</v>
          </cell>
          <cell r="F190"/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E191" t="str">
            <v>Midlands and East</v>
          </cell>
          <cell r="F191"/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E192" t="str">
            <v>Midlands and East</v>
          </cell>
          <cell r="F192"/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E193" t="str">
            <v>Midlands and East</v>
          </cell>
          <cell r="F193"/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E194" t="str">
            <v>South East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E195" t="str">
            <v>South East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E196" t="str">
            <v>South East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E197" t="str">
            <v>South East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E198" t="str">
            <v>South West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E199" t="str">
            <v>South West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E200" t="str">
            <v>South West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gland.nhs.uk/allocations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england.nhs.uk/wp-content/uploads/2025/01/icb-allocations-combined-2025-26-v1.2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0130-B3B7-4C52-9C84-69241F9837D0}">
  <sheetPr>
    <tabColor rgb="FFFFFF00"/>
    <pageSetUpPr fitToPage="1"/>
  </sheetPr>
  <dimension ref="A1:J51"/>
  <sheetViews>
    <sheetView zoomScaleNormal="100" workbookViewId="0">
      <selection activeCell="M30" sqref="M30"/>
    </sheetView>
  </sheetViews>
  <sheetFormatPr defaultColWidth="9.1796875" defaultRowHeight="12.5" x14ac:dyDescent="0.25"/>
  <cols>
    <col min="1" max="1" width="11.1796875" style="1" customWidth="1"/>
    <col min="2" max="2" width="5.54296875" style="1" customWidth="1"/>
    <col min="3" max="10" width="9.1796875" style="1" customWidth="1"/>
    <col min="11" max="16384" width="9.1796875" style="1"/>
  </cols>
  <sheetData>
    <row r="1" spans="1:10" ht="13" x14ac:dyDescent="0.3">
      <c r="A1" s="108" t="s">
        <v>326</v>
      </c>
      <c r="B1" s="95"/>
      <c r="C1" s="95"/>
      <c r="D1" s="95"/>
      <c r="E1" s="95"/>
      <c r="F1" s="95"/>
      <c r="G1" s="95"/>
      <c r="H1" s="95"/>
      <c r="I1" s="95"/>
      <c r="J1" s="95"/>
    </row>
    <row r="2" spans="1:10" x14ac:dyDescent="0.25">
      <c r="A2" s="96" t="s">
        <v>302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ht="51" customHeight="1" x14ac:dyDescent="0.25">
      <c r="A3" s="124" t="s">
        <v>321</v>
      </c>
      <c r="B3" s="125"/>
      <c r="C3" s="125"/>
      <c r="D3" s="125"/>
      <c r="E3" s="125"/>
      <c r="F3" s="125"/>
      <c r="G3" s="125"/>
      <c r="H3" s="125"/>
      <c r="I3" s="125"/>
      <c r="J3" s="126" t="s">
        <v>518</v>
      </c>
    </row>
    <row r="4" spans="1:10" ht="13" x14ac:dyDescent="0.3">
      <c r="A4" s="98" t="s">
        <v>323</v>
      </c>
      <c r="B4" s="99"/>
      <c r="C4" s="99"/>
      <c r="D4" s="99"/>
      <c r="E4" s="99"/>
      <c r="F4" s="99"/>
      <c r="G4" s="99"/>
      <c r="H4" s="98"/>
      <c r="I4" s="99"/>
      <c r="J4" s="100" t="s">
        <v>295</v>
      </c>
    </row>
    <row r="5" spans="1:10" ht="13" x14ac:dyDescent="0.25">
      <c r="A5" s="127" t="s">
        <v>324</v>
      </c>
      <c r="B5" s="127"/>
      <c r="C5" s="128"/>
      <c r="D5" s="128"/>
      <c r="E5" s="103"/>
      <c r="F5" s="103"/>
      <c r="G5" s="103"/>
      <c r="H5" s="103"/>
      <c r="I5" s="103"/>
      <c r="J5" s="103"/>
    </row>
    <row r="6" spans="1:10" ht="21" customHeight="1" x14ac:dyDescent="0.25">
      <c r="A6" s="127" t="s">
        <v>325</v>
      </c>
      <c r="B6" s="127"/>
      <c r="C6" s="128"/>
      <c r="D6" s="128"/>
      <c r="E6" s="103"/>
      <c r="F6" s="103"/>
      <c r="G6" s="103"/>
      <c r="H6" s="103"/>
      <c r="I6" s="103"/>
      <c r="J6" s="103"/>
    </row>
    <row r="7" spans="1:10" ht="13" x14ac:dyDescent="0.25">
      <c r="A7" s="129" t="s">
        <v>323</v>
      </c>
      <c r="B7" s="130"/>
      <c r="C7" s="130"/>
      <c r="D7" s="130"/>
      <c r="E7" s="101"/>
      <c r="F7" s="101"/>
      <c r="G7" s="101"/>
      <c r="H7" s="101"/>
      <c r="I7" s="102"/>
      <c r="J7" s="102"/>
    </row>
    <row r="8" spans="1:10" x14ac:dyDescent="0.25">
      <c r="A8" s="131" t="s">
        <v>322</v>
      </c>
      <c r="B8" s="130"/>
      <c r="C8" s="130"/>
      <c r="D8" s="130"/>
      <c r="E8" s="101"/>
      <c r="F8" s="101"/>
      <c r="G8" s="101"/>
      <c r="H8" s="101"/>
      <c r="I8" s="102"/>
      <c r="J8" s="102"/>
    </row>
    <row r="9" spans="1:10" x14ac:dyDescent="0.25">
      <c r="A9" s="131" t="s">
        <v>318</v>
      </c>
      <c r="B9" s="130"/>
      <c r="C9" s="130"/>
      <c r="D9" s="130"/>
      <c r="E9" s="101"/>
      <c r="F9" s="101"/>
      <c r="G9" s="101"/>
      <c r="H9" s="101"/>
      <c r="I9" s="102"/>
      <c r="J9" s="102"/>
    </row>
    <row r="10" spans="1:10" ht="21" customHeight="1" x14ac:dyDescent="0.25">
      <c r="A10" s="131" t="s">
        <v>319</v>
      </c>
      <c r="B10" s="130"/>
      <c r="C10" s="130"/>
      <c r="D10" s="130"/>
      <c r="E10" s="101"/>
      <c r="F10" s="101"/>
      <c r="G10" s="101"/>
      <c r="H10" s="101"/>
      <c r="I10" s="102"/>
      <c r="J10" s="102"/>
    </row>
    <row r="11" spans="1:10" x14ac:dyDescent="0.25">
      <c r="A11" s="131" t="s">
        <v>315</v>
      </c>
      <c r="B11" s="130"/>
      <c r="C11" s="130"/>
      <c r="D11" s="130"/>
      <c r="E11" s="101"/>
      <c r="F11" s="101"/>
      <c r="G11" s="101"/>
      <c r="H11" s="101"/>
      <c r="I11" s="102"/>
      <c r="J11" s="102"/>
    </row>
    <row r="12" spans="1:10" x14ac:dyDescent="0.25">
      <c r="A12" s="131" t="s">
        <v>451</v>
      </c>
      <c r="B12" s="130"/>
      <c r="C12" s="130"/>
      <c r="D12" s="130"/>
      <c r="E12" s="101"/>
      <c r="F12" s="101"/>
      <c r="G12" s="101"/>
      <c r="H12" s="101"/>
      <c r="I12" s="102"/>
      <c r="J12" s="102"/>
    </row>
    <row r="13" spans="1:10" ht="19.5" customHeight="1" x14ac:dyDescent="0.25">
      <c r="A13" s="131" t="s">
        <v>452</v>
      </c>
      <c r="B13" s="130"/>
      <c r="C13" s="130"/>
      <c r="D13" s="130"/>
      <c r="E13" s="101"/>
      <c r="F13" s="101"/>
      <c r="G13" s="101"/>
      <c r="H13" s="101"/>
      <c r="I13" s="102"/>
      <c r="J13" s="102"/>
    </row>
    <row r="14" spans="1:10" x14ac:dyDescent="0.25">
      <c r="A14" s="131" t="s">
        <v>453</v>
      </c>
      <c r="B14" s="130"/>
      <c r="C14" s="130"/>
      <c r="D14" s="130"/>
      <c r="E14" s="101"/>
      <c r="F14" s="101"/>
      <c r="G14" s="101"/>
      <c r="H14" s="101"/>
      <c r="I14" s="102"/>
      <c r="J14" s="102"/>
    </row>
    <row r="15" spans="1:10" ht="21.75" customHeight="1" x14ac:dyDescent="0.25">
      <c r="A15" s="131" t="s">
        <v>454</v>
      </c>
      <c r="B15" s="130"/>
      <c r="C15" s="130"/>
      <c r="D15" s="130"/>
      <c r="E15" s="101"/>
      <c r="F15" s="101"/>
      <c r="G15" s="101"/>
      <c r="H15" s="101"/>
      <c r="I15" s="102"/>
      <c r="J15" s="102"/>
    </row>
    <row r="16" spans="1:10" ht="18.75" customHeight="1" x14ac:dyDescent="0.25">
      <c r="A16" s="132" t="s">
        <v>301</v>
      </c>
      <c r="B16" s="128"/>
      <c r="C16" s="128"/>
      <c r="D16" s="128"/>
      <c r="E16" s="103"/>
      <c r="F16" s="103"/>
      <c r="G16" s="103"/>
      <c r="H16" s="103"/>
      <c r="I16" s="103"/>
      <c r="J16" s="103"/>
    </row>
    <row r="17" spans="1:10" ht="18.75" customHeight="1" x14ac:dyDescent="0.25">
      <c r="A17" s="132" t="s">
        <v>450</v>
      </c>
      <c r="B17" s="128"/>
      <c r="C17" s="128"/>
      <c r="D17" s="128"/>
      <c r="E17" s="103"/>
      <c r="F17" s="103"/>
      <c r="G17" s="103"/>
      <c r="H17" s="103"/>
      <c r="I17" s="103"/>
      <c r="J17" s="103"/>
    </row>
    <row r="18" spans="1:10" ht="13" x14ac:dyDescent="0.25">
      <c r="A18" s="132" t="s">
        <v>519</v>
      </c>
      <c r="B18" s="128" t="s">
        <v>520</v>
      </c>
      <c r="C18" s="128"/>
      <c r="D18" s="128"/>
      <c r="E18" s="103"/>
      <c r="F18" s="103"/>
      <c r="G18" s="103"/>
      <c r="H18" s="103"/>
      <c r="I18" s="103"/>
      <c r="J18" s="103"/>
    </row>
    <row r="19" spans="1:10" ht="13" x14ac:dyDescent="0.25">
      <c r="A19" s="132" t="s">
        <v>98</v>
      </c>
      <c r="B19" s="128" t="s">
        <v>430</v>
      </c>
      <c r="C19" s="128"/>
      <c r="D19" s="128"/>
      <c r="E19" s="103"/>
      <c r="F19" s="103"/>
      <c r="G19" s="103"/>
      <c r="H19" s="103"/>
      <c r="I19" s="103"/>
      <c r="J19" s="103"/>
    </row>
    <row r="20" spans="1:10" ht="13" x14ac:dyDescent="0.3">
      <c r="A20" s="132" t="s">
        <v>404</v>
      </c>
      <c r="B20" s="128" t="s">
        <v>405</v>
      </c>
      <c r="C20" s="128"/>
      <c r="D20" s="128"/>
      <c r="E20" s="103"/>
      <c r="F20" s="373" t="s">
        <v>521</v>
      </c>
      <c r="G20" s="374" t="s">
        <v>526</v>
      </c>
      <c r="H20" s="369"/>
      <c r="I20" s="370"/>
      <c r="J20" s="103"/>
    </row>
    <row r="21" spans="1:10" ht="13" x14ac:dyDescent="0.3">
      <c r="A21" s="132" t="s">
        <v>275</v>
      </c>
      <c r="B21" s="128" t="s">
        <v>320</v>
      </c>
      <c r="C21" s="128"/>
      <c r="D21" s="128"/>
      <c r="E21" s="103"/>
      <c r="F21" s="373" t="s">
        <v>522</v>
      </c>
      <c r="G21" s="372" t="s">
        <v>527</v>
      </c>
      <c r="H21" s="369"/>
      <c r="I21" s="370"/>
      <c r="J21" s="103"/>
    </row>
    <row r="22" spans="1:10" ht="21.75" customHeight="1" x14ac:dyDescent="0.3">
      <c r="A22" s="132" t="s">
        <v>310</v>
      </c>
      <c r="B22" s="128" t="s">
        <v>269</v>
      </c>
      <c r="C22" s="128"/>
      <c r="D22" s="128"/>
      <c r="E22" s="103"/>
      <c r="F22" s="373" t="s">
        <v>523</v>
      </c>
      <c r="G22" s="373" t="s">
        <v>524</v>
      </c>
      <c r="H22" s="370"/>
      <c r="I22" s="370"/>
      <c r="J22" s="103"/>
    </row>
    <row r="23" spans="1:10" ht="17.25" customHeight="1" x14ac:dyDescent="0.25">
      <c r="A23" s="132" t="s">
        <v>410</v>
      </c>
      <c r="B23" s="128"/>
      <c r="C23" s="128"/>
      <c r="D23" s="128"/>
      <c r="E23" s="103"/>
      <c r="F23" s="103"/>
      <c r="G23" s="103"/>
      <c r="H23" s="103"/>
      <c r="I23" s="103"/>
      <c r="J23" s="103"/>
    </row>
    <row r="24" spans="1:10" ht="13" x14ac:dyDescent="0.25">
      <c r="A24" s="132" t="s">
        <v>167</v>
      </c>
      <c r="B24" s="128" t="s">
        <v>270</v>
      </c>
      <c r="C24" s="128"/>
      <c r="D24" s="128"/>
      <c r="E24" s="103"/>
      <c r="F24" s="103"/>
      <c r="G24" s="103"/>
      <c r="H24" s="103"/>
      <c r="I24" s="103"/>
      <c r="J24" s="103"/>
    </row>
    <row r="25" spans="1:10" ht="13" x14ac:dyDescent="0.25">
      <c r="A25" s="132" t="s">
        <v>399</v>
      </c>
      <c r="B25" s="128" t="s">
        <v>406</v>
      </c>
      <c r="C25" s="128"/>
      <c r="D25" s="128"/>
      <c r="E25" s="103"/>
      <c r="F25" s="103"/>
      <c r="G25" s="103"/>
      <c r="H25" s="103"/>
      <c r="I25" s="103"/>
      <c r="J25" s="103"/>
    </row>
    <row r="26" spans="1:10" ht="13" x14ac:dyDescent="0.25">
      <c r="A26" s="132" t="s">
        <v>370</v>
      </c>
      <c r="B26" s="128" t="s">
        <v>408</v>
      </c>
      <c r="C26" s="128"/>
      <c r="D26" s="128"/>
      <c r="E26" s="103"/>
      <c r="F26" s="103"/>
      <c r="G26" s="103"/>
      <c r="H26" s="103"/>
      <c r="I26" s="103"/>
      <c r="J26" s="103"/>
    </row>
    <row r="27" spans="1:10" ht="13" x14ac:dyDescent="0.25">
      <c r="A27" s="132" t="s">
        <v>429</v>
      </c>
      <c r="B27" s="128" t="s">
        <v>407</v>
      </c>
      <c r="C27" s="128"/>
      <c r="D27" s="128"/>
      <c r="E27" s="103"/>
      <c r="F27" s="103"/>
      <c r="G27" s="103"/>
      <c r="H27" s="103"/>
      <c r="I27" s="103"/>
      <c r="J27" s="103"/>
    </row>
    <row r="28" spans="1:10" ht="13" x14ac:dyDescent="0.25">
      <c r="A28" s="132" t="s">
        <v>89</v>
      </c>
      <c r="B28" s="128" t="s">
        <v>508</v>
      </c>
      <c r="C28" s="128"/>
      <c r="D28" s="128"/>
      <c r="E28" s="103"/>
      <c r="F28" s="103"/>
      <c r="G28" s="103"/>
      <c r="H28" s="103"/>
      <c r="I28" s="103"/>
      <c r="J28" s="103"/>
    </row>
    <row r="29" spans="1:10" s="97" customFormat="1" ht="13" x14ac:dyDescent="0.25">
      <c r="A29" s="132" t="s">
        <v>90</v>
      </c>
      <c r="B29" s="128" t="s">
        <v>317</v>
      </c>
      <c r="C29" s="128"/>
      <c r="D29" s="128"/>
      <c r="E29" s="103"/>
      <c r="F29" s="103"/>
      <c r="G29" s="103"/>
      <c r="H29" s="103"/>
      <c r="I29" s="103"/>
      <c r="J29" s="103"/>
    </row>
    <row r="30" spans="1:10" s="97" customFormat="1" ht="13" x14ac:dyDescent="0.25">
      <c r="A30" s="132" t="s">
        <v>400</v>
      </c>
      <c r="B30" s="128" t="s">
        <v>402</v>
      </c>
      <c r="C30" s="128"/>
      <c r="D30" s="128"/>
      <c r="E30" s="103"/>
      <c r="F30" s="103"/>
      <c r="G30" s="103"/>
      <c r="H30" s="103"/>
      <c r="I30" s="103"/>
      <c r="J30" s="103"/>
    </row>
    <row r="31" spans="1:10" ht="13" x14ac:dyDescent="0.25">
      <c r="A31" s="132" t="s">
        <v>368</v>
      </c>
      <c r="B31" s="128" t="s">
        <v>431</v>
      </c>
      <c r="C31" s="128"/>
      <c r="D31" s="128"/>
      <c r="E31" s="103"/>
      <c r="F31" s="103"/>
      <c r="G31" s="103"/>
      <c r="H31" s="103"/>
      <c r="I31" s="103"/>
      <c r="J31" s="103"/>
    </row>
    <row r="32" spans="1:10" ht="13" x14ac:dyDescent="0.25">
      <c r="A32" s="132" t="s">
        <v>174</v>
      </c>
      <c r="B32" s="128" t="s">
        <v>280</v>
      </c>
      <c r="C32" s="128"/>
      <c r="D32" s="128"/>
      <c r="E32" s="103"/>
      <c r="F32" s="103"/>
      <c r="G32" s="103"/>
      <c r="H32" s="103"/>
      <c r="I32" s="103"/>
      <c r="J32" s="103"/>
    </row>
    <row r="33" spans="1:10" ht="13" x14ac:dyDescent="0.25">
      <c r="A33" s="132" t="s">
        <v>425</v>
      </c>
      <c r="B33" s="128" t="s">
        <v>421</v>
      </c>
      <c r="C33" s="128"/>
      <c r="D33" s="128"/>
      <c r="E33" s="103"/>
      <c r="F33" s="103"/>
      <c r="G33" s="103"/>
      <c r="H33" s="103"/>
      <c r="I33" s="103"/>
      <c r="J33" s="103"/>
    </row>
    <row r="34" spans="1:10" ht="19.5" customHeight="1" x14ac:dyDescent="0.25">
      <c r="A34" s="132" t="s">
        <v>158</v>
      </c>
      <c r="B34" s="128" t="s">
        <v>309</v>
      </c>
      <c r="C34" s="128"/>
      <c r="D34" s="128"/>
      <c r="E34" s="103"/>
      <c r="F34" s="103"/>
      <c r="G34" s="103"/>
      <c r="H34" s="103"/>
      <c r="I34" s="103"/>
      <c r="J34" s="103"/>
    </row>
    <row r="35" spans="1:10" ht="13" x14ac:dyDescent="0.3">
      <c r="A35" s="98" t="s">
        <v>455</v>
      </c>
      <c r="B35" s="99"/>
      <c r="C35" s="99"/>
      <c r="D35" s="99"/>
      <c r="E35" s="99"/>
      <c r="F35" s="99"/>
      <c r="G35" s="99"/>
      <c r="H35" s="98"/>
      <c r="I35" s="99"/>
      <c r="J35" s="100" t="s">
        <v>295</v>
      </c>
    </row>
    <row r="36" spans="1:10" ht="13" x14ac:dyDescent="0.25">
      <c r="A36" s="132" t="s">
        <v>446</v>
      </c>
      <c r="B36" s="128"/>
      <c r="C36" s="128"/>
      <c r="D36" s="128"/>
      <c r="E36" s="103"/>
      <c r="F36" s="103"/>
      <c r="G36" s="103"/>
      <c r="H36" s="103"/>
      <c r="I36" s="103"/>
      <c r="J36" s="103"/>
    </row>
    <row r="37" spans="1:10" x14ac:dyDescent="0.25">
      <c r="A37" s="128" t="s">
        <v>457</v>
      </c>
      <c r="B37" s="128"/>
      <c r="C37" s="128"/>
      <c r="D37" s="128"/>
      <c r="E37" s="103"/>
      <c r="F37" s="103"/>
      <c r="G37" s="103"/>
      <c r="H37" s="103"/>
      <c r="I37" s="103"/>
      <c r="J37" s="103"/>
    </row>
    <row r="38" spans="1:10" ht="19.5" customHeight="1" x14ac:dyDescent="0.25">
      <c r="A38" s="371" t="s">
        <v>502</v>
      </c>
      <c r="B38" s="128"/>
      <c r="C38" s="128"/>
      <c r="D38" s="128"/>
      <c r="E38" s="103"/>
      <c r="F38" s="103"/>
      <c r="G38" s="103"/>
      <c r="H38" s="103"/>
      <c r="I38" s="103"/>
      <c r="J38" s="103"/>
    </row>
    <row r="39" spans="1:10" ht="13" x14ac:dyDescent="0.25">
      <c r="A39" s="133" t="s">
        <v>308</v>
      </c>
      <c r="B39" s="134"/>
      <c r="C39" s="134"/>
      <c r="D39" s="134"/>
      <c r="E39" s="104"/>
      <c r="F39" s="104"/>
      <c r="G39" s="104"/>
      <c r="H39" s="104"/>
      <c r="I39" s="104"/>
      <c r="J39" s="105" t="s">
        <v>297</v>
      </c>
    </row>
    <row r="40" spans="1:10" ht="19.5" customHeight="1" x14ac:dyDescent="0.25">
      <c r="A40" s="135" t="s">
        <v>312</v>
      </c>
      <c r="B40" s="136"/>
      <c r="C40" s="137"/>
      <c r="D40" s="136"/>
      <c r="E40" s="106"/>
      <c r="F40" s="106"/>
      <c r="G40" s="106"/>
      <c r="H40" s="106"/>
      <c r="I40" s="106"/>
      <c r="J40" s="106"/>
    </row>
    <row r="41" spans="1:10" ht="13" x14ac:dyDescent="0.25">
      <c r="A41" s="135" t="s">
        <v>517</v>
      </c>
      <c r="B41" s="136"/>
      <c r="C41" s="137" t="s">
        <v>511</v>
      </c>
      <c r="D41" s="136"/>
      <c r="E41" s="106"/>
      <c r="F41" s="106"/>
      <c r="G41" s="106"/>
      <c r="H41" s="106"/>
      <c r="I41" s="106"/>
      <c r="J41" s="106"/>
    </row>
    <row r="42" spans="1:10" ht="13" x14ac:dyDescent="0.25">
      <c r="A42" s="135" t="s">
        <v>512</v>
      </c>
      <c r="B42" s="136"/>
      <c r="C42" s="136" t="s">
        <v>305</v>
      </c>
      <c r="D42" s="136"/>
      <c r="E42" s="106"/>
      <c r="F42" s="106"/>
      <c r="G42" s="106"/>
      <c r="H42" s="106"/>
      <c r="I42" s="106"/>
      <c r="J42" s="106"/>
    </row>
    <row r="43" spans="1:10" ht="13" x14ac:dyDescent="0.25">
      <c r="A43" s="135" t="s">
        <v>513</v>
      </c>
      <c r="B43" s="136"/>
      <c r="C43" s="136" t="s">
        <v>306</v>
      </c>
      <c r="D43" s="136"/>
      <c r="E43" s="106"/>
      <c r="F43" s="106"/>
      <c r="G43" s="106"/>
      <c r="H43" s="106"/>
      <c r="I43" s="106"/>
      <c r="J43" s="106"/>
    </row>
    <row r="44" spans="1:10" ht="13" x14ac:dyDescent="0.25">
      <c r="A44" s="135" t="s">
        <v>514</v>
      </c>
      <c r="B44" s="136"/>
      <c r="C44" s="136" t="s">
        <v>304</v>
      </c>
      <c r="D44" s="136"/>
      <c r="E44" s="106"/>
      <c r="F44" s="106"/>
      <c r="G44" s="106"/>
      <c r="H44" s="106"/>
      <c r="I44" s="106"/>
      <c r="J44" s="106"/>
    </row>
    <row r="45" spans="1:10" ht="13" x14ac:dyDescent="0.25">
      <c r="A45" s="135" t="s">
        <v>500</v>
      </c>
      <c r="B45" s="136"/>
      <c r="C45" s="136" t="s">
        <v>501</v>
      </c>
      <c r="D45" s="136"/>
      <c r="E45" s="106"/>
      <c r="F45" s="106"/>
      <c r="G45" s="106"/>
      <c r="H45" s="106"/>
      <c r="I45" s="106"/>
      <c r="J45" s="106"/>
    </row>
    <row r="46" spans="1:10" ht="21.75" customHeight="1" x14ac:dyDescent="0.25">
      <c r="A46" s="135" t="s">
        <v>296</v>
      </c>
      <c r="B46" s="136"/>
      <c r="C46" s="136" t="s">
        <v>307</v>
      </c>
      <c r="D46" s="136"/>
      <c r="E46" s="106"/>
      <c r="F46" s="106"/>
      <c r="G46" s="106"/>
      <c r="H46" s="106"/>
      <c r="I46" s="106"/>
      <c r="J46" s="106"/>
    </row>
    <row r="47" spans="1:10" ht="20.25" customHeight="1" x14ac:dyDescent="0.25">
      <c r="A47" s="95" t="s">
        <v>303</v>
      </c>
      <c r="B47" s="95"/>
      <c r="C47" s="95"/>
      <c r="D47" s="95"/>
      <c r="E47" s="95"/>
      <c r="F47" s="95"/>
      <c r="G47" s="95"/>
      <c r="H47" s="95"/>
      <c r="I47" s="95"/>
      <c r="J47" s="95"/>
    </row>
    <row r="48" spans="1:10" ht="21" customHeight="1" x14ac:dyDescent="0.25">
      <c r="A48" s="139" t="s">
        <v>298</v>
      </c>
      <c r="B48" s="138"/>
      <c r="C48" s="138"/>
      <c r="D48" s="138"/>
      <c r="E48" s="95"/>
      <c r="F48" s="95"/>
      <c r="G48" s="95"/>
      <c r="H48" s="95"/>
      <c r="I48" s="95"/>
      <c r="J48" s="95"/>
    </row>
    <row r="49" spans="1:10" x14ac:dyDescent="0.25">
      <c r="A49" s="140" t="s">
        <v>299</v>
      </c>
      <c r="B49" s="138"/>
      <c r="C49" s="138"/>
      <c r="D49" s="138"/>
      <c r="E49" s="95"/>
      <c r="F49" s="95"/>
      <c r="G49" s="95"/>
      <c r="H49" s="95"/>
      <c r="I49" s="95"/>
      <c r="J49" s="95"/>
    </row>
    <row r="50" spans="1:10" ht="13" x14ac:dyDescent="0.25">
      <c r="A50" s="141" t="s">
        <v>300</v>
      </c>
      <c r="B50" s="138"/>
      <c r="C50" s="138"/>
      <c r="D50" s="138"/>
      <c r="E50" s="95"/>
      <c r="F50" s="95"/>
      <c r="G50" s="95"/>
      <c r="H50" s="95"/>
      <c r="I50" s="95"/>
      <c r="J50" s="95"/>
    </row>
    <row r="51" spans="1:10" ht="13" x14ac:dyDescent="0.3">
      <c r="A51" s="107"/>
      <c r="B51" s="95"/>
      <c r="C51" s="95"/>
      <c r="D51" s="95"/>
      <c r="E51" s="95"/>
      <c r="F51" s="95"/>
      <c r="G51" s="95"/>
      <c r="H51" s="95"/>
      <c r="I51" s="95"/>
      <c r="J51" s="95"/>
    </row>
  </sheetData>
  <hyperlinks>
    <hyperlink ref="A50" r:id="rId1" xr:uid="{4271C3C3-925D-4CC4-BD59-7BF4334B58A1}"/>
    <hyperlink ref="A48" r:id="rId2" display="See also Technical Guidance Documentation 2015/16 to 2019/20" xr:uid="{5EB315B2-8ADB-489A-AD1F-DB1512B2D054}"/>
    <hyperlink ref="A38" r:id="rId3" xr:uid="{D47807CD-7D72-453D-B16D-0381C6090949}"/>
    <hyperlink ref="G21" r:id="rId4" display="Column references in allocations schedule" xr:uid="{F4F98D46-0593-4978-AB90-EE67E4CD790A}"/>
  </hyperlinks>
  <printOptions horizontalCentered="1"/>
  <pageMargins left="0.31496062992125984" right="0.23622047244094491" top="0.55118110236220474" bottom="0.55118110236220474" header="0.31496062992125984" footer="0.31496062992125984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08767-C4FE-4407-88C2-5FE1D1002FE6}">
  <sheetPr>
    <tabColor rgb="FF7B2451"/>
  </sheetPr>
  <dimension ref="A3:IL50"/>
  <sheetViews>
    <sheetView topLeftCell="C1" workbookViewId="0">
      <selection activeCell="AO1" sqref="A1:XFD1048576"/>
    </sheetView>
  </sheetViews>
  <sheetFormatPr defaultColWidth="9.1796875" defaultRowHeight="12.5" x14ac:dyDescent="0.25"/>
  <cols>
    <col min="1" max="1" width="12.81640625" style="46" bestFit="1" customWidth="1"/>
    <col min="2" max="2" width="12.1796875" style="46" bestFit="1" customWidth="1"/>
    <col min="3" max="3" width="55.54296875" style="46" bestFit="1" customWidth="1"/>
    <col min="4" max="4" width="15.54296875" style="46" bestFit="1" customWidth="1"/>
    <col min="5" max="13" width="9.1796875" style="46" bestFit="1" customWidth="1"/>
    <col min="14" max="14" width="14.81640625" style="46" bestFit="1" customWidth="1"/>
    <col min="15" max="23" width="7.453125" style="46" bestFit="1" customWidth="1"/>
    <col min="24" max="26" width="7.453125" style="46" customWidth="1"/>
    <col min="27" max="27" width="17.54296875" style="46" bestFit="1" customWidth="1"/>
    <col min="28" max="28" width="19.54296875" style="46" bestFit="1" customWidth="1"/>
    <col min="29" max="29" width="9.1796875" style="46"/>
    <col min="30" max="30" width="12.81640625" style="46" bestFit="1" customWidth="1"/>
    <col min="31" max="31" width="12.1796875" style="46" bestFit="1" customWidth="1"/>
    <col min="32" max="32" width="55.54296875" style="46" bestFit="1" customWidth="1"/>
    <col min="33" max="34" width="10.54296875" style="46" customWidth="1"/>
    <col min="35" max="35" width="9.54296875" style="46" customWidth="1"/>
    <col min="36" max="36" width="8.453125" style="46" bestFit="1" customWidth="1"/>
    <col min="37" max="37" width="17.54296875" style="46" bestFit="1" customWidth="1"/>
    <col min="38" max="38" width="19.54296875" style="46" bestFit="1" customWidth="1"/>
    <col min="39" max="39" width="13.453125" style="46" customWidth="1"/>
    <col min="40" max="40" width="12.81640625" style="46" bestFit="1" customWidth="1"/>
    <col min="41" max="41" width="12.1796875" style="46" bestFit="1" customWidth="1"/>
    <col min="42" max="42" width="55.54296875" style="46" bestFit="1" customWidth="1"/>
    <col min="43" max="43" width="15.54296875" style="46" bestFit="1" customWidth="1"/>
    <col min="44" max="44" width="10.1796875" style="46" bestFit="1" customWidth="1"/>
    <col min="45" max="45" width="14.81640625" style="46" bestFit="1" customWidth="1"/>
    <col min="46" max="46" width="8.453125" style="46" bestFit="1" customWidth="1"/>
    <col min="47" max="206" width="9" style="46" customWidth="1"/>
    <col min="207" max="207" width="53.54296875" style="46" bestFit="1" customWidth="1"/>
    <col min="208" max="208" width="50" style="46" bestFit="1" customWidth="1"/>
    <col min="209" max="209" width="52.54296875" style="46" bestFit="1" customWidth="1"/>
    <col min="210" max="210" width="59" style="46" bestFit="1" customWidth="1"/>
    <col min="211" max="211" width="50.54296875" style="46" bestFit="1" customWidth="1"/>
    <col min="212" max="212" width="53.54296875" style="46" bestFit="1" customWidth="1"/>
    <col min="213" max="213" width="53.453125" style="46" bestFit="1" customWidth="1"/>
    <col min="214" max="214" width="33.453125" style="46" bestFit="1" customWidth="1"/>
    <col min="215" max="215" width="34.453125" style="46" bestFit="1" customWidth="1"/>
    <col min="216" max="216" width="29.81640625" style="46" bestFit="1" customWidth="1"/>
    <col min="217" max="217" width="51.54296875" style="46" bestFit="1" customWidth="1"/>
    <col min="218" max="218" width="68.81640625" style="46" bestFit="1" customWidth="1"/>
    <col min="219" max="219" width="44" style="46" bestFit="1" customWidth="1"/>
    <col min="220" max="220" width="22.54296875" style="46" bestFit="1" customWidth="1"/>
    <col min="221" max="222" width="31.453125" style="46" bestFit="1" customWidth="1"/>
    <col min="223" max="223" width="36" style="46" bestFit="1" customWidth="1"/>
    <col min="224" max="224" width="36.81640625" style="46" bestFit="1" customWidth="1"/>
    <col min="225" max="225" width="37.453125" style="46" bestFit="1" customWidth="1"/>
    <col min="226" max="226" width="35.54296875" style="46" bestFit="1" customWidth="1"/>
    <col min="227" max="227" width="55.81640625" style="46" bestFit="1" customWidth="1"/>
    <col min="228" max="228" width="57.453125" style="46" bestFit="1" customWidth="1"/>
    <col min="229" max="229" width="58.1796875" style="46" bestFit="1" customWidth="1"/>
    <col min="230" max="230" width="70.54296875" style="46" bestFit="1" customWidth="1"/>
    <col min="231" max="231" width="61.54296875" style="46" bestFit="1" customWidth="1"/>
    <col min="232" max="232" width="55.453125" style="46" bestFit="1" customWidth="1"/>
    <col min="233" max="233" width="60.54296875" style="46" bestFit="1" customWidth="1"/>
    <col min="234" max="234" width="55" style="46" bestFit="1" customWidth="1"/>
    <col min="235" max="235" width="51" style="46" bestFit="1" customWidth="1"/>
    <col min="236" max="236" width="30.1796875" style="46" bestFit="1" customWidth="1"/>
    <col min="237" max="237" width="36.54296875" style="46" bestFit="1" customWidth="1"/>
    <col min="238" max="238" width="32.54296875" style="46" bestFit="1" customWidth="1"/>
    <col min="239" max="239" width="32.453125" style="46" bestFit="1" customWidth="1"/>
    <col min="240" max="240" width="36.54296875" style="46" bestFit="1" customWidth="1"/>
    <col min="241" max="241" width="36.453125" style="46" bestFit="1" customWidth="1"/>
    <col min="242" max="242" width="33" style="46" bestFit="1" customWidth="1"/>
    <col min="243" max="243" width="51.453125" style="46" bestFit="1" customWidth="1"/>
    <col min="244" max="244" width="37.453125" style="46" bestFit="1" customWidth="1"/>
    <col min="245" max="245" width="17.54296875" style="46" bestFit="1" customWidth="1"/>
    <col min="246" max="246" width="19.54296875" style="46" bestFit="1" customWidth="1"/>
    <col min="247" max="16384" width="9.1796875" style="46"/>
  </cols>
  <sheetData>
    <row r="3" spans="1:246" x14ac:dyDescent="0.25">
      <c r="D3" s="46" t="s">
        <v>188</v>
      </c>
      <c r="N3" s="46" t="s">
        <v>187</v>
      </c>
      <c r="AG3" s="46" t="s">
        <v>188</v>
      </c>
      <c r="AI3" s="46" t="s">
        <v>187</v>
      </c>
    </row>
    <row r="4" spans="1:246" x14ac:dyDescent="0.25">
      <c r="AA4" s="46" t="s">
        <v>194</v>
      </c>
      <c r="AB4" s="46" t="s">
        <v>193</v>
      </c>
      <c r="AK4" s="46" t="s">
        <v>194</v>
      </c>
      <c r="AL4" s="46" t="s">
        <v>193</v>
      </c>
      <c r="AQ4" s="46" t="s">
        <v>192</v>
      </c>
    </row>
    <row r="5" spans="1:246" x14ac:dyDescent="0.25">
      <c r="A5" s="46" t="s">
        <v>186</v>
      </c>
      <c r="B5" s="46" t="s">
        <v>185</v>
      </c>
      <c r="C5" s="46" t="s">
        <v>184</v>
      </c>
      <c r="D5" s="46">
        <v>1</v>
      </c>
      <c r="E5" s="46">
        <v>2</v>
      </c>
      <c r="F5" s="46">
        <v>3</v>
      </c>
      <c r="G5" s="46">
        <v>4</v>
      </c>
      <c r="H5" s="46">
        <v>5</v>
      </c>
      <c r="I5" s="46">
        <v>6</v>
      </c>
      <c r="J5" s="46">
        <v>7</v>
      </c>
      <c r="K5" s="46">
        <v>8</v>
      </c>
      <c r="L5" s="46">
        <v>9</v>
      </c>
      <c r="M5" s="46">
        <v>10</v>
      </c>
      <c r="N5" s="46">
        <v>1</v>
      </c>
      <c r="O5" s="46">
        <v>2</v>
      </c>
      <c r="P5" s="46">
        <v>3</v>
      </c>
      <c r="Q5" s="46">
        <v>4</v>
      </c>
      <c r="R5" s="46">
        <v>5</v>
      </c>
      <c r="S5" s="46">
        <v>6</v>
      </c>
      <c r="T5" s="46">
        <v>7</v>
      </c>
      <c r="U5" s="46">
        <v>8</v>
      </c>
      <c r="V5" s="46">
        <v>9</v>
      </c>
      <c r="W5" s="46">
        <v>10</v>
      </c>
      <c r="Y5" s="57" t="s">
        <v>183</v>
      </c>
      <c r="Z5" s="46" t="s">
        <v>191</v>
      </c>
      <c r="AD5" s="46" t="s">
        <v>186</v>
      </c>
      <c r="AE5" s="46" t="s">
        <v>185</v>
      </c>
      <c r="AF5" s="46" t="s">
        <v>184</v>
      </c>
      <c r="AG5" s="46" t="s">
        <v>190</v>
      </c>
      <c r="AH5" s="46" t="s">
        <v>189</v>
      </c>
      <c r="AI5" s="46" t="s">
        <v>190</v>
      </c>
      <c r="AJ5" s="46" t="s">
        <v>189</v>
      </c>
      <c r="AQ5" s="46" t="s">
        <v>188</v>
      </c>
      <c r="AS5" s="46" t="s">
        <v>187</v>
      </c>
    </row>
    <row r="6" spans="1:246" x14ac:dyDescent="0.25">
      <c r="A6" s="46" t="s">
        <v>128</v>
      </c>
      <c r="B6" s="46" t="s">
        <v>41</v>
      </c>
      <c r="C6" s="46" t="s">
        <v>49</v>
      </c>
      <c r="D6" s="46">
        <v>581026</v>
      </c>
      <c r="E6" s="46">
        <v>291138</v>
      </c>
      <c r="F6" s="46">
        <v>210487</v>
      </c>
      <c r="G6" s="46">
        <v>189637</v>
      </c>
      <c r="H6" s="46">
        <v>187066</v>
      </c>
      <c r="I6" s="46">
        <v>175364</v>
      </c>
      <c r="J6" s="46">
        <v>201776</v>
      </c>
      <c r="K6" s="46">
        <v>228612</v>
      </c>
      <c r="L6" s="46">
        <v>205508</v>
      </c>
      <c r="M6" s="46">
        <v>225943</v>
      </c>
      <c r="N6" s="52">
        <v>0.23273091701891846</v>
      </c>
      <c r="O6" s="52">
        <v>0.11661580328428311</v>
      </c>
      <c r="P6" s="52">
        <v>8.4310912989368963E-2</v>
      </c>
      <c r="Q6" s="52">
        <v>7.5959411301244076E-2</v>
      </c>
      <c r="R6" s="52">
        <v>7.4929593035528527E-2</v>
      </c>
      <c r="S6" s="52">
        <v>7.0242337747545916E-2</v>
      </c>
      <c r="T6" s="52">
        <v>8.0821707655783545E-2</v>
      </c>
      <c r="U6" s="52">
        <v>9.1570911459261689E-2</v>
      </c>
      <c r="V6" s="52">
        <v>8.2316566375211939E-2</v>
      </c>
      <c r="W6" s="52">
        <v>9.050183913285377E-2</v>
      </c>
      <c r="X6" s="52"/>
      <c r="Y6" s="55">
        <v>7.8109572503251484E-2</v>
      </c>
      <c r="Z6" s="52">
        <v>0.53733762137215368</v>
      </c>
      <c r="AA6" s="46">
        <v>2496557</v>
      </c>
      <c r="AB6" s="46">
        <v>1</v>
      </c>
      <c r="AD6" s="46" t="s">
        <v>128</v>
      </c>
      <c r="AE6" s="46" t="s">
        <v>41</v>
      </c>
      <c r="AF6" s="46" t="s">
        <v>49</v>
      </c>
      <c r="AG6" s="46">
        <v>1341494</v>
      </c>
      <c r="AH6" s="46">
        <v>1155063</v>
      </c>
      <c r="AI6" s="52">
        <v>0.53733762137215368</v>
      </c>
      <c r="AJ6" s="52">
        <v>0.46266237862784626</v>
      </c>
      <c r="AK6" s="46">
        <v>2496557</v>
      </c>
      <c r="AL6" s="46">
        <v>1</v>
      </c>
      <c r="AN6" s="46" t="s">
        <v>186</v>
      </c>
      <c r="AO6" s="46" t="s">
        <v>185</v>
      </c>
      <c r="AP6" s="46" t="s">
        <v>184</v>
      </c>
      <c r="AQ6" s="46" t="s">
        <v>183</v>
      </c>
      <c r="AR6" s="46" t="s">
        <v>182</v>
      </c>
      <c r="AS6" s="46" t="s">
        <v>183</v>
      </c>
      <c r="AT6" s="46" t="s">
        <v>182</v>
      </c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</row>
    <row r="7" spans="1:246" x14ac:dyDescent="0.25">
      <c r="A7" s="46" t="s">
        <v>144</v>
      </c>
      <c r="B7" s="46" t="s">
        <v>18</v>
      </c>
      <c r="C7" s="46" t="s">
        <v>62</v>
      </c>
      <c r="D7" s="46">
        <v>100428</v>
      </c>
      <c r="E7" s="46">
        <v>115816</v>
      </c>
      <c r="F7" s="46">
        <v>110010</v>
      </c>
      <c r="G7" s="46">
        <v>101025</v>
      </c>
      <c r="H7" s="46">
        <v>96180</v>
      </c>
      <c r="I7" s="46">
        <v>132187</v>
      </c>
      <c r="J7" s="46">
        <v>123911</v>
      </c>
      <c r="K7" s="46">
        <v>131788</v>
      </c>
      <c r="L7" s="46">
        <v>132501</v>
      </c>
      <c r="M7" s="46">
        <v>92089</v>
      </c>
      <c r="N7" s="52">
        <v>8.8409988247566976E-2</v>
      </c>
      <c r="O7" s="52">
        <v>0.10195653800613591</v>
      </c>
      <c r="P7" s="52">
        <v>9.6845330058498061E-2</v>
      </c>
      <c r="Q7" s="52">
        <v>8.8935546488135328E-2</v>
      </c>
      <c r="R7" s="52">
        <v>8.4670337651362088E-2</v>
      </c>
      <c r="S7" s="52">
        <v>0.11636845418091704</v>
      </c>
      <c r="T7" s="52">
        <v>0.10908282604198304</v>
      </c>
      <c r="U7" s="52">
        <v>0.11601720168847689</v>
      </c>
      <c r="V7" s="52">
        <v>0.11664487844815065</v>
      </c>
      <c r="W7" s="52">
        <v>8.106889918877401E-2</v>
      </c>
      <c r="X7" s="52"/>
      <c r="Y7" s="55">
        <v>0.18770264143634979</v>
      </c>
      <c r="Z7" s="52">
        <v>0</v>
      </c>
      <c r="AA7" s="46">
        <v>1135935</v>
      </c>
      <c r="AB7" s="46">
        <v>1</v>
      </c>
      <c r="AD7" s="46" t="s">
        <v>144</v>
      </c>
      <c r="AE7" s="46" t="s">
        <v>18</v>
      </c>
      <c r="AF7" s="46" t="s">
        <v>62</v>
      </c>
      <c r="AH7" s="46">
        <v>1135935</v>
      </c>
      <c r="AI7" s="52">
        <v>0</v>
      </c>
      <c r="AJ7" s="52">
        <v>1</v>
      </c>
      <c r="AK7" s="46">
        <v>1135935</v>
      </c>
      <c r="AL7" s="46">
        <v>1</v>
      </c>
      <c r="AN7" s="46" t="s">
        <v>128</v>
      </c>
      <c r="AO7" s="46" t="s">
        <v>41</v>
      </c>
      <c r="AP7" s="46" t="s">
        <v>49</v>
      </c>
      <c r="AQ7" s="46">
        <v>195005</v>
      </c>
      <c r="AR7" s="46">
        <v>2301552</v>
      </c>
      <c r="AS7" s="46">
        <v>7.8109572503251484E-2</v>
      </c>
      <c r="AT7" s="46">
        <v>0.92189042749674854</v>
      </c>
    </row>
    <row r="8" spans="1:246" x14ac:dyDescent="0.25">
      <c r="A8" s="46" t="s">
        <v>148</v>
      </c>
      <c r="B8" s="46" t="s">
        <v>21</v>
      </c>
      <c r="C8" s="46" t="s">
        <v>61</v>
      </c>
      <c r="D8" s="46">
        <v>31722</v>
      </c>
      <c r="E8" s="46">
        <v>28057</v>
      </c>
      <c r="F8" s="46">
        <v>30567</v>
      </c>
      <c r="G8" s="46">
        <v>86789</v>
      </c>
      <c r="H8" s="46">
        <v>73242</v>
      </c>
      <c r="I8" s="46">
        <v>68450</v>
      </c>
      <c r="J8" s="46">
        <v>68082</v>
      </c>
      <c r="K8" s="46">
        <v>53710</v>
      </c>
      <c r="L8" s="46">
        <v>32679</v>
      </c>
      <c r="M8" s="46">
        <v>29692</v>
      </c>
      <c r="N8" s="52">
        <v>6.3066860176146641E-2</v>
      </c>
      <c r="O8" s="52">
        <v>5.5780433010596632E-2</v>
      </c>
      <c r="P8" s="52">
        <v>6.0770591860673177E-2</v>
      </c>
      <c r="Q8" s="52">
        <v>0.17254617388019641</v>
      </c>
      <c r="R8" s="52">
        <v>0.14561323286745265</v>
      </c>
      <c r="S8" s="52">
        <v>0.13608620449710729</v>
      </c>
      <c r="T8" s="52">
        <v>0.13535457961390882</v>
      </c>
      <c r="U8" s="52">
        <v>0.10678144694725542</v>
      </c>
      <c r="V8" s="52">
        <v>6.4969482494681804E-2</v>
      </c>
      <c r="W8" s="52">
        <v>5.9030994651981153E-2</v>
      </c>
      <c r="X8" s="52"/>
      <c r="Y8" s="55">
        <v>0.38721246943279192</v>
      </c>
      <c r="Z8" s="52">
        <v>0</v>
      </c>
      <c r="AA8" s="46">
        <v>502990</v>
      </c>
      <c r="AB8" s="46">
        <v>1</v>
      </c>
      <c r="AD8" s="46" t="s">
        <v>148</v>
      </c>
      <c r="AE8" s="46" t="s">
        <v>21</v>
      </c>
      <c r="AF8" s="46" t="s">
        <v>61</v>
      </c>
      <c r="AH8" s="46">
        <v>502990</v>
      </c>
      <c r="AI8" s="52">
        <v>0</v>
      </c>
      <c r="AJ8" s="52">
        <v>1</v>
      </c>
      <c r="AK8" s="46">
        <v>502990</v>
      </c>
      <c r="AL8" s="46">
        <v>1</v>
      </c>
      <c r="AN8" s="46" t="s">
        <v>144</v>
      </c>
      <c r="AO8" s="46" t="s">
        <v>18</v>
      </c>
      <c r="AP8" s="46" t="s">
        <v>62</v>
      </c>
      <c r="AQ8" s="46">
        <v>213218</v>
      </c>
      <c r="AR8" s="46">
        <v>922717</v>
      </c>
      <c r="AS8" s="46">
        <v>0.18770264143634979</v>
      </c>
      <c r="AT8" s="46">
        <v>0.81229735856365026</v>
      </c>
    </row>
    <row r="9" spans="1:246" x14ac:dyDescent="0.25">
      <c r="A9" s="46" t="s">
        <v>138</v>
      </c>
      <c r="B9" s="46" t="s">
        <v>10</v>
      </c>
      <c r="C9" s="46" t="s">
        <v>58</v>
      </c>
      <c r="D9" s="46">
        <v>50635</v>
      </c>
      <c r="E9" s="46">
        <v>59025</v>
      </c>
      <c r="F9" s="46">
        <v>78211</v>
      </c>
      <c r="G9" s="46">
        <v>101118</v>
      </c>
      <c r="H9" s="46">
        <v>69632</v>
      </c>
      <c r="I9" s="46">
        <v>95347</v>
      </c>
      <c r="J9" s="46">
        <v>87508</v>
      </c>
      <c r="K9" s="46">
        <v>76164</v>
      </c>
      <c r="L9" s="46">
        <v>92773</v>
      </c>
      <c r="M9" s="46">
        <v>50811</v>
      </c>
      <c r="N9" s="52">
        <v>6.6517871217933219E-2</v>
      </c>
      <c r="O9" s="52">
        <v>7.7539594127352784E-2</v>
      </c>
      <c r="P9" s="52">
        <v>0.10274373903082404</v>
      </c>
      <c r="Q9" s="52">
        <v>0.13283606402320472</v>
      </c>
      <c r="R9" s="52">
        <v>9.1473731779344841E-2</v>
      </c>
      <c r="S9" s="52">
        <v>0.12525485271089717</v>
      </c>
      <c r="T9" s="52">
        <v>0.11495696404737633</v>
      </c>
      <c r="U9" s="52">
        <v>0.10005464882872847</v>
      </c>
      <c r="V9" s="52">
        <v>0.12187345643332317</v>
      </c>
      <c r="W9" s="52">
        <v>6.6749077801015202E-2</v>
      </c>
      <c r="X9" s="52"/>
      <c r="Y9" s="55">
        <v>0.46259839416518661</v>
      </c>
      <c r="Z9" s="52">
        <v>0.12322391306632476</v>
      </c>
      <c r="AA9" s="46">
        <v>761224</v>
      </c>
      <c r="AB9" s="46">
        <v>1</v>
      </c>
      <c r="AD9" s="46" t="s">
        <v>138</v>
      </c>
      <c r="AE9" s="46" t="s">
        <v>10</v>
      </c>
      <c r="AF9" s="46" t="s">
        <v>58</v>
      </c>
      <c r="AG9" s="46">
        <v>93801</v>
      </c>
      <c r="AH9" s="46">
        <v>667423</v>
      </c>
      <c r="AI9" s="52">
        <v>0.12322391306632476</v>
      </c>
      <c r="AJ9" s="52">
        <v>0.87677608693367526</v>
      </c>
      <c r="AK9" s="46">
        <v>761224</v>
      </c>
      <c r="AL9" s="46">
        <v>1</v>
      </c>
      <c r="AN9" s="46" t="s">
        <v>148</v>
      </c>
      <c r="AO9" s="46" t="s">
        <v>21</v>
      </c>
      <c r="AP9" s="46" t="s">
        <v>61</v>
      </c>
      <c r="AQ9" s="46">
        <v>194764</v>
      </c>
      <c r="AR9" s="46">
        <v>308226</v>
      </c>
      <c r="AS9" s="46">
        <v>0.38721246943279192</v>
      </c>
      <c r="AT9" s="46">
        <v>0.61278753056720814</v>
      </c>
    </row>
    <row r="10" spans="1:246" x14ac:dyDescent="0.25">
      <c r="A10" s="46" t="s">
        <v>130</v>
      </c>
      <c r="B10" s="46" t="s">
        <v>11</v>
      </c>
      <c r="C10" s="46" t="s">
        <v>57</v>
      </c>
      <c r="D10" s="46">
        <v>74992</v>
      </c>
      <c r="E10" s="46">
        <v>59804</v>
      </c>
      <c r="F10" s="46">
        <v>118328</v>
      </c>
      <c r="G10" s="46">
        <v>89856</v>
      </c>
      <c r="H10" s="46">
        <v>94962</v>
      </c>
      <c r="I10" s="46">
        <v>92536</v>
      </c>
      <c r="J10" s="46">
        <v>122100</v>
      </c>
      <c r="K10" s="46">
        <v>155236</v>
      </c>
      <c r="L10" s="46">
        <v>142202</v>
      </c>
      <c r="M10" s="46">
        <v>150290</v>
      </c>
      <c r="N10" s="52">
        <v>6.8155585809765648E-2</v>
      </c>
      <c r="O10" s="52">
        <v>5.4352152946543962E-2</v>
      </c>
      <c r="P10" s="52">
        <v>0.10754099314190779</v>
      </c>
      <c r="Q10" s="52">
        <v>8.166455513284486E-2</v>
      </c>
      <c r="R10" s="52">
        <v>8.6305082404349337E-2</v>
      </c>
      <c r="S10" s="52">
        <v>8.4100241205628257E-2</v>
      </c>
      <c r="T10" s="52">
        <v>0.11096913040554172</v>
      </c>
      <c r="U10" s="52">
        <v>0.14108438925171726</v>
      </c>
      <c r="V10" s="52">
        <v>0.12923859362759088</v>
      </c>
      <c r="W10" s="52">
        <v>0.13658927607411028</v>
      </c>
      <c r="X10" s="52"/>
      <c r="Y10" s="55">
        <v>0.2194662212148257</v>
      </c>
      <c r="Z10" s="52">
        <v>0</v>
      </c>
      <c r="AA10" s="46">
        <v>1100306</v>
      </c>
      <c r="AB10" s="46">
        <v>1</v>
      </c>
      <c r="AD10" s="46" t="s">
        <v>130</v>
      </c>
      <c r="AE10" s="46" t="s">
        <v>11</v>
      </c>
      <c r="AF10" s="46" t="s">
        <v>57</v>
      </c>
      <c r="AH10" s="46">
        <v>1100306</v>
      </c>
      <c r="AI10" s="52">
        <v>0</v>
      </c>
      <c r="AJ10" s="52">
        <v>1</v>
      </c>
      <c r="AK10" s="46">
        <v>1100306</v>
      </c>
      <c r="AL10" s="46">
        <v>1</v>
      </c>
      <c r="AN10" s="46" t="s">
        <v>138</v>
      </c>
      <c r="AO10" s="46" t="s">
        <v>10</v>
      </c>
      <c r="AP10" s="46" t="s">
        <v>58</v>
      </c>
      <c r="AQ10" s="46">
        <v>352141</v>
      </c>
      <c r="AR10" s="46">
        <v>409083</v>
      </c>
      <c r="AS10" s="46">
        <v>0.46259839416518661</v>
      </c>
      <c r="AT10" s="46">
        <v>0.53740160583481345</v>
      </c>
    </row>
    <row r="11" spans="1:246" x14ac:dyDescent="0.25">
      <c r="A11" s="46" t="s">
        <v>104</v>
      </c>
      <c r="B11" s="46" t="s">
        <v>39</v>
      </c>
      <c r="C11" s="46" t="s">
        <v>54</v>
      </c>
      <c r="D11" s="46">
        <v>66703</v>
      </c>
      <c r="E11" s="46">
        <v>68018</v>
      </c>
      <c r="F11" s="46">
        <v>99014</v>
      </c>
      <c r="G11" s="46">
        <v>94686</v>
      </c>
      <c r="H11" s="46">
        <v>99791</v>
      </c>
      <c r="I11" s="46">
        <v>117415</v>
      </c>
      <c r="J11" s="46">
        <v>113142</v>
      </c>
      <c r="K11" s="46">
        <v>118102</v>
      </c>
      <c r="L11" s="46">
        <v>91659</v>
      </c>
      <c r="M11" s="46">
        <v>80924</v>
      </c>
      <c r="N11" s="52">
        <v>7.0254061808155008E-2</v>
      </c>
      <c r="O11" s="52">
        <v>7.1639068348756232E-2</v>
      </c>
      <c r="P11" s="52">
        <v>0.10428519970425107</v>
      </c>
      <c r="Q11" s="52">
        <v>9.9726790344766572E-2</v>
      </c>
      <c r="R11" s="52">
        <v>0.10510356478565576</v>
      </c>
      <c r="S11" s="52">
        <v>0.12366581214045125</v>
      </c>
      <c r="T11" s="52">
        <v>0.11916533081118201</v>
      </c>
      <c r="U11" s="52">
        <v>0.1243893858996855</v>
      </c>
      <c r="V11" s="52">
        <v>9.653864220910123E-2</v>
      </c>
      <c r="W11" s="52">
        <v>8.5232143947995373E-2</v>
      </c>
      <c r="X11" s="52"/>
      <c r="Y11" s="55">
        <v>0.20095760300130391</v>
      </c>
      <c r="Z11" s="52">
        <v>0</v>
      </c>
      <c r="AA11" s="46">
        <v>949454</v>
      </c>
      <c r="AB11" s="46">
        <v>1</v>
      </c>
      <c r="AD11" s="46" t="s">
        <v>104</v>
      </c>
      <c r="AE11" s="46" t="s">
        <v>39</v>
      </c>
      <c r="AF11" s="46" t="s">
        <v>54</v>
      </c>
      <c r="AH11" s="46">
        <v>949454</v>
      </c>
      <c r="AI11" s="52">
        <v>0</v>
      </c>
      <c r="AJ11" s="52">
        <v>1</v>
      </c>
      <c r="AK11" s="46">
        <v>949454</v>
      </c>
      <c r="AL11" s="46">
        <v>1</v>
      </c>
      <c r="AN11" s="46" t="s">
        <v>130</v>
      </c>
      <c r="AO11" s="46" t="s">
        <v>11</v>
      </c>
      <c r="AP11" s="46" t="s">
        <v>57</v>
      </c>
      <c r="AQ11" s="46">
        <v>241480</v>
      </c>
      <c r="AR11" s="46">
        <v>858826</v>
      </c>
      <c r="AS11" s="46">
        <v>0.2194662212148257</v>
      </c>
      <c r="AT11" s="46">
        <v>0.78053377878517427</v>
      </c>
    </row>
    <row r="12" spans="1:246" x14ac:dyDescent="0.25">
      <c r="A12" s="46" t="s">
        <v>136</v>
      </c>
      <c r="B12" s="46" t="s">
        <v>2</v>
      </c>
      <c r="C12" s="46" t="s">
        <v>56</v>
      </c>
      <c r="D12" s="46">
        <v>29796</v>
      </c>
      <c r="E12" s="46">
        <v>60883</v>
      </c>
      <c r="F12" s="46">
        <v>56996</v>
      </c>
      <c r="G12" s="46">
        <v>66837</v>
      </c>
      <c r="H12" s="46">
        <v>139446</v>
      </c>
      <c r="I12" s="46">
        <v>91167</v>
      </c>
      <c r="J12" s="46">
        <v>89049</v>
      </c>
      <c r="K12" s="46">
        <v>99705</v>
      </c>
      <c r="L12" s="46">
        <v>84353</v>
      </c>
      <c r="M12" s="46">
        <v>70355</v>
      </c>
      <c r="N12" s="52">
        <v>3.7784036510873246E-2</v>
      </c>
      <c r="O12" s="52">
        <v>7.7205178376006711E-2</v>
      </c>
      <c r="P12" s="52">
        <v>7.2276109040600472E-2</v>
      </c>
      <c r="Q12" s="52">
        <v>8.475539160549185E-2</v>
      </c>
      <c r="R12" s="52">
        <v>0.17683020389633611</v>
      </c>
      <c r="S12" s="52">
        <v>0.11560804324697212</v>
      </c>
      <c r="T12" s="52">
        <v>0.11292222671689997</v>
      </c>
      <c r="U12" s="52">
        <v>0.12643500336678135</v>
      </c>
      <c r="V12" s="52">
        <v>0.10696727184191472</v>
      </c>
      <c r="W12" s="52">
        <v>8.9216535398123478E-2</v>
      </c>
      <c r="X12" s="52"/>
      <c r="Y12" s="55">
        <v>0.32869042984477298</v>
      </c>
      <c r="Z12" s="52">
        <v>0</v>
      </c>
      <c r="AA12" s="46">
        <v>788587</v>
      </c>
      <c r="AB12" s="46">
        <v>1</v>
      </c>
      <c r="AD12" s="46" t="s">
        <v>136</v>
      </c>
      <c r="AE12" s="46" t="s">
        <v>2</v>
      </c>
      <c r="AF12" s="46" t="s">
        <v>56</v>
      </c>
      <c r="AH12" s="46">
        <v>788587</v>
      </c>
      <c r="AI12" s="52">
        <v>0</v>
      </c>
      <c r="AJ12" s="52">
        <v>1</v>
      </c>
      <c r="AK12" s="46">
        <v>788587</v>
      </c>
      <c r="AL12" s="46">
        <v>1</v>
      </c>
      <c r="AN12" s="46" t="s">
        <v>104</v>
      </c>
      <c r="AO12" s="46" t="s">
        <v>39</v>
      </c>
      <c r="AP12" s="46" t="s">
        <v>54</v>
      </c>
      <c r="AQ12" s="46">
        <v>190800</v>
      </c>
      <c r="AR12" s="46">
        <v>758654</v>
      </c>
      <c r="AS12" s="46">
        <v>0.20095760300130391</v>
      </c>
      <c r="AT12" s="46">
        <v>0.79904239699869606</v>
      </c>
    </row>
    <row r="13" spans="1:246" x14ac:dyDescent="0.25">
      <c r="A13" s="46" t="s">
        <v>122</v>
      </c>
      <c r="B13" s="46" t="s">
        <v>17</v>
      </c>
      <c r="C13" s="46" t="s">
        <v>67</v>
      </c>
      <c r="D13" s="46">
        <v>84774</v>
      </c>
      <c r="E13" s="46">
        <v>78072</v>
      </c>
      <c r="F13" s="46">
        <v>89638</v>
      </c>
      <c r="G13" s="46">
        <v>141710</v>
      </c>
      <c r="H13" s="46">
        <v>164886</v>
      </c>
      <c r="I13" s="46">
        <v>152372</v>
      </c>
      <c r="J13" s="46">
        <v>96755</v>
      </c>
      <c r="K13" s="46">
        <v>89999</v>
      </c>
      <c r="L13" s="46">
        <v>72355</v>
      </c>
      <c r="M13" s="46">
        <v>55632</v>
      </c>
      <c r="N13" s="52">
        <v>8.2610191260318475E-2</v>
      </c>
      <c r="O13" s="52">
        <v>7.6079256046377247E-2</v>
      </c>
      <c r="P13" s="52">
        <v>8.7350040392012024E-2</v>
      </c>
      <c r="Q13" s="52">
        <v>0.13809293183640894</v>
      </c>
      <c r="R13" s="52">
        <v>0.16067737745238955</v>
      </c>
      <c r="S13" s="52">
        <v>0.14848279027434411</v>
      </c>
      <c r="T13" s="52">
        <v>9.4285382964023334E-2</v>
      </c>
      <c r="U13" s="52">
        <v>8.7701826069754907E-2</v>
      </c>
      <c r="V13" s="52">
        <v>7.0508179260626413E-2</v>
      </c>
      <c r="W13" s="52">
        <v>5.421202444374499E-2</v>
      </c>
      <c r="X13" s="52"/>
      <c r="Y13" s="55">
        <v>0.46420507643299069</v>
      </c>
      <c r="Z13" s="52">
        <v>0.26870286583517916</v>
      </c>
      <c r="AA13" s="46">
        <v>1026193</v>
      </c>
      <c r="AB13" s="46">
        <v>1</v>
      </c>
      <c r="AD13" s="46" t="s">
        <v>122</v>
      </c>
      <c r="AE13" s="46" t="s">
        <v>17</v>
      </c>
      <c r="AF13" s="46" t="s">
        <v>67</v>
      </c>
      <c r="AG13" s="46">
        <v>275741</v>
      </c>
      <c r="AH13" s="46">
        <v>750452</v>
      </c>
      <c r="AI13" s="52">
        <v>0.26870286583517916</v>
      </c>
      <c r="AJ13" s="52">
        <v>0.73129713416482089</v>
      </c>
      <c r="AK13" s="46">
        <v>1026193</v>
      </c>
      <c r="AL13" s="46">
        <v>1</v>
      </c>
      <c r="AN13" s="46" t="s">
        <v>136</v>
      </c>
      <c r="AO13" s="46" t="s">
        <v>2</v>
      </c>
      <c r="AP13" s="46" t="s">
        <v>56</v>
      </c>
      <c r="AQ13" s="46">
        <v>259201</v>
      </c>
      <c r="AR13" s="46">
        <v>529386</v>
      </c>
      <c r="AS13" s="46">
        <v>0.32869042984477298</v>
      </c>
      <c r="AT13" s="46">
        <v>0.67130957015522696</v>
      </c>
    </row>
    <row r="14" spans="1:246" x14ac:dyDescent="0.25">
      <c r="A14" s="46" t="s">
        <v>118</v>
      </c>
      <c r="B14" s="46" t="s">
        <v>8</v>
      </c>
      <c r="C14" s="46" t="s">
        <v>68</v>
      </c>
      <c r="D14" s="46">
        <v>47807</v>
      </c>
      <c r="E14" s="46">
        <v>69067</v>
      </c>
      <c r="F14" s="46">
        <v>79610</v>
      </c>
      <c r="G14" s="46">
        <v>92984</v>
      </c>
      <c r="H14" s="46">
        <v>119466</v>
      </c>
      <c r="I14" s="46">
        <v>180886</v>
      </c>
      <c r="J14" s="46">
        <v>117823</v>
      </c>
      <c r="K14" s="46">
        <v>100567</v>
      </c>
      <c r="L14" s="46">
        <v>104779</v>
      </c>
      <c r="M14" s="46">
        <v>71195</v>
      </c>
      <c r="N14" s="52">
        <v>4.8575266413597461E-2</v>
      </c>
      <c r="O14" s="52">
        <v>7.017691813725889E-2</v>
      </c>
      <c r="P14" s="52">
        <v>8.0889345894670103E-2</v>
      </c>
      <c r="Q14" s="52">
        <v>9.4478268291295117E-2</v>
      </c>
      <c r="R14" s="52">
        <v>0.12138583842045797</v>
      </c>
      <c r="S14" s="52">
        <v>0.18379286800029263</v>
      </c>
      <c r="T14" s="52">
        <v>0.11971643513814489</v>
      </c>
      <c r="U14" s="52">
        <v>0.1021831283581119</v>
      </c>
      <c r="V14" s="52">
        <v>0.10646281589621454</v>
      </c>
      <c r="W14" s="52">
        <v>7.2339115449956512E-2</v>
      </c>
      <c r="X14" s="52"/>
      <c r="Y14" s="55">
        <v>0.3824518585955472</v>
      </c>
      <c r="Z14" s="52">
        <v>0.38777606626403194</v>
      </c>
      <c r="AA14" s="46">
        <v>984184</v>
      </c>
      <c r="AB14" s="46">
        <v>1</v>
      </c>
      <c r="AD14" s="46" t="s">
        <v>118</v>
      </c>
      <c r="AE14" s="46" t="s">
        <v>8</v>
      </c>
      <c r="AF14" s="46" t="s">
        <v>68</v>
      </c>
      <c r="AG14" s="46">
        <v>381643</v>
      </c>
      <c r="AH14" s="46">
        <v>602541</v>
      </c>
      <c r="AI14" s="52">
        <v>0.38777606626403194</v>
      </c>
      <c r="AJ14" s="52">
        <v>0.61222393373596806</v>
      </c>
      <c r="AK14" s="46">
        <v>984184</v>
      </c>
      <c r="AL14" s="46">
        <v>1</v>
      </c>
      <c r="AN14" s="46" t="s">
        <v>122</v>
      </c>
      <c r="AO14" s="46" t="s">
        <v>17</v>
      </c>
      <c r="AP14" s="46" t="s">
        <v>67</v>
      </c>
      <c r="AQ14" s="46">
        <v>476364</v>
      </c>
      <c r="AR14" s="46">
        <v>549829</v>
      </c>
      <c r="AS14" s="46">
        <v>0.46420507643299069</v>
      </c>
      <c r="AT14" s="46">
        <v>0.53579492356700931</v>
      </c>
    </row>
    <row r="15" spans="1:246" x14ac:dyDescent="0.25">
      <c r="A15" s="46" t="s">
        <v>115</v>
      </c>
      <c r="B15" s="46" t="s">
        <v>4</v>
      </c>
      <c r="C15" s="46" t="s">
        <v>63</v>
      </c>
      <c r="D15" s="46">
        <v>28719</v>
      </c>
      <c r="E15" s="46">
        <v>96399</v>
      </c>
      <c r="F15" s="46">
        <v>87192</v>
      </c>
      <c r="G15" s="46">
        <v>91807</v>
      </c>
      <c r="H15" s="46">
        <v>101121</v>
      </c>
      <c r="I15" s="46">
        <v>80496</v>
      </c>
      <c r="J15" s="46">
        <v>116752</v>
      </c>
      <c r="K15" s="46">
        <v>129600</v>
      </c>
      <c r="L15" s="46">
        <v>134972</v>
      </c>
      <c r="M15" s="46">
        <v>83816</v>
      </c>
      <c r="N15" s="52">
        <v>3.0202739795177909E-2</v>
      </c>
      <c r="O15" s="52">
        <v>0.10137936256538721</v>
      </c>
      <c r="P15" s="52">
        <v>9.1696691675237724E-2</v>
      </c>
      <c r="Q15" s="52">
        <v>9.655012125686474E-2</v>
      </c>
      <c r="R15" s="52">
        <v>0.10634532020015271</v>
      </c>
      <c r="S15" s="52">
        <v>8.4654749209674474E-2</v>
      </c>
      <c r="T15" s="52">
        <v>0.12278388093480314</v>
      </c>
      <c r="U15" s="52">
        <v>0.13629566062380505</v>
      </c>
      <c r="V15" s="52">
        <v>0.1419451998897856</v>
      </c>
      <c r="W15" s="52">
        <v>8.8146273849111445E-2</v>
      </c>
      <c r="X15" s="52"/>
      <c r="Y15" s="55">
        <v>0.20269562528789303</v>
      </c>
      <c r="Z15" s="52">
        <v>0</v>
      </c>
      <c r="AA15" s="46">
        <v>950874</v>
      </c>
      <c r="AB15" s="46">
        <v>1</v>
      </c>
      <c r="AD15" s="46" t="s">
        <v>115</v>
      </c>
      <c r="AE15" s="46" t="s">
        <v>4</v>
      </c>
      <c r="AF15" s="46" t="s">
        <v>63</v>
      </c>
      <c r="AH15" s="46">
        <v>950874</v>
      </c>
      <c r="AI15" s="52">
        <v>0</v>
      </c>
      <c r="AJ15" s="52">
        <v>1</v>
      </c>
      <c r="AK15" s="46">
        <v>950874</v>
      </c>
      <c r="AL15" s="46">
        <v>1</v>
      </c>
      <c r="AN15" s="46" t="s">
        <v>118</v>
      </c>
      <c r="AO15" s="46" t="s">
        <v>8</v>
      </c>
      <c r="AP15" s="46" t="s">
        <v>68</v>
      </c>
      <c r="AQ15" s="46">
        <v>376403</v>
      </c>
      <c r="AR15" s="46">
        <v>607781</v>
      </c>
      <c r="AS15" s="46">
        <v>0.3824518585955472</v>
      </c>
      <c r="AT15" s="46">
        <v>0.6175481414044528</v>
      </c>
    </row>
    <row r="16" spans="1:246" x14ac:dyDescent="0.25">
      <c r="A16" s="46" t="s">
        <v>111</v>
      </c>
      <c r="B16" s="46" t="s">
        <v>14</v>
      </c>
      <c r="C16" s="46" t="s">
        <v>65</v>
      </c>
      <c r="D16" s="46">
        <v>1621</v>
      </c>
      <c r="E16" s="46">
        <v>26110</v>
      </c>
      <c r="F16" s="46">
        <v>82077</v>
      </c>
      <c r="G16" s="46">
        <v>143650</v>
      </c>
      <c r="H16" s="46">
        <v>172659</v>
      </c>
      <c r="I16" s="46">
        <v>189767</v>
      </c>
      <c r="J16" s="46">
        <v>158572</v>
      </c>
      <c r="K16" s="46">
        <v>174234</v>
      </c>
      <c r="L16" s="46">
        <v>217048</v>
      </c>
      <c r="M16" s="46">
        <v>314049</v>
      </c>
      <c r="N16" s="52">
        <v>1.0954279230727124E-3</v>
      </c>
      <c r="O16" s="52">
        <v>1.7644431259363678E-2</v>
      </c>
      <c r="P16" s="52">
        <v>5.5465414954990147E-2</v>
      </c>
      <c r="Q16" s="52">
        <v>9.7074781708448576E-2</v>
      </c>
      <c r="R16" s="52">
        <v>0.11667827869821805</v>
      </c>
      <c r="S16" s="52">
        <v>0.12823940202204775</v>
      </c>
      <c r="T16" s="52">
        <v>0.10715866540252077</v>
      </c>
      <c r="U16" s="52">
        <v>0.11774262106641023</v>
      </c>
      <c r="V16" s="52">
        <v>0.14667516338500067</v>
      </c>
      <c r="W16" s="52">
        <v>0.21222581357992737</v>
      </c>
      <c r="X16" s="52"/>
      <c r="Y16" s="55">
        <v>0.16118603555782016</v>
      </c>
      <c r="Z16" s="52">
        <v>0</v>
      </c>
      <c r="AA16" s="46">
        <v>1479787</v>
      </c>
      <c r="AB16" s="46">
        <v>1</v>
      </c>
      <c r="AD16" s="46" t="s">
        <v>111</v>
      </c>
      <c r="AE16" s="46" t="s">
        <v>14</v>
      </c>
      <c r="AF16" s="46" t="s">
        <v>65</v>
      </c>
      <c r="AH16" s="46">
        <v>1479787</v>
      </c>
      <c r="AI16" s="52">
        <v>0</v>
      </c>
      <c r="AJ16" s="52">
        <v>1</v>
      </c>
      <c r="AK16" s="46">
        <v>1479787</v>
      </c>
      <c r="AL16" s="46">
        <v>1</v>
      </c>
      <c r="AN16" s="46" t="s">
        <v>115</v>
      </c>
      <c r="AO16" s="46" t="s">
        <v>4</v>
      </c>
      <c r="AP16" s="46" t="s">
        <v>63</v>
      </c>
      <c r="AQ16" s="46">
        <v>192738</v>
      </c>
      <c r="AR16" s="46">
        <v>758136</v>
      </c>
      <c r="AS16" s="46">
        <v>0.20269562528789303</v>
      </c>
      <c r="AT16" s="46">
        <v>0.79730437471210691</v>
      </c>
    </row>
    <row r="17" spans="1:46" x14ac:dyDescent="0.25">
      <c r="A17" s="46" t="s">
        <v>120</v>
      </c>
      <c r="B17" s="46" t="s">
        <v>3</v>
      </c>
      <c r="C17" s="46" t="s">
        <v>66</v>
      </c>
      <c r="D17" s="46">
        <v>46271</v>
      </c>
      <c r="E17" s="46">
        <v>74569</v>
      </c>
      <c r="F17" s="46">
        <v>116343</v>
      </c>
      <c r="G17" s="46">
        <v>115058</v>
      </c>
      <c r="H17" s="46">
        <v>135851</v>
      </c>
      <c r="I17" s="46">
        <v>104870</v>
      </c>
      <c r="J17" s="46">
        <v>138709</v>
      </c>
      <c r="K17" s="46">
        <v>147429</v>
      </c>
      <c r="L17" s="46">
        <v>154060</v>
      </c>
      <c r="M17" s="46">
        <v>162188</v>
      </c>
      <c r="N17" s="52">
        <v>3.8709229446152918E-2</v>
      </c>
      <c r="O17" s="52">
        <v>6.2382670151286485E-2</v>
      </c>
      <c r="P17" s="52">
        <v>9.7329815250454255E-2</v>
      </c>
      <c r="Q17" s="52">
        <v>9.6254814497535451E-2</v>
      </c>
      <c r="R17" s="52">
        <v>0.11364974885974628</v>
      </c>
      <c r="S17" s="52">
        <v>8.7731773508635147E-2</v>
      </c>
      <c r="T17" s="52">
        <v>0.11604068438647155</v>
      </c>
      <c r="U17" s="52">
        <v>0.12333563113001401</v>
      </c>
      <c r="V17" s="52">
        <v>0.12888296964565968</v>
      </c>
      <c r="W17" s="52">
        <v>0.1356826631240442</v>
      </c>
      <c r="X17" s="52"/>
      <c r="Y17" s="55">
        <v>0.1552175600745557</v>
      </c>
      <c r="Z17" s="52">
        <v>0.4264415049006649</v>
      </c>
      <c r="AA17" s="46">
        <v>1195348</v>
      </c>
      <c r="AB17" s="46">
        <v>1</v>
      </c>
      <c r="AD17" s="46" t="s">
        <v>120</v>
      </c>
      <c r="AE17" s="46" t="s">
        <v>3</v>
      </c>
      <c r="AF17" s="46" t="s">
        <v>66</v>
      </c>
      <c r="AG17" s="46">
        <v>509746</v>
      </c>
      <c r="AH17" s="46">
        <v>685602</v>
      </c>
      <c r="AI17" s="52">
        <v>0.4264415049006649</v>
      </c>
      <c r="AJ17" s="52">
        <v>0.5735584950993351</v>
      </c>
      <c r="AK17" s="46">
        <v>1195348</v>
      </c>
      <c r="AL17" s="46">
        <v>1</v>
      </c>
      <c r="AN17" s="46" t="s">
        <v>111</v>
      </c>
      <c r="AO17" s="46" t="s">
        <v>14</v>
      </c>
      <c r="AP17" s="46" t="s">
        <v>65</v>
      </c>
      <c r="AQ17" s="46">
        <v>238521</v>
      </c>
      <c r="AR17" s="46">
        <v>1241266</v>
      </c>
      <c r="AS17" s="46">
        <v>0.16118603555782016</v>
      </c>
      <c r="AT17" s="46">
        <v>0.83881396444217982</v>
      </c>
    </row>
    <row r="18" spans="1:46" x14ac:dyDescent="0.25">
      <c r="A18" s="46" t="s">
        <v>119</v>
      </c>
      <c r="B18" s="46" t="s">
        <v>28</v>
      </c>
      <c r="C18" s="46" t="s">
        <v>71</v>
      </c>
      <c r="D18" s="46">
        <v>45258</v>
      </c>
      <c r="E18" s="46">
        <v>213252</v>
      </c>
      <c r="F18" s="46">
        <v>302807</v>
      </c>
      <c r="G18" s="46">
        <v>350054</v>
      </c>
      <c r="H18" s="46">
        <v>320577</v>
      </c>
      <c r="I18" s="46">
        <v>281535</v>
      </c>
      <c r="J18" s="46">
        <v>204389</v>
      </c>
      <c r="K18" s="46">
        <v>213882</v>
      </c>
      <c r="L18" s="46">
        <v>129126</v>
      </c>
      <c r="M18" s="46">
        <v>42839</v>
      </c>
      <c r="N18" s="52">
        <v>2.1513329489347199E-2</v>
      </c>
      <c r="O18" s="52">
        <v>0.10136905166517012</v>
      </c>
      <c r="P18" s="52">
        <v>0.14393890058510667</v>
      </c>
      <c r="Q18" s="52">
        <v>0.16639769855194539</v>
      </c>
      <c r="R18" s="52">
        <v>0.15238584620854781</v>
      </c>
      <c r="S18" s="52">
        <v>0.13382728396710777</v>
      </c>
      <c r="T18" s="52">
        <v>9.7156036523889364E-2</v>
      </c>
      <c r="U18" s="52">
        <v>0.10166852131867421</v>
      </c>
      <c r="V18" s="52">
        <v>6.1379870600588769E-2</v>
      </c>
      <c r="W18" s="52">
        <v>2.0363461089622711E-2</v>
      </c>
      <c r="X18" s="52"/>
      <c r="Y18" s="55">
        <v>3.6582832593136248E-3</v>
      </c>
      <c r="Z18" s="52">
        <v>0</v>
      </c>
      <c r="AA18" s="46">
        <v>2103719</v>
      </c>
      <c r="AB18" s="46">
        <v>1</v>
      </c>
      <c r="AD18" s="46" t="s">
        <v>119</v>
      </c>
      <c r="AE18" s="46" t="s">
        <v>28</v>
      </c>
      <c r="AF18" s="46" t="s">
        <v>71</v>
      </c>
      <c r="AH18" s="46">
        <v>2103719</v>
      </c>
      <c r="AI18" s="52">
        <v>0</v>
      </c>
      <c r="AJ18" s="52">
        <v>1</v>
      </c>
      <c r="AK18" s="46">
        <v>2103719</v>
      </c>
      <c r="AL18" s="46">
        <v>1</v>
      </c>
      <c r="AN18" s="46" t="s">
        <v>120</v>
      </c>
      <c r="AO18" s="46" t="s">
        <v>3</v>
      </c>
      <c r="AP18" s="46" t="s">
        <v>66</v>
      </c>
      <c r="AQ18" s="46">
        <v>185539</v>
      </c>
      <c r="AR18" s="46">
        <v>1009809</v>
      </c>
      <c r="AS18" s="46">
        <v>0.1552175600745557</v>
      </c>
      <c r="AT18" s="46">
        <v>0.84478243992544433</v>
      </c>
    </row>
    <row r="19" spans="1:46" x14ac:dyDescent="0.25">
      <c r="A19" s="46" t="s">
        <v>132</v>
      </c>
      <c r="B19" s="46" t="s">
        <v>16</v>
      </c>
      <c r="C19" s="46" t="s">
        <v>69</v>
      </c>
      <c r="D19" s="46">
        <v>56028</v>
      </c>
      <c r="E19" s="46">
        <v>253373</v>
      </c>
      <c r="F19" s="46">
        <v>266582</v>
      </c>
      <c r="G19" s="46">
        <v>198444</v>
      </c>
      <c r="H19" s="46">
        <v>148413</v>
      </c>
      <c r="I19" s="46">
        <v>182774</v>
      </c>
      <c r="J19" s="46">
        <v>132906</v>
      </c>
      <c r="K19" s="46">
        <v>135831</v>
      </c>
      <c r="L19" s="46">
        <v>105658</v>
      </c>
      <c r="M19" s="46">
        <v>30797</v>
      </c>
      <c r="N19" s="52">
        <v>3.7084840806827613E-2</v>
      </c>
      <c r="O19" s="52">
        <v>0.16770717087435449</v>
      </c>
      <c r="P19" s="52">
        <v>0.17645018619200611</v>
      </c>
      <c r="Q19" s="52">
        <v>0.13134975635521701</v>
      </c>
      <c r="R19" s="52">
        <v>9.8234319959015257E-2</v>
      </c>
      <c r="S19" s="52">
        <v>0.12097780919588617</v>
      </c>
      <c r="T19" s="52">
        <v>8.7970262230888677E-2</v>
      </c>
      <c r="U19" s="52">
        <v>8.9906314907407039E-2</v>
      </c>
      <c r="V19" s="52">
        <v>6.9934855964299852E-2</v>
      </c>
      <c r="W19" s="52">
        <v>2.0384483514097773E-2</v>
      </c>
      <c r="X19" s="52"/>
      <c r="Y19" s="55">
        <v>1.1708981828242673E-3</v>
      </c>
      <c r="Z19" s="52">
        <v>0</v>
      </c>
      <c r="AA19" s="46">
        <v>1510806</v>
      </c>
      <c r="AB19" s="46">
        <v>1</v>
      </c>
      <c r="AD19" s="46" t="s">
        <v>132</v>
      </c>
      <c r="AE19" s="46" t="s">
        <v>16</v>
      </c>
      <c r="AF19" s="46" t="s">
        <v>69</v>
      </c>
      <c r="AH19" s="46">
        <v>1510806</v>
      </c>
      <c r="AI19" s="52">
        <v>0</v>
      </c>
      <c r="AJ19" s="52">
        <v>1</v>
      </c>
      <c r="AK19" s="46">
        <v>1510806</v>
      </c>
      <c r="AL19" s="46">
        <v>1</v>
      </c>
      <c r="AN19" s="46" t="s">
        <v>119</v>
      </c>
      <c r="AO19" s="46" t="s">
        <v>28</v>
      </c>
      <c r="AP19" s="46" t="s">
        <v>71</v>
      </c>
      <c r="AQ19" s="46">
        <v>7696</v>
      </c>
      <c r="AR19" s="46">
        <v>2096023</v>
      </c>
      <c r="AS19" s="46">
        <v>3.6582832593136248E-3</v>
      </c>
      <c r="AT19" s="46">
        <v>0.99634171674068639</v>
      </c>
    </row>
    <row r="20" spans="1:46" x14ac:dyDescent="0.25">
      <c r="A20" s="46" t="s">
        <v>117</v>
      </c>
      <c r="B20" s="46" t="s">
        <v>15</v>
      </c>
      <c r="C20" s="46" t="s">
        <v>70</v>
      </c>
      <c r="D20" s="46">
        <v>52211</v>
      </c>
      <c r="E20" s="46">
        <v>434935</v>
      </c>
      <c r="F20" s="46">
        <v>544177</v>
      </c>
      <c r="G20" s="46">
        <v>319056</v>
      </c>
      <c r="H20" s="46">
        <v>219294</v>
      </c>
      <c r="I20" s="46">
        <v>171733</v>
      </c>
      <c r="J20" s="46">
        <v>103880</v>
      </c>
      <c r="K20" s="46">
        <v>76174</v>
      </c>
      <c r="L20" s="46">
        <v>71512</v>
      </c>
      <c r="M20" s="46">
        <v>30411</v>
      </c>
      <c r="N20" s="52">
        <v>2.5803814700429924E-2</v>
      </c>
      <c r="O20" s="52">
        <v>0.21495436108734728</v>
      </c>
      <c r="P20" s="52">
        <v>0.26894413959196062</v>
      </c>
      <c r="Q20" s="52">
        <v>0.15768443245791824</v>
      </c>
      <c r="R20" s="52">
        <v>0.10837987667189058</v>
      </c>
      <c r="S20" s="52">
        <v>8.4874193368235276E-2</v>
      </c>
      <c r="T20" s="52">
        <v>5.1339761182139024E-2</v>
      </c>
      <c r="U20" s="52">
        <v>3.7646851831808409E-2</v>
      </c>
      <c r="V20" s="52">
        <v>3.5342789773364705E-2</v>
      </c>
      <c r="W20" s="52">
        <v>1.5029779334905947E-2</v>
      </c>
      <c r="X20" s="52"/>
      <c r="Y20" s="55">
        <v>0</v>
      </c>
      <c r="Z20" s="52">
        <v>0</v>
      </c>
      <c r="AA20" s="46">
        <v>2023383</v>
      </c>
      <c r="AB20" s="46">
        <v>1</v>
      </c>
      <c r="AD20" s="46" t="s">
        <v>117</v>
      </c>
      <c r="AE20" s="46" t="s">
        <v>15</v>
      </c>
      <c r="AF20" s="46" t="s">
        <v>70</v>
      </c>
      <c r="AH20" s="46">
        <v>2023383</v>
      </c>
      <c r="AI20" s="52">
        <v>0</v>
      </c>
      <c r="AJ20" s="52">
        <v>1</v>
      </c>
      <c r="AK20" s="46">
        <v>2023383</v>
      </c>
      <c r="AL20" s="46">
        <v>1</v>
      </c>
      <c r="AN20" s="46" t="s">
        <v>132</v>
      </c>
      <c r="AO20" s="46" t="s">
        <v>16</v>
      </c>
      <c r="AP20" s="46" t="s">
        <v>69</v>
      </c>
      <c r="AQ20" s="46">
        <v>1769</v>
      </c>
      <c r="AR20" s="46">
        <v>1509037</v>
      </c>
      <c r="AS20" s="46">
        <v>1.1708981828242673E-3</v>
      </c>
      <c r="AT20" s="46">
        <v>0.99882910181717577</v>
      </c>
    </row>
    <row r="21" spans="1:46" x14ac:dyDescent="0.25">
      <c r="A21" s="46" t="s">
        <v>110</v>
      </c>
      <c r="B21" s="46" t="s">
        <v>12</v>
      </c>
      <c r="C21" s="46" t="s">
        <v>72</v>
      </c>
      <c r="D21" s="46">
        <v>20040</v>
      </c>
      <c r="E21" s="46">
        <v>280471</v>
      </c>
      <c r="F21" s="46">
        <v>357163</v>
      </c>
      <c r="G21" s="46">
        <v>289960</v>
      </c>
      <c r="H21" s="46">
        <v>226108</v>
      </c>
      <c r="I21" s="46">
        <v>177307</v>
      </c>
      <c r="J21" s="46">
        <v>138177</v>
      </c>
      <c r="K21" s="46">
        <v>120800</v>
      </c>
      <c r="L21" s="46">
        <v>132039</v>
      </c>
      <c r="M21" s="46">
        <v>77206</v>
      </c>
      <c r="N21" s="52">
        <v>1.1015401223896824E-2</v>
      </c>
      <c r="O21" s="52">
        <v>0.15416669644049733</v>
      </c>
      <c r="P21" s="52">
        <v>0.19632204327997313</v>
      </c>
      <c r="Q21" s="52">
        <v>0.15938252190025565</v>
      </c>
      <c r="R21" s="52">
        <v>0.12428494710243829</v>
      </c>
      <c r="S21" s="52">
        <v>9.7460466307658394E-2</v>
      </c>
      <c r="T21" s="52">
        <v>7.5951851043632307E-2</v>
      </c>
      <c r="U21" s="52">
        <v>6.6400222946443932E-2</v>
      </c>
      <c r="V21" s="52">
        <v>7.2577972165774093E-2</v>
      </c>
      <c r="W21" s="52">
        <v>4.2437877589430052E-2</v>
      </c>
      <c r="X21" s="52"/>
      <c r="Y21" s="55">
        <v>1.810615350874059E-3</v>
      </c>
      <c r="Z21" s="52">
        <v>0</v>
      </c>
      <c r="AA21" s="46">
        <v>1819271</v>
      </c>
      <c r="AB21" s="46">
        <v>1</v>
      </c>
      <c r="AD21" s="46" t="s">
        <v>110</v>
      </c>
      <c r="AE21" s="46" t="s">
        <v>12</v>
      </c>
      <c r="AF21" s="46" t="s">
        <v>72</v>
      </c>
      <c r="AH21" s="46">
        <v>1819271</v>
      </c>
      <c r="AI21" s="52">
        <v>0</v>
      </c>
      <c r="AJ21" s="52">
        <v>1</v>
      </c>
      <c r="AK21" s="46">
        <v>1819271</v>
      </c>
      <c r="AL21" s="46">
        <v>1</v>
      </c>
      <c r="AN21" s="46" t="s">
        <v>117</v>
      </c>
      <c r="AO21" s="46" t="s">
        <v>15</v>
      </c>
      <c r="AP21" s="46" t="s">
        <v>70</v>
      </c>
      <c r="AR21" s="46">
        <v>2023383</v>
      </c>
      <c r="AS21" s="46">
        <v>0</v>
      </c>
      <c r="AT21" s="46">
        <v>1</v>
      </c>
    </row>
    <row r="22" spans="1:46" x14ac:dyDescent="0.25">
      <c r="A22" s="46" t="s">
        <v>124</v>
      </c>
      <c r="B22" s="46" t="s">
        <v>37</v>
      </c>
      <c r="C22" s="46" t="s">
        <v>73</v>
      </c>
      <c r="D22" s="46">
        <v>10190</v>
      </c>
      <c r="E22" s="46">
        <v>94157</v>
      </c>
      <c r="F22" s="46">
        <v>145200</v>
      </c>
      <c r="G22" s="46">
        <v>133082</v>
      </c>
      <c r="H22" s="46">
        <v>146961</v>
      </c>
      <c r="I22" s="46">
        <v>172356</v>
      </c>
      <c r="J22" s="46">
        <v>208614</v>
      </c>
      <c r="K22" s="46">
        <v>174087</v>
      </c>
      <c r="L22" s="46">
        <v>245341</v>
      </c>
      <c r="M22" s="46">
        <v>174822</v>
      </c>
      <c r="N22" s="52">
        <v>6.7716190083797955E-3</v>
      </c>
      <c r="O22" s="52">
        <v>6.2570689987440281E-2</v>
      </c>
      <c r="P22" s="52">
        <v>9.6490586851496196E-2</v>
      </c>
      <c r="Q22" s="52">
        <v>8.8437742970873395E-2</v>
      </c>
      <c r="R22" s="52">
        <v>9.7660834258145549E-2</v>
      </c>
      <c r="S22" s="52">
        <v>0.11453671892132562</v>
      </c>
      <c r="T22" s="52">
        <v>0.13863145513387073</v>
      </c>
      <c r="U22" s="52">
        <v>0.11568703025631143</v>
      </c>
      <c r="V22" s="52">
        <v>0.16303785860008904</v>
      </c>
      <c r="W22" s="52">
        <v>0.11617546401206796</v>
      </c>
      <c r="X22" s="52"/>
      <c r="Y22" s="55">
        <v>0</v>
      </c>
      <c r="Z22" s="52">
        <v>0</v>
      </c>
      <c r="AA22" s="46">
        <v>1504810</v>
      </c>
      <c r="AB22" s="46">
        <v>1</v>
      </c>
      <c r="AD22" s="46" t="s">
        <v>124</v>
      </c>
      <c r="AE22" s="46" t="s">
        <v>37</v>
      </c>
      <c r="AF22" s="46" t="s">
        <v>73</v>
      </c>
      <c r="AH22" s="46">
        <v>1504810</v>
      </c>
      <c r="AI22" s="52">
        <v>0</v>
      </c>
      <c r="AJ22" s="52">
        <v>1</v>
      </c>
      <c r="AK22" s="46">
        <v>1504810</v>
      </c>
      <c r="AL22" s="46">
        <v>1</v>
      </c>
      <c r="AN22" s="46" t="s">
        <v>110</v>
      </c>
      <c r="AO22" s="46" t="s">
        <v>12</v>
      </c>
      <c r="AP22" s="46" t="s">
        <v>72</v>
      </c>
      <c r="AQ22" s="46">
        <v>3294</v>
      </c>
      <c r="AR22" s="46">
        <v>1815977</v>
      </c>
      <c r="AS22" s="46">
        <v>1.810615350874059E-3</v>
      </c>
      <c r="AT22" s="46">
        <v>0.99818938464912599</v>
      </c>
    </row>
    <row r="23" spans="1:46" x14ac:dyDescent="0.25">
      <c r="A23" s="46" t="s">
        <v>147</v>
      </c>
      <c r="B23" s="46" t="s">
        <v>13</v>
      </c>
      <c r="C23" s="46" t="s">
        <v>77</v>
      </c>
      <c r="D23" s="46">
        <v>119419</v>
      </c>
      <c r="E23" s="46">
        <v>179241</v>
      </c>
      <c r="F23" s="46">
        <v>167593</v>
      </c>
      <c r="G23" s="46">
        <v>198411</v>
      </c>
      <c r="H23" s="46">
        <v>240299</v>
      </c>
      <c r="I23" s="46">
        <v>208403</v>
      </c>
      <c r="J23" s="46">
        <v>235722</v>
      </c>
      <c r="K23" s="46">
        <v>184864</v>
      </c>
      <c r="L23" s="46">
        <v>168917</v>
      </c>
      <c r="M23" s="46">
        <v>157242</v>
      </c>
      <c r="N23" s="52">
        <v>6.419993215458647E-2</v>
      </c>
      <c r="O23" s="52">
        <v>9.636037849354151E-2</v>
      </c>
      <c r="P23" s="52">
        <v>9.0098386601659794E-2</v>
      </c>
      <c r="Q23" s="52">
        <v>0.10666621508071293</v>
      </c>
      <c r="R23" s="52">
        <v>0.12918530130728759</v>
      </c>
      <c r="S23" s="52">
        <v>0.11203793752093288</v>
      </c>
      <c r="T23" s="52">
        <v>0.12672469546172244</v>
      </c>
      <c r="U23" s="52">
        <v>9.9383316371979946E-2</v>
      </c>
      <c r="V23" s="52">
        <v>9.0810172081128487E-2</v>
      </c>
      <c r="W23" s="52">
        <v>8.4533664926447941E-2</v>
      </c>
      <c r="X23" s="52"/>
      <c r="Y23" s="55">
        <v>0.24341020508991129</v>
      </c>
      <c r="Z23" s="52">
        <v>0.50566175889503373</v>
      </c>
      <c r="AA23" s="46">
        <v>1860111</v>
      </c>
      <c r="AB23" s="46">
        <v>1</v>
      </c>
      <c r="AD23" s="46" t="s">
        <v>147</v>
      </c>
      <c r="AE23" s="46" t="s">
        <v>13</v>
      </c>
      <c r="AF23" s="46" t="s">
        <v>77</v>
      </c>
      <c r="AG23" s="46">
        <v>940587</v>
      </c>
      <c r="AH23" s="46">
        <v>919524</v>
      </c>
      <c r="AI23" s="52">
        <v>0.50566175889503373</v>
      </c>
      <c r="AJ23" s="52">
        <v>0.49433824110496632</v>
      </c>
      <c r="AK23" s="46">
        <v>1860111</v>
      </c>
      <c r="AL23" s="46">
        <v>1</v>
      </c>
      <c r="AN23" s="46" t="s">
        <v>124</v>
      </c>
      <c r="AO23" s="46" t="s">
        <v>37</v>
      </c>
      <c r="AP23" s="46" t="s">
        <v>73</v>
      </c>
      <c r="AR23" s="46">
        <v>1504810</v>
      </c>
      <c r="AS23" s="46">
        <v>0</v>
      </c>
      <c r="AT23" s="46">
        <v>1</v>
      </c>
    </row>
    <row r="24" spans="1:46" x14ac:dyDescent="0.25">
      <c r="A24" s="46" t="s">
        <v>151</v>
      </c>
      <c r="B24" s="46" t="s">
        <v>19</v>
      </c>
      <c r="C24" s="46" t="s">
        <v>75</v>
      </c>
      <c r="E24" s="46">
        <v>17213</v>
      </c>
      <c r="F24" s="46">
        <v>46382</v>
      </c>
      <c r="G24" s="46">
        <v>70215</v>
      </c>
      <c r="H24" s="46">
        <v>68452</v>
      </c>
      <c r="I24" s="46">
        <v>59828</v>
      </c>
      <c r="J24" s="46">
        <v>70201</v>
      </c>
      <c r="K24" s="46">
        <v>69213</v>
      </c>
      <c r="L24" s="46">
        <v>85505</v>
      </c>
      <c r="M24" s="46">
        <v>257965</v>
      </c>
      <c r="N24" s="52">
        <v>0</v>
      </c>
      <c r="O24" s="52">
        <v>2.3105504353172057E-2</v>
      </c>
      <c r="P24" s="52">
        <v>6.2259890949214337E-2</v>
      </c>
      <c r="Q24" s="52">
        <v>9.4251611465635043E-2</v>
      </c>
      <c r="R24" s="52">
        <v>9.1885085922461723E-2</v>
      </c>
      <c r="S24" s="52">
        <v>8.0308842993178281E-2</v>
      </c>
      <c r="T24" s="52">
        <v>9.4232818863477119E-2</v>
      </c>
      <c r="U24" s="52">
        <v>9.2906598082617642E-2</v>
      </c>
      <c r="V24" s="52">
        <v>0.11477581767954317</v>
      </c>
      <c r="W24" s="52">
        <v>0.34627382969070064</v>
      </c>
      <c r="X24" s="52"/>
      <c r="Y24" s="55">
        <v>5.315755986114952E-2</v>
      </c>
      <c r="Z24" s="52">
        <v>0</v>
      </c>
      <c r="AA24" s="46">
        <v>744974</v>
      </c>
      <c r="AB24" s="46">
        <v>1</v>
      </c>
      <c r="AD24" s="46" t="s">
        <v>151</v>
      </c>
      <c r="AE24" s="46" t="s">
        <v>19</v>
      </c>
      <c r="AF24" s="46" t="s">
        <v>75</v>
      </c>
      <c r="AH24" s="46">
        <v>744974</v>
      </c>
      <c r="AI24" s="52">
        <v>0</v>
      </c>
      <c r="AJ24" s="52">
        <v>1</v>
      </c>
      <c r="AK24" s="46">
        <v>744974</v>
      </c>
      <c r="AL24" s="46">
        <v>1</v>
      </c>
      <c r="AN24" s="46" t="s">
        <v>147</v>
      </c>
      <c r="AO24" s="46" t="s">
        <v>13</v>
      </c>
      <c r="AP24" s="46" t="s">
        <v>77</v>
      </c>
      <c r="AQ24" s="46">
        <v>452770</v>
      </c>
      <c r="AR24" s="46">
        <v>1407341</v>
      </c>
      <c r="AS24" s="46">
        <v>0.24341020508991129</v>
      </c>
      <c r="AT24" s="46">
        <v>0.75658979491008871</v>
      </c>
    </row>
    <row r="25" spans="1:46" x14ac:dyDescent="0.25">
      <c r="A25" s="46" t="s">
        <v>137</v>
      </c>
      <c r="B25" s="46" t="s">
        <v>31</v>
      </c>
      <c r="C25" s="46" t="s">
        <v>82</v>
      </c>
      <c r="D25" s="46">
        <v>27472</v>
      </c>
      <c r="E25" s="46">
        <v>44115</v>
      </c>
      <c r="F25" s="46">
        <v>67104</v>
      </c>
      <c r="G25" s="46">
        <v>165831</v>
      </c>
      <c r="H25" s="46">
        <v>97095</v>
      </c>
      <c r="I25" s="46">
        <v>77177</v>
      </c>
      <c r="J25" s="46">
        <v>54367</v>
      </c>
      <c r="K25" s="46">
        <v>30223</v>
      </c>
      <c r="L25" s="46">
        <v>8418</v>
      </c>
      <c r="N25" s="52">
        <v>4.8044602852036197E-2</v>
      </c>
      <c r="O25" s="52">
        <v>7.7150831931332875E-2</v>
      </c>
      <c r="P25" s="52">
        <v>0.11735530830602202</v>
      </c>
      <c r="Q25" s="52">
        <v>0.29001472537696615</v>
      </c>
      <c r="R25" s="52">
        <v>0.16980528224805089</v>
      </c>
      <c r="S25" s="52">
        <v>0.13497154609462717</v>
      </c>
      <c r="T25" s="52">
        <v>9.5080115144752911E-2</v>
      </c>
      <c r="U25" s="52">
        <v>5.2855708794302923E-2</v>
      </c>
      <c r="V25" s="52">
        <v>1.4721879251908878E-2</v>
      </c>
      <c r="W25" s="52">
        <v>0</v>
      </c>
      <c r="X25" s="52"/>
      <c r="Y25" s="55">
        <v>0.60243580819934173</v>
      </c>
      <c r="Z25" s="52">
        <v>0.5216823305969549</v>
      </c>
      <c r="AA25" s="46">
        <v>571802</v>
      </c>
      <c r="AB25" s="46">
        <v>1</v>
      </c>
      <c r="AD25" s="46" t="s">
        <v>137</v>
      </c>
      <c r="AE25" s="46" t="s">
        <v>31</v>
      </c>
      <c r="AF25" s="46" t="s">
        <v>82</v>
      </c>
      <c r="AG25" s="46">
        <v>298299</v>
      </c>
      <c r="AH25" s="46">
        <v>273503</v>
      </c>
      <c r="AI25" s="52">
        <v>0.5216823305969549</v>
      </c>
      <c r="AJ25" s="52">
        <v>0.4783176694030451</v>
      </c>
      <c r="AK25" s="46">
        <v>571802</v>
      </c>
      <c r="AL25" s="46">
        <v>1</v>
      </c>
      <c r="AN25" s="46" t="s">
        <v>151</v>
      </c>
      <c r="AO25" s="46" t="s">
        <v>19</v>
      </c>
      <c r="AP25" s="46" t="s">
        <v>75</v>
      </c>
      <c r="AQ25" s="46">
        <v>39601</v>
      </c>
      <c r="AR25" s="46">
        <v>705373</v>
      </c>
      <c r="AS25" s="46">
        <v>5.315755986114952E-2</v>
      </c>
      <c r="AT25" s="46">
        <v>0.94684244013885044</v>
      </c>
    </row>
    <row r="26" spans="1:46" x14ac:dyDescent="0.25">
      <c r="A26" s="46" t="s">
        <v>139</v>
      </c>
      <c r="B26" s="46" t="s">
        <v>9</v>
      </c>
      <c r="C26" s="46" t="s">
        <v>83</v>
      </c>
      <c r="D26" s="46">
        <v>74683</v>
      </c>
      <c r="E26" s="46">
        <v>74490</v>
      </c>
      <c r="F26" s="46">
        <v>118712</v>
      </c>
      <c r="G26" s="46">
        <v>162730</v>
      </c>
      <c r="H26" s="46">
        <v>167788</v>
      </c>
      <c r="I26" s="46">
        <v>165402</v>
      </c>
      <c r="J26" s="46">
        <v>139451</v>
      </c>
      <c r="K26" s="46">
        <v>119853</v>
      </c>
      <c r="L26" s="46">
        <v>123504</v>
      </c>
      <c r="M26" s="46">
        <v>54126</v>
      </c>
      <c r="N26" s="52">
        <v>6.2197530021095342E-2</v>
      </c>
      <c r="O26" s="52">
        <v>6.2036795673331174E-2</v>
      </c>
      <c r="P26" s="52">
        <v>9.886578182269419E-2</v>
      </c>
      <c r="Q26" s="52">
        <v>0.13552487259929094</v>
      </c>
      <c r="R26" s="52">
        <v>0.13973727845934877</v>
      </c>
      <c r="S26" s="52">
        <v>0.13775016885434721</v>
      </c>
      <c r="T26" s="52">
        <v>0.11613764523347705</v>
      </c>
      <c r="U26" s="52">
        <v>9.9816029961548675E-2</v>
      </c>
      <c r="V26" s="52">
        <v>0.10285665744179209</v>
      </c>
      <c r="W26" s="52">
        <v>4.5077239933074546E-2</v>
      </c>
      <c r="X26" s="52"/>
      <c r="Y26" s="55">
        <v>0.34138476388290878</v>
      </c>
      <c r="Z26" s="52">
        <v>0.54499437429782827</v>
      </c>
      <c r="AA26" s="46">
        <v>1200739</v>
      </c>
      <c r="AB26" s="46">
        <v>1</v>
      </c>
      <c r="AD26" s="46" t="s">
        <v>139</v>
      </c>
      <c r="AE26" s="46" t="s">
        <v>9</v>
      </c>
      <c r="AF26" s="46" t="s">
        <v>83</v>
      </c>
      <c r="AG26" s="46">
        <v>654396</v>
      </c>
      <c r="AH26" s="46">
        <v>546343</v>
      </c>
      <c r="AI26" s="52">
        <v>0.54499437429782827</v>
      </c>
      <c r="AJ26" s="52">
        <v>0.45500562570217173</v>
      </c>
      <c r="AK26" s="46">
        <v>1200739</v>
      </c>
      <c r="AL26" s="46">
        <v>1</v>
      </c>
      <c r="AN26" s="46" t="s">
        <v>137</v>
      </c>
      <c r="AO26" s="46" t="s">
        <v>31</v>
      </c>
      <c r="AP26" s="46" t="s">
        <v>82</v>
      </c>
      <c r="AQ26" s="46">
        <v>344474</v>
      </c>
      <c r="AR26" s="46">
        <v>227328</v>
      </c>
      <c r="AS26" s="46">
        <v>0.60243580819934173</v>
      </c>
      <c r="AT26" s="46">
        <v>0.39756419180065827</v>
      </c>
    </row>
    <row r="27" spans="1:46" x14ac:dyDescent="0.25">
      <c r="A27" s="46" t="s">
        <v>150</v>
      </c>
      <c r="B27" s="46" t="s">
        <v>29</v>
      </c>
      <c r="C27" s="46" t="s">
        <v>86</v>
      </c>
      <c r="D27" s="46">
        <v>14167</v>
      </c>
      <c r="E27" s="46">
        <v>33577</v>
      </c>
      <c r="F27" s="46">
        <v>35921</v>
      </c>
      <c r="G27" s="46">
        <v>81096</v>
      </c>
      <c r="H27" s="46">
        <v>97675</v>
      </c>
      <c r="I27" s="46">
        <v>95131</v>
      </c>
      <c r="J27" s="46">
        <v>83174</v>
      </c>
      <c r="K27" s="46">
        <v>56726</v>
      </c>
      <c r="L27" s="46">
        <v>33883</v>
      </c>
      <c r="M27" s="46">
        <v>30875</v>
      </c>
      <c r="N27" s="52">
        <v>2.5198096847347591E-2</v>
      </c>
      <c r="O27" s="52">
        <v>5.9721641691493618E-2</v>
      </c>
      <c r="P27" s="52">
        <v>6.3890791053403881E-2</v>
      </c>
      <c r="Q27" s="52">
        <v>0.14424118457912757</v>
      </c>
      <c r="R27" s="52">
        <v>0.17372937880741696</v>
      </c>
      <c r="S27" s="52">
        <v>0.1692044999777669</v>
      </c>
      <c r="T27" s="52">
        <v>0.14793721374894392</v>
      </c>
      <c r="U27" s="52">
        <v>0.10089554893503491</v>
      </c>
      <c r="V27" s="52">
        <v>6.0265907777135488E-2</v>
      </c>
      <c r="W27" s="52">
        <v>5.4915736582329136E-2</v>
      </c>
      <c r="X27" s="52"/>
      <c r="Y27" s="55">
        <v>0.469797678865223</v>
      </c>
      <c r="Z27" s="52">
        <v>8.5844635154964655E-2</v>
      </c>
      <c r="AA27" s="46">
        <v>562225</v>
      </c>
      <c r="AB27" s="46">
        <v>1</v>
      </c>
      <c r="AD27" s="46" t="s">
        <v>150</v>
      </c>
      <c r="AE27" s="46" t="s">
        <v>29</v>
      </c>
      <c r="AF27" s="46" t="s">
        <v>86</v>
      </c>
      <c r="AG27" s="46">
        <v>48264</v>
      </c>
      <c r="AH27" s="46">
        <v>513961</v>
      </c>
      <c r="AI27" s="52">
        <v>8.5844635154964655E-2</v>
      </c>
      <c r="AJ27" s="52">
        <v>0.91415536484503535</v>
      </c>
      <c r="AK27" s="46">
        <v>562225</v>
      </c>
      <c r="AL27" s="46">
        <v>1</v>
      </c>
      <c r="AN27" s="46" t="s">
        <v>139</v>
      </c>
      <c r="AO27" s="46" t="s">
        <v>9</v>
      </c>
      <c r="AP27" s="46" t="s">
        <v>83</v>
      </c>
      <c r="AQ27" s="46">
        <v>409914</v>
      </c>
      <c r="AR27" s="46">
        <v>790825</v>
      </c>
      <c r="AS27" s="46">
        <v>0.34138476388290878</v>
      </c>
      <c r="AT27" s="46">
        <v>0.65861523611709127</v>
      </c>
    </row>
    <row r="28" spans="1:46" x14ac:dyDescent="0.25">
      <c r="A28" s="46" t="s">
        <v>143</v>
      </c>
      <c r="B28" s="46" t="s">
        <v>35</v>
      </c>
      <c r="C28" s="46" t="s">
        <v>81</v>
      </c>
      <c r="D28" s="46">
        <v>83278</v>
      </c>
      <c r="E28" s="46">
        <v>82721</v>
      </c>
      <c r="F28" s="46">
        <v>76412</v>
      </c>
      <c r="G28" s="46">
        <v>92199</v>
      </c>
      <c r="H28" s="46">
        <v>80666</v>
      </c>
      <c r="I28" s="46">
        <v>85185</v>
      </c>
      <c r="J28" s="46">
        <v>121820</v>
      </c>
      <c r="K28" s="46">
        <v>97524</v>
      </c>
      <c r="L28" s="46">
        <v>92489</v>
      </c>
      <c r="M28" s="46">
        <v>151228</v>
      </c>
      <c r="N28" s="52">
        <v>8.6430823582647823E-2</v>
      </c>
      <c r="O28" s="52">
        <v>8.5852736107738067E-2</v>
      </c>
      <c r="P28" s="52">
        <v>7.9304883541839205E-2</v>
      </c>
      <c r="Q28" s="52">
        <v>9.56895639123964E-2</v>
      </c>
      <c r="R28" s="52">
        <v>8.3719935818798122E-2</v>
      </c>
      <c r="S28" s="52">
        <v>8.8410020736423248E-2</v>
      </c>
      <c r="T28" s="52">
        <v>0.12643198598475178</v>
      </c>
      <c r="U28" s="52">
        <v>0.1012161632012554</v>
      </c>
      <c r="V28" s="52">
        <v>9.5990543028597164E-2</v>
      </c>
      <c r="W28" s="52">
        <v>0.15695334408555278</v>
      </c>
      <c r="X28" s="52"/>
      <c r="Y28" s="55">
        <v>7.8205790838195705E-2</v>
      </c>
      <c r="Z28" s="52">
        <v>0.79688891379750537</v>
      </c>
      <c r="AA28" s="46">
        <v>963522</v>
      </c>
      <c r="AB28" s="46">
        <v>1</v>
      </c>
      <c r="AD28" s="46" t="s">
        <v>143</v>
      </c>
      <c r="AE28" s="46" t="s">
        <v>35</v>
      </c>
      <c r="AF28" s="46" t="s">
        <v>81</v>
      </c>
      <c r="AG28" s="46">
        <v>767820</v>
      </c>
      <c r="AH28" s="46">
        <v>195702</v>
      </c>
      <c r="AI28" s="52">
        <v>0.79688891379750537</v>
      </c>
      <c r="AJ28" s="52">
        <v>0.2031110862024946</v>
      </c>
      <c r="AK28" s="46">
        <v>963522</v>
      </c>
      <c r="AL28" s="46">
        <v>1</v>
      </c>
      <c r="AN28" s="46" t="s">
        <v>150</v>
      </c>
      <c r="AO28" s="46" t="s">
        <v>29</v>
      </c>
      <c r="AP28" s="46" t="s">
        <v>86</v>
      </c>
      <c r="AQ28" s="46">
        <v>264132</v>
      </c>
      <c r="AR28" s="46">
        <v>298093</v>
      </c>
      <c r="AS28" s="46">
        <v>0.469797678865223</v>
      </c>
      <c r="AT28" s="46">
        <v>0.53020232113477705</v>
      </c>
    </row>
    <row r="29" spans="1:46" x14ac:dyDescent="0.25">
      <c r="A29" s="46" t="s">
        <v>140</v>
      </c>
      <c r="B29" s="46" t="s">
        <v>24</v>
      </c>
      <c r="C29" s="46" t="s">
        <v>80</v>
      </c>
      <c r="D29" s="46">
        <v>24280</v>
      </c>
      <c r="E29" s="46">
        <v>31956</v>
      </c>
      <c r="F29" s="46">
        <v>40196</v>
      </c>
      <c r="G29" s="46">
        <v>56353</v>
      </c>
      <c r="H29" s="46">
        <v>87768</v>
      </c>
      <c r="I29" s="46">
        <v>116335</v>
      </c>
      <c r="J29" s="46">
        <v>113257</v>
      </c>
      <c r="K29" s="46">
        <v>158695</v>
      </c>
      <c r="L29" s="46">
        <v>156912</v>
      </c>
      <c r="M29" s="46">
        <v>136165</v>
      </c>
      <c r="N29" s="52">
        <v>2.6336427248873813E-2</v>
      </c>
      <c r="O29" s="52">
        <v>3.4662556390651217E-2</v>
      </c>
      <c r="P29" s="52">
        <v>4.3600454270829155E-2</v>
      </c>
      <c r="Q29" s="52">
        <v>6.1125893111852805E-2</v>
      </c>
      <c r="R29" s="52">
        <v>9.5201628780031175E-2</v>
      </c>
      <c r="S29" s="52">
        <v>0.12618814925855582</v>
      </c>
      <c r="T29" s="52">
        <v>0.12284945390962528</v>
      </c>
      <c r="U29" s="52">
        <v>0.17213588641927635</v>
      </c>
      <c r="V29" s="52">
        <v>0.17020187283670873</v>
      </c>
      <c r="W29" s="52">
        <v>0.14769767777359566</v>
      </c>
      <c r="X29" s="52"/>
      <c r="Y29" s="55">
        <v>0.33148645702378848</v>
      </c>
      <c r="Z29" s="52">
        <v>3.9211772860246637E-3</v>
      </c>
      <c r="AA29" s="46">
        <v>921917</v>
      </c>
      <c r="AB29" s="46">
        <v>1</v>
      </c>
      <c r="AD29" s="46" t="s">
        <v>140</v>
      </c>
      <c r="AE29" s="46" t="s">
        <v>24</v>
      </c>
      <c r="AF29" s="46" t="s">
        <v>80</v>
      </c>
      <c r="AG29" s="46">
        <v>3615</v>
      </c>
      <c r="AH29" s="46">
        <v>918302</v>
      </c>
      <c r="AI29" s="52">
        <v>3.9211772860246637E-3</v>
      </c>
      <c r="AJ29" s="52">
        <v>0.9960788227139753</v>
      </c>
      <c r="AK29" s="46">
        <v>921917</v>
      </c>
      <c r="AL29" s="46">
        <v>1</v>
      </c>
      <c r="AN29" s="46" t="s">
        <v>143</v>
      </c>
      <c r="AO29" s="46" t="s">
        <v>35</v>
      </c>
      <c r="AP29" s="46" t="s">
        <v>81</v>
      </c>
      <c r="AQ29" s="46">
        <v>75353</v>
      </c>
      <c r="AR29" s="46">
        <v>888169</v>
      </c>
      <c r="AS29" s="46">
        <v>7.8205790838195705E-2</v>
      </c>
      <c r="AT29" s="46">
        <v>0.92179420916180432</v>
      </c>
    </row>
    <row r="30" spans="1:46" x14ac:dyDescent="0.25">
      <c r="A30" s="46" t="s">
        <v>153</v>
      </c>
      <c r="B30" s="46" t="s">
        <v>36</v>
      </c>
      <c r="C30" s="46" t="s">
        <v>84</v>
      </c>
      <c r="D30" s="46">
        <v>26068</v>
      </c>
      <c r="E30" s="46">
        <v>38549</v>
      </c>
      <c r="F30" s="46">
        <v>42109</v>
      </c>
      <c r="G30" s="46">
        <v>93326</v>
      </c>
      <c r="H30" s="46">
        <v>98386</v>
      </c>
      <c r="I30" s="46">
        <v>115015</v>
      </c>
      <c r="J30" s="46">
        <v>116791</v>
      </c>
      <c r="K30" s="46">
        <v>79807</v>
      </c>
      <c r="L30" s="46">
        <v>84127</v>
      </c>
      <c r="M30" s="46">
        <v>79661</v>
      </c>
      <c r="N30" s="52">
        <v>3.3686593722983722E-2</v>
      </c>
      <c r="O30" s="52">
        <v>4.9815271652113684E-2</v>
      </c>
      <c r="P30" s="52">
        <v>5.4415711795347613E-2</v>
      </c>
      <c r="Q30" s="52">
        <v>0.12060131370995776</v>
      </c>
      <c r="R30" s="52">
        <v>0.1271401415539925</v>
      </c>
      <c r="S30" s="52">
        <v>0.14862910760507031</v>
      </c>
      <c r="T30" s="52">
        <v>0.15092415864281847</v>
      </c>
      <c r="U30" s="52">
        <v>0.10313127149187364</v>
      </c>
      <c r="V30" s="52">
        <v>0.10871382807017997</v>
      </c>
      <c r="W30" s="52">
        <v>0.10294260175566235</v>
      </c>
      <c r="X30" s="52"/>
      <c r="Y30" s="55">
        <v>0.22186397945825939</v>
      </c>
      <c r="Z30" s="52">
        <v>0.68263165852328456</v>
      </c>
      <c r="AA30" s="46">
        <v>773839</v>
      </c>
      <c r="AB30" s="46">
        <v>1</v>
      </c>
      <c r="AD30" s="46" t="s">
        <v>153</v>
      </c>
      <c r="AE30" s="46" t="s">
        <v>36</v>
      </c>
      <c r="AF30" s="46" t="s">
        <v>84</v>
      </c>
      <c r="AG30" s="46">
        <v>528247</v>
      </c>
      <c r="AH30" s="46">
        <v>245592</v>
      </c>
      <c r="AI30" s="52">
        <v>0.68263165852328456</v>
      </c>
      <c r="AJ30" s="52">
        <v>0.31736834147671544</v>
      </c>
      <c r="AK30" s="46">
        <v>773839</v>
      </c>
      <c r="AL30" s="46">
        <v>1</v>
      </c>
      <c r="AN30" s="46" t="s">
        <v>140</v>
      </c>
      <c r="AO30" s="46" t="s">
        <v>24</v>
      </c>
      <c r="AP30" s="46" t="s">
        <v>80</v>
      </c>
      <c r="AQ30" s="46">
        <v>305603</v>
      </c>
      <c r="AR30" s="46">
        <v>616314</v>
      </c>
      <c r="AS30" s="46">
        <v>0.33148645702378848</v>
      </c>
      <c r="AT30" s="46">
        <v>0.66851354297621157</v>
      </c>
    </row>
    <row r="31" spans="1:46" x14ac:dyDescent="0.25">
      <c r="A31" s="46" t="s">
        <v>114</v>
      </c>
      <c r="B31" s="46" t="s">
        <v>27</v>
      </c>
      <c r="C31" s="46" t="s">
        <v>76</v>
      </c>
      <c r="D31" s="46">
        <v>74766</v>
      </c>
      <c r="E31" s="46">
        <v>128753</v>
      </c>
      <c r="F31" s="46">
        <v>148595</v>
      </c>
      <c r="G31" s="46">
        <v>197000</v>
      </c>
      <c r="H31" s="46">
        <v>176647</v>
      </c>
      <c r="I31" s="46">
        <v>176110</v>
      </c>
      <c r="J31" s="46">
        <v>181963</v>
      </c>
      <c r="K31" s="46">
        <v>207820</v>
      </c>
      <c r="L31" s="46">
        <v>238476</v>
      </c>
      <c r="M31" s="46">
        <v>294024</v>
      </c>
      <c r="N31" s="52">
        <v>4.0986671081498602E-2</v>
      </c>
      <c r="O31" s="52">
        <v>7.0582308291953416E-2</v>
      </c>
      <c r="P31" s="52">
        <v>8.1459679391104045E-2</v>
      </c>
      <c r="Q31" s="52">
        <v>0.10799526794338636</v>
      </c>
      <c r="R31" s="52">
        <v>9.6837766986778526E-2</v>
      </c>
      <c r="S31" s="52">
        <v>9.6543383946750105E-2</v>
      </c>
      <c r="T31" s="52">
        <v>9.9751994623260981E-2</v>
      </c>
      <c r="U31" s="52">
        <v>0.11392678469032769</v>
      </c>
      <c r="V31" s="52">
        <v>0.13073238334044165</v>
      </c>
      <c r="W31" s="52">
        <v>0.16118375970449864</v>
      </c>
      <c r="X31" s="52"/>
      <c r="Y31" s="55">
        <v>0.18258655793315695</v>
      </c>
      <c r="Z31" s="52">
        <v>0.58716478981489506</v>
      </c>
      <c r="AA31" s="46">
        <v>1824154</v>
      </c>
      <c r="AB31" s="46">
        <v>1</v>
      </c>
      <c r="AD31" s="46" t="s">
        <v>114</v>
      </c>
      <c r="AE31" s="46" t="s">
        <v>27</v>
      </c>
      <c r="AF31" s="46" t="s">
        <v>76</v>
      </c>
      <c r="AG31" s="46">
        <v>1071079</v>
      </c>
      <c r="AH31" s="46">
        <v>753075</v>
      </c>
      <c r="AI31" s="52">
        <v>0.58716478981489506</v>
      </c>
      <c r="AJ31" s="52">
        <v>0.41283521018510499</v>
      </c>
      <c r="AK31" s="46">
        <v>1824154</v>
      </c>
      <c r="AL31" s="46">
        <v>1</v>
      </c>
      <c r="AN31" s="46" t="s">
        <v>153</v>
      </c>
      <c r="AO31" s="46" t="s">
        <v>36</v>
      </c>
      <c r="AP31" s="46" t="s">
        <v>84</v>
      </c>
      <c r="AQ31" s="46">
        <v>171687</v>
      </c>
      <c r="AR31" s="46">
        <v>602152</v>
      </c>
      <c r="AS31" s="46">
        <v>0.22186397945825939</v>
      </c>
      <c r="AT31" s="46">
        <v>0.77813602054174058</v>
      </c>
    </row>
    <row r="32" spans="1:46" x14ac:dyDescent="0.25">
      <c r="A32" s="46" t="s">
        <v>135</v>
      </c>
      <c r="B32" s="46" t="s">
        <v>26</v>
      </c>
      <c r="C32" s="46" t="s">
        <v>85</v>
      </c>
      <c r="D32" s="46">
        <v>19593</v>
      </c>
      <c r="E32" s="46">
        <v>29023</v>
      </c>
      <c r="F32" s="46">
        <v>28116</v>
      </c>
      <c r="G32" s="46">
        <v>39604</v>
      </c>
      <c r="H32" s="46">
        <v>54083</v>
      </c>
      <c r="I32" s="46">
        <v>97017</v>
      </c>
      <c r="J32" s="46">
        <v>86115</v>
      </c>
      <c r="K32" s="46">
        <v>84532</v>
      </c>
      <c r="L32" s="46">
        <v>104480</v>
      </c>
      <c r="M32" s="46">
        <v>94507</v>
      </c>
      <c r="N32" s="52">
        <v>3.0754862103065599E-2</v>
      </c>
      <c r="O32" s="52">
        <v>4.5557003155069303E-2</v>
      </c>
      <c r="P32" s="52">
        <v>4.413329775377902E-2</v>
      </c>
      <c r="Q32" s="52">
        <v>6.2165853045976112E-2</v>
      </c>
      <c r="R32" s="52">
        <v>8.4893339821369707E-2</v>
      </c>
      <c r="S32" s="52">
        <v>0.15228624797902898</v>
      </c>
      <c r="T32" s="52">
        <v>0.13517352881159056</v>
      </c>
      <c r="U32" s="52">
        <v>0.13268871552576639</v>
      </c>
      <c r="V32" s="52">
        <v>0.16400081623683427</v>
      </c>
      <c r="W32" s="52">
        <v>0.14834633556752005</v>
      </c>
      <c r="X32" s="52"/>
      <c r="Y32" s="55">
        <v>0.29228028317139404</v>
      </c>
      <c r="Z32" s="52">
        <v>1.6682625143233869E-2</v>
      </c>
      <c r="AA32" s="46">
        <v>637070</v>
      </c>
      <c r="AB32" s="46">
        <v>1</v>
      </c>
      <c r="AD32" s="46" t="s">
        <v>135</v>
      </c>
      <c r="AE32" s="46" t="s">
        <v>26</v>
      </c>
      <c r="AF32" s="46" t="s">
        <v>85</v>
      </c>
      <c r="AG32" s="46">
        <v>10628</v>
      </c>
      <c r="AH32" s="46">
        <v>626442</v>
      </c>
      <c r="AI32" s="52">
        <v>1.6682625143233869E-2</v>
      </c>
      <c r="AJ32" s="52">
        <v>0.98331737485676618</v>
      </c>
      <c r="AK32" s="46">
        <v>637070</v>
      </c>
      <c r="AL32" s="46">
        <v>1</v>
      </c>
      <c r="AN32" s="46" t="s">
        <v>114</v>
      </c>
      <c r="AO32" s="46" t="s">
        <v>27</v>
      </c>
      <c r="AP32" s="46" t="s">
        <v>76</v>
      </c>
      <c r="AQ32" s="46">
        <v>333066</v>
      </c>
      <c r="AR32" s="46">
        <v>1491088</v>
      </c>
      <c r="AS32" s="46">
        <v>0.18258655793315695</v>
      </c>
      <c r="AT32" s="46">
        <v>0.81741344206684308</v>
      </c>
    </row>
    <row r="33" spans="1:46" x14ac:dyDescent="0.25">
      <c r="A33" s="46" t="s">
        <v>149</v>
      </c>
      <c r="B33" s="46" t="s">
        <v>32</v>
      </c>
      <c r="C33" s="46" t="s">
        <v>74</v>
      </c>
      <c r="D33" s="46">
        <v>8244</v>
      </c>
      <c r="E33" s="46">
        <v>36757</v>
      </c>
      <c r="F33" s="46">
        <v>64753</v>
      </c>
      <c r="G33" s="46">
        <v>90583</v>
      </c>
      <c r="H33" s="46">
        <v>96038</v>
      </c>
      <c r="I33" s="46">
        <v>157011</v>
      </c>
      <c r="J33" s="46">
        <v>202913</v>
      </c>
      <c r="K33" s="46">
        <v>243188</v>
      </c>
      <c r="L33" s="46">
        <v>296019</v>
      </c>
      <c r="M33" s="46">
        <v>518640</v>
      </c>
      <c r="N33" s="52">
        <v>4.8093919654451835E-3</v>
      </c>
      <c r="O33" s="52">
        <v>2.1443330964806964E-2</v>
      </c>
      <c r="P33" s="52">
        <v>3.7775662049790389E-2</v>
      </c>
      <c r="Q33" s="52">
        <v>5.2844390151130648E-2</v>
      </c>
      <c r="R33" s="52">
        <v>5.6026732845393563E-2</v>
      </c>
      <c r="S33" s="52">
        <v>9.1597215173036609E-2</v>
      </c>
      <c r="T33" s="52">
        <v>0.1183755642751551</v>
      </c>
      <c r="U33" s="52">
        <v>0.14187122917184417</v>
      </c>
      <c r="V33" s="52">
        <v>0.17269182438368727</v>
      </c>
      <c r="W33" s="52">
        <v>0.30256465901971008</v>
      </c>
      <c r="X33" s="52"/>
      <c r="Y33" s="55">
        <v>0.28086405708731926</v>
      </c>
      <c r="Z33" s="52">
        <v>0</v>
      </c>
      <c r="AA33" s="46">
        <v>1714146</v>
      </c>
      <c r="AB33" s="46">
        <v>1</v>
      </c>
      <c r="AD33" s="46" t="s">
        <v>149</v>
      </c>
      <c r="AE33" s="46" t="s">
        <v>32</v>
      </c>
      <c r="AF33" s="46" t="s">
        <v>74</v>
      </c>
      <c r="AH33" s="46">
        <v>1714146</v>
      </c>
      <c r="AI33" s="52">
        <v>0</v>
      </c>
      <c r="AJ33" s="52">
        <v>1</v>
      </c>
      <c r="AK33" s="46">
        <v>1714146</v>
      </c>
      <c r="AL33" s="46">
        <v>1</v>
      </c>
      <c r="AN33" s="46" t="s">
        <v>135</v>
      </c>
      <c r="AO33" s="46" t="s">
        <v>26</v>
      </c>
      <c r="AP33" s="46" t="s">
        <v>85</v>
      </c>
      <c r="AQ33" s="46">
        <v>186203</v>
      </c>
      <c r="AR33" s="46">
        <v>450867</v>
      </c>
      <c r="AS33" s="46">
        <v>0.29228028317139404</v>
      </c>
      <c r="AT33" s="46">
        <v>0.70771971682860602</v>
      </c>
    </row>
    <row r="34" spans="1:46" x14ac:dyDescent="0.25">
      <c r="A34" s="46" t="s">
        <v>127</v>
      </c>
      <c r="B34" s="46" t="s">
        <v>0</v>
      </c>
      <c r="C34" s="46" t="s">
        <v>51</v>
      </c>
      <c r="D34" s="46">
        <v>310153</v>
      </c>
      <c r="E34" s="46">
        <v>183228</v>
      </c>
      <c r="F34" s="46">
        <v>165065</v>
      </c>
      <c r="G34" s="46">
        <v>159110</v>
      </c>
      <c r="H34" s="46">
        <v>129887</v>
      </c>
      <c r="I34" s="46">
        <v>138725</v>
      </c>
      <c r="J34" s="46">
        <v>174130</v>
      </c>
      <c r="K34" s="46">
        <v>184162</v>
      </c>
      <c r="L34" s="46">
        <v>150669</v>
      </c>
      <c r="M34" s="46">
        <v>100470</v>
      </c>
      <c r="N34" s="52">
        <v>0.18291647966293917</v>
      </c>
      <c r="O34" s="52">
        <v>0.10806092714138189</v>
      </c>
      <c r="P34" s="52">
        <v>9.7349078408279319E-2</v>
      </c>
      <c r="Q34" s="52">
        <v>9.3837045197596836E-2</v>
      </c>
      <c r="R34" s="52">
        <v>7.6602427814595309E-2</v>
      </c>
      <c r="S34" s="52">
        <v>8.181474511367369E-2</v>
      </c>
      <c r="T34" s="52">
        <v>0.10269527170044332</v>
      </c>
      <c r="U34" s="52">
        <v>0.10861176492791043</v>
      </c>
      <c r="V34" s="52">
        <v>8.8858863445897288E-2</v>
      </c>
      <c r="W34" s="52">
        <v>5.9253396587282722E-2</v>
      </c>
      <c r="X34" s="52"/>
      <c r="Y34" s="55">
        <v>0.20479960179264084</v>
      </c>
      <c r="Z34" s="52">
        <v>0.25744412446574927</v>
      </c>
      <c r="AA34" s="46">
        <v>1695599</v>
      </c>
      <c r="AB34" s="46">
        <v>1</v>
      </c>
      <c r="AD34" s="46" t="s">
        <v>127</v>
      </c>
      <c r="AE34" s="46" t="s">
        <v>0</v>
      </c>
      <c r="AF34" s="46" t="s">
        <v>51</v>
      </c>
      <c r="AG34" s="46">
        <v>436522</v>
      </c>
      <c r="AH34" s="46">
        <v>1259077</v>
      </c>
      <c r="AI34" s="52">
        <v>0.25744412446574927</v>
      </c>
      <c r="AJ34" s="52">
        <v>0.74255587553425073</v>
      </c>
      <c r="AK34" s="46">
        <v>1695599</v>
      </c>
      <c r="AL34" s="46">
        <v>1</v>
      </c>
      <c r="AN34" s="46" t="s">
        <v>149</v>
      </c>
      <c r="AO34" s="46" t="s">
        <v>32</v>
      </c>
      <c r="AP34" s="46" t="s">
        <v>74</v>
      </c>
      <c r="AQ34" s="46">
        <v>481442</v>
      </c>
      <c r="AR34" s="46">
        <v>1232704</v>
      </c>
      <c r="AS34" s="46">
        <v>0.28086405708731926</v>
      </c>
      <c r="AT34" s="46">
        <v>0.71913594291268068</v>
      </c>
    </row>
    <row r="35" spans="1:46" x14ac:dyDescent="0.25">
      <c r="A35" s="46" t="s">
        <v>142</v>
      </c>
      <c r="B35" s="46" t="s">
        <v>6</v>
      </c>
      <c r="C35" s="46" t="s">
        <v>46</v>
      </c>
      <c r="D35" s="46">
        <v>544407</v>
      </c>
      <c r="E35" s="46">
        <v>411601</v>
      </c>
      <c r="F35" s="46">
        <v>371026</v>
      </c>
      <c r="G35" s="46">
        <v>321927</v>
      </c>
      <c r="H35" s="46">
        <v>268379</v>
      </c>
      <c r="I35" s="46">
        <v>210846</v>
      </c>
      <c r="J35" s="46">
        <v>233167</v>
      </c>
      <c r="K35" s="46">
        <v>213519</v>
      </c>
      <c r="L35" s="46">
        <v>238004</v>
      </c>
      <c r="M35" s="46">
        <v>176436</v>
      </c>
      <c r="N35" s="52">
        <v>0.18211782510490709</v>
      </c>
      <c r="O35" s="52">
        <v>0.13769088004196284</v>
      </c>
      <c r="P35" s="52">
        <v>0.12411752269418515</v>
      </c>
      <c r="Q35" s="52">
        <v>0.10769267309668579</v>
      </c>
      <c r="R35" s="52">
        <v>8.9779521174102941E-2</v>
      </c>
      <c r="S35" s="52">
        <v>7.0533286589021152E-2</v>
      </c>
      <c r="T35" s="52">
        <v>7.8000222124689558E-2</v>
      </c>
      <c r="U35" s="52">
        <v>7.1427472274556827E-2</v>
      </c>
      <c r="V35" s="52">
        <v>7.9618320202106699E-2</v>
      </c>
      <c r="W35" s="52">
        <v>5.9022276697781963E-2</v>
      </c>
      <c r="X35" s="52"/>
      <c r="Y35" s="55">
        <v>0.21805853654620194</v>
      </c>
      <c r="Z35" s="52">
        <v>0.4704928759527276</v>
      </c>
      <c r="AA35" s="46">
        <v>2989312</v>
      </c>
      <c r="AB35" s="46">
        <v>1</v>
      </c>
      <c r="AD35" s="46" t="s">
        <v>142</v>
      </c>
      <c r="AE35" s="46" t="s">
        <v>6</v>
      </c>
      <c r="AF35" s="46" t="s">
        <v>46</v>
      </c>
      <c r="AG35" s="46">
        <v>1406450</v>
      </c>
      <c r="AH35" s="46">
        <v>1582862</v>
      </c>
      <c r="AI35" s="52">
        <v>0.4704928759527276</v>
      </c>
      <c r="AJ35" s="52">
        <v>0.5295071240472724</v>
      </c>
      <c r="AK35" s="46">
        <v>2989312</v>
      </c>
      <c r="AL35" s="46">
        <v>1</v>
      </c>
      <c r="AN35" s="46" t="s">
        <v>127</v>
      </c>
      <c r="AO35" s="46" t="s">
        <v>0</v>
      </c>
      <c r="AP35" s="46" t="s">
        <v>51</v>
      </c>
      <c r="AQ35" s="46">
        <v>347258</v>
      </c>
      <c r="AR35" s="46">
        <v>1348341</v>
      </c>
      <c r="AS35" s="46">
        <v>0.20479960179264084</v>
      </c>
      <c r="AT35" s="46">
        <v>0.79520039820735922</v>
      </c>
    </row>
    <row r="36" spans="1:46" x14ac:dyDescent="0.25">
      <c r="A36" s="46" t="s">
        <v>145</v>
      </c>
      <c r="B36" s="46" t="s">
        <v>23</v>
      </c>
      <c r="C36" s="46" t="s">
        <v>45</v>
      </c>
      <c r="D36" s="46">
        <v>223709</v>
      </c>
      <c r="E36" s="46">
        <v>85702</v>
      </c>
      <c r="F36" s="46">
        <v>118015</v>
      </c>
      <c r="G36" s="46">
        <v>125342</v>
      </c>
      <c r="H36" s="46">
        <v>141597</v>
      </c>
      <c r="I36" s="46">
        <v>177336</v>
      </c>
      <c r="J36" s="46">
        <v>213407</v>
      </c>
      <c r="K36" s="46">
        <v>194994</v>
      </c>
      <c r="L36" s="46">
        <v>196742</v>
      </c>
      <c r="M36" s="46">
        <v>227492</v>
      </c>
      <c r="N36" s="52">
        <v>0.13125874240760038</v>
      </c>
      <c r="O36" s="52">
        <v>5.0284685648839193E-2</v>
      </c>
      <c r="P36" s="52">
        <v>6.9243975366359692E-2</v>
      </c>
      <c r="Q36" s="52">
        <v>7.3543010298438807E-2</v>
      </c>
      <c r="R36" s="52">
        <v>8.3080448925563974E-2</v>
      </c>
      <c r="S36" s="52">
        <v>0.10404990565240657</v>
      </c>
      <c r="T36" s="52">
        <v>0.12521415964927105</v>
      </c>
      <c r="U36" s="52">
        <v>0.11441053876700369</v>
      </c>
      <c r="V36" s="52">
        <v>0.11543615812844416</v>
      </c>
      <c r="W36" s="52">
        <v>0.1334783751560725</v>
      </c>
      <c r="X36" s="52"/>
      <c r="Y36" s="55">
        <v>0.33638789534457997</v>
      </c>
      <c r="Z36" s="52">
        <v>0.40339287558321835</v>
      </c>
      <c r="AA36" s="46">
        <v>1704336</v>
      </c>
      <c r="AB36" s="46">
        <v>1</v>
      </c>
      <c r="AD36" s="46" t="s">
        <v>145</v>
      </c>
      <c r="AE36" s="46" t="s">
        <v>23</v>
      </c>
      <c r="AF36" s="46" t="s">
        <v>45</v>
      </c>
      <c r="AG36" s="46">
        <v>687517</v>
      </c>
      <c r="AH36" s="46">
        <v>1016819</v>
      </c>
      <c r="AI36" s="52">
        <v>0.40339287558321835</v>
      </c>
      <c r="AJ36" s="52">
        <v>0.59660712441678165</v>
      </c>
      <c r="AK36" s="46">
        <v>1704336</v>
      </c>
      <c r="AL36" s="46">
        <v>1</v>
      </c>
      <c r="AN36" s="46" t="s">
        <v>142</v>
      </c>
      <c r="AO36" s="46" t="s">
        <v>6</v>
      </c>
      <c r="AP36" s="46" t="s">
        <v>46</v>
      </c>
      <c r="AQ36" s="46">
        <v>651845</v>
      </c>
      <c r="AR36" s="46">
        <v>2337467</v>
      </c>
      <c r="AS36" s="46">
        <v>0.21805853654620194</v>
      </c>
      <c r="AT36" s="46">
        <v>0.78194146345379811</v>
      </c>
    </row>
    <row r="37" spans="1:46" x14ac:dyDescent="0.25">
      <c r="A37" s="46" t="s">
        <v>154</v>
      </c>
      <c r="B37" s="46" t="s">
        <v>40</v>
      </c>
      <c r="C37" s="46" t="s">
        <v>78</v>
      </c>
      <c r="E37" s="46">
        <v>6130</v>
      </c>
      <c r="F37" s="46">
        <v>19247</v>
      </c>
      <c r="G37" s="46">
        <v>65506</v>
      </c>
      <c r="H37" s="46">
        <v>68550</v>
      </c>
      <c r="I37" s="46">
        <v>84293</v>
      </c>
      <c r="J37" s="46">
        <v>116101</v>
      </c>
      <c r="K37" s="46">
        <v>155246</v>
      </c>
      <c r="L37" s="46">
        <v>206431</v>
      </c>
      <c r="M37" s="46">
        <v>327666</v>
      </c>
      <c r="N37" s="52">
        <v>0</v>
      </c>
      <c r="O37" s="52">
        <v>5.8427137642136162E-3</v>
      </c>
      <c r="P37" s="52">
        <v>1.8344977458371856E-2</v>
      </c>
      <c r="Q37" s="52">
        <v>6.243602085458029E-2</v>
      </c>
      <c r="R37" s="52">
        <v>6.5337361914656347E-2</v>
      </c>
      <c r="S37" s="52">
        <v>8.0342556497040515E-2</v>
      </c>
      <c r="T37" s="52">
        <v>0.110659854932947</v>
      </c>
      <c r="U37" s="52">
        <v>0.14797030033264391</v>
      </c>
      <c r="V37" s="52">
        <v>0.1967564836966364</v>
      </c>
      <c r="W37" s="52">
        <v>0.31230973054891009</v>
      </c>
      <c r="X37" s="52"/>
      <c r="Y37" s="55">
        <v>0.12232145410181382</v>
      </c>
      <c r="Z37" s="52">
        <v>0</v>
      </c>
      <c r="AA37" s="46">
        <v>1049170</v>
      </c>
      <c r="AB37" s="46">
        <v>1</v>
      </c>
      <c r="AD37" s="46" t="s">
        <v>154</v>
      </c>
      <c r="AE37" s="46" t="s">
        <v>40</v>
      </c>
      <c r="AF37" s="46" t="s">
        <v>78</v>
      </c>
      <c r="AH37" s="46">
        <v>1049170</v>
      </c>
      <c r="AI37" s="52">
        <v>0</v>
      </c>
      <c r="AJ37" s="52">
        <v>1</v>
      </c>
      <c r="AK37" s="46">
        <v>1049170</v>
      </c>
      <c r="AL37" s="46">
        <v>1</v>
      </c>
      <c r="AN37" s="46" t="s">
        <v>145</v>
      </c>
      <c r="AO37" s="46" t="s">
        <v>23</v>
      </c>
      <c r="AP37" s="46" t="s">
        <v>45</v>
      </c>
      <c r="AQ37" s="46">
        <v>573318</v>
      </c>
      <c r="AR37" s="46">
        <v>1131018</v>
      </c>
      <c r="AS37" s="46">
        <v>0.33638789534457997</v>
      </c>
      <c r="AT37" s="46">
        <v>0.66361210465542009</v>
      </c>
    </row>
    <row r="38" spans="1:46" x14ac:dyDescent="0.25">
      <c r="A38" s="46" t="s">
        <v>123</v>
      </c>
      <c r="B38" s="46" t="s">
        <v>20</v>
      </c>
      <c r="C38" s="46" t="s">
        <v>79</v>
      </c>
      <c r="D38" s="46">
        <v>70832</v>
      </c>
      <c r="E38" s="46">
        <v>91683</v>
      </c>
      <c r="F38" s="46">
        <v>132145</v>
      </c>
      <c r="G38" s="46">
        <v>147211</v>
      </c>
      <c r="H38" s="46">
        <v>190771</v>
      </c>
      <c r="I38" s="46">
        <v>261785</v>
      </c>
      <c r="J38" s="46">
        <v>201638</v>
      </c>
      <c r="K38" s="46">
        <v>211459</v>
      </c>
      <c r="L38" s="46">
        <v>197053</v>
      </c>
      <c r="M38" s="46">
        <v>200703</v>
      </c>
      <c r="N38" s="52">
        <v>4.1536873709889288E-2</v>
      </c>
      <c r="O38" s="52">
        <v>5.3764191217864514E-2</v>
      </c>
      <c r="P38" s="52">
        <v>7.7491672921748925E-2</v>
      </c>
      <c r="Q38" s="52">
        <v>8.6326585663351468E-2</v>
      </c>
      <c r="R38" s="52">
        <v>0.11187077781947832</v>
      </c>
      <c r="S38" s="52">
        <v>0.15351437887033215</v>
      </c>
      <c r="T38" s="52">
        <v>0.11824333833739914</v>
      </c>
      <c r="U38" s="52">
        <v>0.12400250985175455</v>
      </c>
      <c r="V38" s="52">
        <v>0.11555463032463877</v>
      </c>
      <c r="W38" s="52">
        <v>0.11769504128354288</v>
      </c>
      <c r="X38" s="52"/>
      <c r="Y38" s="55">
        <v>0.199447011634453</v>
      </c>
      <c r="Z38" s="52">
        <v>0.5787917526740477</v>
      </c>
      <c r="AA38" s="46">
        <v>1705280</v>
      </c>
      <c r="AB38" s="46">
        <v>1</v>
      </c>
      <c r="AD38" s="46" t="s">
        <v>123</v>
      </c>
      <c r="AE38" s="46" t="s">
        <v>20</v>
      </c>
      <c r="AF38" s="46" t="s">
        <v>79</v>
      </c>
      <c r="AG38" s="46">
        <v>987002</v>
      </c>
      <c r="AH38" s="46">
        <v>718278</v>
      </c>
      <c r="AI38" s="52">
        <v>0.5787917526740477</v>
      </c>
      <c r="AJ38" s="52">
        <v>0.42120824732595236</v>
      </c>
      <c r="AK38" s="46">
        <v>1705280</v>
      </c>
      <c r="AL38" s="46">
        <v>1</v>
      </c>
      <c r="AN38" s="46" t="s">
        <v>154</v>
      </c>
      <c r="AO38" s="46" t="s">
        <v>40</v>
      </c>
      <c r="AP38" s="46" t="s">
        <v>78</v>
      </c>
      <c r="AQ38" s="46">
        <v>128336</v>
      </c>
      <c r="AR38" s="46">
        <v>920834</v>
      </c>
      <c r="AS38" s="46">
        <v>0.12232145410181382</v>
      </c>
      <c r="AT38" s="46">
        <v>0.87767854589818617</v>
      </c>
    </row>
    <row r="39" spans="1:46" x14ac:dyDescent="0.25">
      <c r="A39" s="46" t="s">
        <v>101</v>
      </c>
      <c r="B39" s="46" t="s">
        <v>38</v>
      </c>
      <c r="C39" s="46" t="s">
        <v>48</v>
      </c>
      <c r="D39" s="46">
        <v>527581</v>
      </c>
      <c r="E39" s="46">
        <v>333716</v>
      </c>
      <c r="F39" s="46">
        <v>269728</v>
      </c>
      <c r="G39" s="46">
        <v>176423</v>
      </c>
      <c r="H39" s="46">
        <v>212671</v>
      </c>
      <c r="I39" s="46">
        <v>192319</v>
      </c>
      <c r="J39" s="46">
        <v>210648</v>
      </c>
      <c r="K39" s="46">
        <v>199144</v>
      </c>
      <c r="L39" s="46">
        <v>146471</v>
      </c>
      <c r="M39" s="46">
        <v>114893</v>
      </c>
      <c r="N39" s="52">
        <v>0.22133844941714068</v>
      </c>
      <c r="O39" s="52">
        <v>0.14000538682342714</v>
      </c>
      <c r="P39" s="52">
        <v>0.11316021100908963</v>
      </c>
      <c r="Q39" s="52">
        <v>7.4015541237308025E-2</v>
      </c>
      <c r="R39" s="52">
        <v>8.9222829055619374E-2</v>
      </c>
      <c r="S39" s="52">
        <v>8.068446220287516E-2</v>
      </c>
      <c r="T39" s="52">
        <v>8.837411069166981E-2</v>
      </c>
      <c r="U39" s="52">
        <v>8.3547785403051023E-2</v>
      </c>
      <c r="V39" s="52">
        <v>6.1449642850250501E-2</v>
      </c>
      <c r="W39" s="52">
        <v>4.8201581309568663E-2</v>
      </c>
      <c r="X39" s="52"/>
      <c r="Y39" s="55">
        <v>9.7803149361846017E-2</v>
      </c>
      <c r="Z39" s="52">
        <v>0</v>
      </c>
      <c r="AA39" s="46">
        <v>2383594</v>
      </c>
      <c r="AB39" s="46">
        <v>1</v>
      </c>
      <c r="AD39" s="46" t="s">
        <v>101</v>
      </c>
      <c r="AE39" s="46" t="s">
        <v>38</v>
      </c>
      <c r="AF39" s="46" t="s">
        <v>48</v>
      </c>
      <c r="AH39" s="46">
        <v>2383594</v>
      </c>
      <c r="AI39" s="52">
        <v>0</v>
      </c>
      <c r="AJ39" s="52">
        <v>1</v>
      </c>
      <c r="AK39" s="46">
        <v>2383594</v>
      </c>
      <c r="AL39" s="46">
        <v>1</v>
      </c>
      <c r="AN39" s="46" t="s">
        <v>123</v>
      </c>
      <c r="AO39" s="46" t="s">
        <v>20</v>
      </c>
      <c r="AP39" s="46" t="s">
        <v>79</v>
      </c>
      <c r="AQ39" s="46">
        <v>340113</v>
      </c>
      <c r="AR39" s="46">
        <v>1365167</v>
      </c>
      <c r="AS39" s="46">
        <v>0.199447011634453</v>
      </c>
      <c r="AT39" s="46">
        <v>0.800552988365547</v>
      </c>
    </row>
    <row r="40" spans="1:46" x14ac:dyDescent="0.25">
      <c r="A40" s="46" t="s">
        <v>121</v>
      </c>
      <c r="B40" s="46" t="s">
        <v>5</v>
      </c>
      <c r="C40" s="46" t="s">
        <v>52</v>
      </c>
      <c r="D40" s="46">
        <v>513362</v>
      </c>
      <c r="E40" s="46">
        <v>186056</v>
      </c>
      <c r="F40" s="46">
        <v>133366</v>
      </c>
      <c r="G40" s="46">
        <v>124796</v>
      </c>
      <c r="H40" s="46">
        <v>112101</v>
      </c>
      <c r="I40" s="46">
        <v>72866</v>
      </c>
      <c r="J40" s="46">
        <v>54108</v>
      </c>
      <c r="K40" s="46">
        <v>43662</v>
      </c>
      <c r="L40" s="46">
        <v>44963</v>
      </c>
      <c r="M40" s="46">
        <v>72910</v>
      </c>
      <c r="N40" s="52">
        <v>0.3779750992129231</v>
      </c>
      <c r="O40" s="52">
        <v>0.13698819752759187</v>
      </c>
      <c r="P40" s="52">
        <v>9.8193919849211081E-2</v>
      </c>
      <c r="Q40" s="52">
        <v>9.1884051568631789E-2</v>
      </c>
      <c r="R40" s="52">
        <v>8.2537052989640619E-2</v>
      </c>
      <c r="S40" s="52">
        <v>5.3649342139170511E-2</v>
      </c>
      <c r="T40" s="52">
        <v>3.9838314227022727E-2</v>
      </c>
      <c r="U40" s="52">
        <v>3.2147195900426299E-2</v>
      </c>
      <c r="V40" s="52">
        <v>3.3105088389695107E-2</v>
      </c>
      <c r="W40" s="52">
        <v>5.3681738195686904E-2</v>
      </c>
      <c r="X40" s="52"/>
      <c r="Y40" s="55">
        <v>1.5976409780663971E-2</v>
      </c>
      <c r="Z40" s="52">
        <v>0</v>
      </c>
      <c r="AA40" s="46">
        <v>1358190</v>
      </c>
      <c r="AB40" s="46">
        <v>1</v>
      </c>
      <c r="AD40" s="46" t="s">
        <v>121</v>
      </c>
      <c r="AE40" s="46" t="s">
        <v>5</v>
      </c>
      <c r="AF40" s="46" t="s">
        <v>52</v>
      </c>
      <c r="AH40" s="46">
        <v>1358190</v>
      </c>
      <c r="AI40" s="52">
        <v>0</v>
      </c>
      <c r="AJ40" s="52">
        <v>1</v>
      </c>
      <c r="AK40" s="46">
        <v>1358190</v>
      </c>
      <c r="AL40" s="46">
        <v>1</v>
      </c>
      <c r="AN40" s="46" t="s">
        <v>101</v>
      </c>
      <c r="AO40" s="46" t="s">
        <v>38</v>
      </c>
      <c r="AP40" s="46" t="s">
        <v>48</v>
      </c>
      <c r="AQ40" s="46">
        <v>233123</v>
      </c>
      <c r="AR40" s="46">
        <v>2150471</v>
      </c>
      <c r="AS40" s="46">
        <v>9.7803149361846017E-2</v>
      </c>
      <c r="AT40" s="46">
        <v>0.90219685063815402</v>
      </c>
    </row>
    <row r="41" spans="1:46" x14ac:dyDescent="0.25">
      <c r="A41" s="46" t="s">
        <v>107</v>
      </c>
      <c r="B41" s="46" t="s">
        <v>34</v>
      </c>
      <c r="C41" s="46" t="s">
        <v>64</v>
      </c>
      <c r="D41" s="46">
        <v>34651</v>
      </c>
      <c r="E41" s="46">
        <v>77176</v>
      </c>
      <c r="F41" s="46">
        <v>48320</v>
      </c>
      <c r="G41" s="46">
        <v>56729</v>
      </c>
      <c r="H41" s="46">
        <v>95773</v>
      </c>
      <c r="I41" s="46">
        <v>107899</v>
      </c>
      <c r="J41" s="46">
        <v>98604</v>
      </c>
      <c r="K41" s="46">
        <v>113111</v>
      </c>
      <c r="L41" s="46">
        <v>126891</v>
      </c>
      <c r="M41" s="46">
        <v>116414</v>
      </c>
      <c r="N41" s="52">
        <v>3.9575452734681944E-2</v>
      </c>
      <c r="O41" s="52">
        <v>8.8143924857920802E-2</v>
      </c>
      <c r="P41" s="52">
        <v>5.5187032874659647E-2</v>
      </c>
      <c r="Q41" s="52">
        <v>6.4791084187635906E-2</v>
      </c>
      <c r="R41" s="52">
        <v>0.10938385139703598</v>
      </c>
      <c r="S41" s="52">
        <v>0.12323314694004349</v>
      </c>
      <c r="T41" s="52">
        <v>0.11261718107559893</v>
      </c>
      <c r="U41" s="52">
        <v>0.12918585421120918</v>
      </c>
      <c r="V41" s="52">
        <v>0.14492420919905707</v>
      </c>
      <c r="W41" s="52">
        <v>0.13295826252215703</v>
      </c>
      <c r="X41" s="52"/>
      <c r="Y41" s="55">
        <v>0.37861479633792006</v>
      </c>
      <c r="Z41" s="52">
        <v>0</v>
      </c>
      <c r="AA41" s="46">
        <v>875568</v>
      </c>
      <c r="AB41" s="46">
        <v>1</v>
      </c>
      <c r="AD41" s="46" t="s">
        <v>107</v>
      </c>
      <c r="AE41" s="46" t="s">
        <v>34</v>
      </c>
      <c r="AF41" s="46" t="s">
        <v>64</v>
      </c>
      <c r="AH41" s="46">
        <v>875568</v>
      </c>
      <c r="AI41" s="52">
        <v>0</v>
      </c>
      <c r="AJ41" s="52">
        <v>1</v>
      </c>
      <c r="AK41" s="46">
        <v>875568</v>
      </c>
      <c r="AL41" s="46">
        <v>1</v>
      </c>
      <c r="AN41" s="46" t="s">
        <v>121</v>
      </c>
      <c r="AO41" s="46" t="s">
        <v>5</v>
      </c>
      <c r="AP41" s="46" t="s">
        <v>52</v>
      </c>
      <c r="AQ41" s="46">
        <v>21699</v>
      </c>
      <c r="AR41" s="46">
        <v>1336491</v>
      </c>
      <c r="AS41" s="46">
        <v>1.5976409780663971E-2</v>
      </c>
      <c r="AT41" s="46">
        <v>0.98402359021933605</v>
      </c>
    </row>
    <row r="42" spans="1:46" x14ac:dyDescent="0.25">
      <c r="A42" s="46" t="s">
        <v>141</v>
      </c>
      <c r="B42" s="46" t="s">
        <v>22</v>
      </c>
      <c r="C42" s="46" t="s">
        <v>50</v>
      </c>
      <c r="D42" s="46">
        <v>708063</v>
      </c>
      <c r="E42" s="46">
        <v>431077</v>
      </c>
      <c r="F42" s="46">
        <v>342877</v>
      </c>
      <c r="G42" s="46">
        <v>264185</v>
      </c>
      <c r="H42" s="46">
        <v>204982</v>
      </c>
      <c r="I42" s="46">
        <v>177234</v>
      </c>
      <c r="J42" s="46">
        <v>183405</v>
      </c>
      <c r="K42" s="46">
        <v>202783</v>
      </c>
      <c r="L42" s="46">
        <v>179676</v>
      </c>
      <c r="M42" s="46">
        <v>141404</v>
      </c>
      <c r="N42" s="52">
        <v>0.24969725138820026</v>
      </c>
      <c r="O42" s="52">
        <v>0.15201859444240301</v>
      </c>
      <c r="P42" s="52">
        <v>0.12091500963082655</v>
      </c>
      <c r="Q42" s="52">
        <v>9.3164405367872183E-2</v>
      </c>
      <c r="R42" s="52">
        <v>7.2286564873543832E-2</v>
      </c>
      <c r="S42" s="52">
        <v>6.2501278350282782E-2</v>
      </c>
      <c r="T42" s="52">
        <v>6.4677471342031528E-2</v>
      </c>
      <c r="U42" s="52">
        <v>7.1511091143377656E-2</v>
      </c>
      <c r="V42" s="52">
        <v>6.3362445630440037E-2</v>
      </c>
      <c r="W42" s="52">
        <v>4.9865887831022193E-2</v>
      </c>
      <c r="X42" s="52"/>
      <c r="Y42" s="55">
        <v>6.9894903737578841E-3</v>
      </c>
      <c r="Z42" s="52">
        <v>0</v>
      </c>
      <c r="AA42" s="46">
        <v>2835686</v>
      </c>
      <c r="AB42" s="46">
        <v>1</v>
      </c>
      <c r="AD42" s="46" t="s">
        <v>141</v>
      </c>
      <c r="AE42" s="46" t="s">
        <v>22</v>
      </c>
      <c r="AF42" s="46" t="s">
        <v>50</v>
      </c>
      <c r="AH42" s="46">
        <v>2835686</v>
      </c>
      <c r="AI42" s="52">
        <v>0</v>
      </c>
      <c r="AJ42" s="52">
        <v>1</v>
      </c>
      <c r="AK42" s="46">
        <v>2835686</v>
      </c>
      <c r="AL42" s="46">
        <v>1</v>
      </c>
      <c r="AN42" s="46" t="s">
        <v>107</v>
      </c>
      <c r="AO42" s="46" t="s">
        <v>34</v>
      </c>
      <c r="AP42" s="46" t="s">
        <v>64</v>
      </c>
      <c r="AQ42" s="46">
        <v>331503</v>
      </c>
      <c r="AR42" s="46">
        <v>544065</v>
      </c>
      <c r="AS42" s="46">
        <v>0.37861479633792006</v>
      </c>
      <c r="AT42" s="46">
        <v>0.62138520366207994</v>
      </c>
    </row>
    <row r="43" spans="1:46" x14ac:dyDescent="0.25">
      <c r="A43" s="46" t="s">
        <v>129</v>
      </c>
      <c r="B43" s="46" t="s">
        <v>7</v>
      </c>
      <c r="C43" s="46" t="s">
        <v>55</v>
      </c>
      <c r="D43" s="46">
        <v>84236</v>
      </c>
      <c r="E43" s="46">
        <v>113010</v>
      </c>
      <c r="F43" s="46">
        <v>104292</v>
      </c>
      <c r="G43" s="46">
        <v>90271</v>
      </c>
      <c r="H43" s="46">
        <v>128091</v>
      </c>
      <c r="I43" s="46">
        <v>98401</v>
      </c>
      <c r="J43" s="46">
        <v>92304</v>
      </c>
      <c r="K43" s="46">
        <v>114210</v>
      </c>
      <c r="L43" s="46">
        <v>122306</v>
      </c>
      <c r="M43" s="46">
        <v>112875</v>
      </c>
      <c r="N43" s="52">
        <v>7.9468224408393989E-2</v>
      </c>
      <c r="O43" s="52">
        <v>0.10661360986267873</v>
      </c>
      <c r="P43" s="52">
        <v>9.8389050524718955E-2</v>
      </c>
      <c r="Q43" s="52">
        <v>8.5161642119404218E-2</v>
      </c>
      <c r="R43" s="52">
        <v>0.12084102204159261</v>
      </c>
      <c r="S43" s="52">
        <v>9.2831482382952385E-2</v>
      </c>
      <c r="T43" s="52">
        <v>8.7079573885184475E-2</v>
      </c>
      <c r="U43" s="52">
        <v>0.10774568960637587</v>
      </c>
      <c r="V43" s="52">
        <v>0.11538345427718595</v>
      </c>
      <c r="W43" s="52">
        <v>0.1064862508915128</v>
      </c>
      <c r="X43" s="52"/>
      <c r="Y43" s="55">
        <v>0.19987716934780886</v>
      </c>
      <c r="Z43" s="52">
        <v>0</v>
      </c>
      <c r="AA43" s="46">
        <v>1059996</v>
      </c>
      <c r="AB43" s="46">
        <v>1</v>
      </c>
      <c r="AD43" s="46" t="s">
        <v>129</v>
      </c>
      <c r="AE43" s="46" t="s">
        <v>7</v>
      </c>
      <c r="AF43" s="46" t="s">
        <v>55</v>
      </c>
      <c r="AH43" s="46">
        <v>1059996</v>
      </c>
      <c r="AI43" s="52">
        <v>0</v>
      </c>
      <c r="AJ43" s="52">
        <v>1</v>
      </c>
      <c r="AK43" s="46">
        <v>1059996</v>
      </c>
      <c r="AL43" s="46">
        <v>1</v>
      </c>
      <c r="AN43" s="46" t="s">
        <v>141</v>
      </c>
      <c r="AO43" s="46" t="s">
        <v>22</v>
      </c>
      <c r="AP43" s="46" t="s">
        <v>50</v>
      </c>
      <c r="AQ43" s="46">
        <v>19820</v>
      </c>
      <c r="AR43" s="46">
        <v>2815866</v>
      </c>
      <c r="AS43" s="46">
        <v>6.9894903737578841E-3</v>
      </c>
      <c r="AT43" s="46">
        <v>0.99301050962624215</v>
      </c>
    </row>
    <row r="44" spans="1:46" x14ac:dyDescent="0.25">
      <c r="A44" s="46" t="s">
        <v>152</v>
      </c>
      <c r="B44" s="46" t="s">
        <v>25</v>
      </c>
      <c r="C44" s="46" t="s">
        <v>59</v>
      </c>
      <c r="D44" s="46">
        <v>41176</v>
      </c>
      <c r="E44" s="46">
        <v>64340</v>
      </c>
      <c r="F44" s="46">
        <v>89117</v>
      </c>
      <c r="G44" s="46">
        <v>50226</v>
      </c>
      <c r="H44" s="46">
        <v>54022</v>
      </c>
      <c r="I44" s="46">
        <v>77811</v>
      </c>
      <c r="J44" s="46">
        <v>81403</v>
      </c>
      <c r="K44" s="46">
        <v>112973</v>
      </c>
      <c r="L44" s="46">
        <v>90729</v>
      </c>
      <c r="M44" s="46">
        <v>91481</v>
      </c>
      <c r="N44" s="52">
        <v>5.4662422107110524E-2</v>
      </c>
      <c r="O44" s="52">
        <v>8.5413353370203296E-2</v>
      </c>
      <c r="P44" s="52">
        <v>0.11830559235766874</v>
      </c>
      <c r="Q44" s="52">
        <v>6.6676578899158082E-2</v>
      </c>
      <c r="R44" s="52">
        <v>7.1715887096131845E-2</v>
      </c>
      <c r="S44" s="52">
        <v>0.10329652532000139</v>
      </c>
      <c r="T44" s="52">
        <v>0.1080650171649776</v>
      </c>
      <c r="U44" s="52">
        <v>0.14997517516773357</v>
      </c>
      <c r="V44" s="52">
        <v>0.12044557255090418</v>
      </c>
      <c r="W44" s="52">
        <v>0.12144387596611078</v>
      </c>
      <c r="X44" s="52"/>
      <c r="Y44" s="55">
        <v>0.31368631501251865</v>
      </c>
      <c r="Z44" s="52">
        <v>0</v>
      </c>
      <c r="AA44" s="46">
        <v>753278</v>
      </c>
      <c r="AB44" s="46">
        <v>1</v>
      </c>
      <c r="AD44" s="46" t="s">
        <v>152</v>
      </c>
      <c r="AE44" s="46" t="s">
        <v>25</v>
      </c>
      <c r="AF44" s="46" t="s">
        <v>59</v>
      </c>
      <c r="AH44" s="46">
        <v>753278</v>
      </c>
      <c r="AI44" s="52">
        <v>0</v>
      </c>
      <c r="AJ44" s="52">
        <v>1</v>
      </c>
      <c r="AK44" s="46">
        <v>753278</v>
      </c>
      <c r="AL44" s="46">
        <v>1</v>
      </c>
      <c r="AN44" s="46" t="s">
        <v>129</v>
      </c>
      <c r="AO44" s="46" t="s">
        <v>7</v>
      </c>
      <c r="AP44" s="46" t="s">
        <v>55</v>
      </c>
      <c r="AQ44" s="46">
        <v>211869</v>
      </c>
      <c r="AR44" s="46">
        <v>848127</v>
      </c>
      <c r="AS44" s="46">
        <v>0.19987716934780886</v>
      </c>
      <c r="AT44" s="46">
        <v>0.80012283065219114</v>
      </c>
    </row>
    <row r="45" spans="1:46" x14ac:dyDescent="0.25">
      <c r="A45" s="46" t="s">
        <v>116</v>
      </c>
      <c r="B45" s="46" t="s">
        <v>30</v>
      </c>
      <c r="C45" s="46" t="s">
        <v>60</v>
      </c>
      <c r="D45" s="46">
        <v>149479</v>
      </c>
      <c r="E45" s="46">
        <v>163856</v>
      </c>
      <c r="F45" s="46">
        <v>111666</v>
      </c>
      <c r="G45" s="46">
        <v>112423</v>
      </c>
      <c r="H45" s="46">
        <v>102135</v>
      </c>
      <c r="I45" s="46">
        <v>118414</v>
      </c>
      <c r="J45" s="46">
        <v>94734</v>
      </c>
      <c r="K45" s="46">
        <v>92882</v>
      </c>
      <c r="L45" s="46">
        <v>103824</v>
      </c>
      <c r="M45" s="46">
        <v>111711</v>
      </c>
      <c r="N45" s="52">
        <v>0.12873646570047642</v>
      </c>
      <c r="O45" s="52">
        <v>0.14111843351786718</v>
      </c>
      <c r="P45" s="52">
        <v>9.6170607101394856E-2</v>
      </c>
      <c r="Q45" s="52">
        <v>9.682256158687616E-2</v>
      </c>
      <c r="R45" s="52">
        <v>8.7962181472435327E-2</v>
      </c>
      <c r="S45" s="52">
        <v>0.10198221723089007</v>
      </c>
      <c r="T45" s="52">
        <v>8.158818524119732E-2</v>
      </c>
      <c r="U45" s="52">
        <v>7.9993179023084532E-2</v>
      </c>
      <c r="V45" s="52">
        <v>8.9416806473727184E-2</v>
      </c>
      <c r="W45" s="52">
        <v>9.6209362652050948E-2</v>
      </c>
      <c r="X45" s="52"/>
      <c r="Y45" s="55">
        <v>0.18832183298252383</v>
      </c>
      <c r="Z45" s="52">
        <v>0</v>
      </c>
      <c r="AA45" s="46">
        <v>1161124</v>
      </c>
      <c r="AB45" s="46">
        <v>1</v>
      </c>
      <c r="AD45" s="46" t="s">
        <v>116</v>
      </c>
      <c r="AE45" s="46" t="s">
        <v>30</v>
      </c>
      <c r="AF45" s="46" t="s">
        <v>60</v>
      </c>
      <c r="AH45" s="46">
        <v>1161124</v>
      </c>
      <c r="AI45" s="52">
        <v>0</v>
      </c>
      <c r="AJ45" s="52">
        <v>1</v>
      </c>
      <c r="AK45" s="46">
        <v>1161124</v>
      </c>
      <c r="AL45" s="46">
        <v>1</v>
      </c>
      <c r="AN45" s="46" t="s">
        <v>152</v>
      </c>
      <c r="AO45" s="46" t="s">
        <v>25</v>
      </c>
      <c r="AP45" s="46" t="s">
        <v>59</v>
      </c>
      <c r="AQ45" s="46">
        <v>236293</v>
      </c>
      <c r="AR45" s="46">
        <v>516985</v>
      </c>
      <c r="AS45" s="46">
        <v>0.31368631501251865</v>
      </c>
      <c r="AT45" s="46">
        <v>0.68631368498748135</v>
      </c>
    </row>
    <row r="46" spans="1:46" x14ac:dyDescent="0.25">
      <c r="A46" s="46" t="s">
        <v>131</v>
      </c>
      <c r="B46" s="46" t="s">
        <v>1</v>
      </c>
      <c r="C46" s="46" t="s">
        <v>47</v>
      </c>
      <c r="D46" s="46">
        <v>328605</v>
      </c>
      <c r="E46" s="46">
        <v>196358</v>
      </c>
      <c r="F46" s="46">
        <v>153683</v>
      </c>
      <c r="G46" s="46">
        <v>121309</v>
      </c>
      <c r="H46" s="46">
        <v>113573</v>
      </c>
      <c r="I46" s="46">
        <v>130438</v>
      </c>
      <c r="J46" s="46">
        <v>114963</v>
      </c>
      <c r="K46" s="46">
        <v>98310</v>
      </c>
      <c r="L46" s="46">
        <v>88929</v>
      </c>
      <c r="M46" s="46">
        <v>62852</v>
      </c>
      <c r="N46" s="52">
        <v>0.23321528438205277</v>
      </c>
      <c r="O46" s="52">
        <v>0.1393578515564009</v>
      </c>
      <c r="P46" s="52">
        <v>0.10907084356503101</v>
      </c>
      <c r="Q46" s="52">
        <v>8.6094590566493018E-2</v>
      </c>
      <c r="R46" s="52">
        <v>8.0604249762246102E-2</v>
      </c>
      <c r="S46" s="52">
        <v>9.257356176633405E-2</v>
      </c>
      <c r="T46" s="52">
        <v>8.1590751018438351E-2</v>
      </c>
      <c r="U46" s="52">
        <v>6.9771898198748072E-2</v>
      </c>
      <c r="V46" s="52">
        <v>6.3114079289151331E-2</v>
      </c>
      <c r="W46" s="52">
        <v>4.4606889895104397E-2</v>
      </c>
      <c r="X46" s="52"/>
      <c r="Y46" s="55">
        <v>7.0759109168074263E-2</v>
      </c>
      <c r="Z46" s="52">
        <v>0</v>
      </c>
      <c r="AA46" s="46">
        <v>1409020</v>
      </c>
      <c r="AB46" s="46">
        <v>1</v>
      </c>
      <c r="AD46" s="46" t="s">
        <v>131</v>
      </c>
      <c r="AE46" s="46" t="s">
        <v>1</v>
      </c>
      <c r="AF46" s="46" t="s">
        <v>47</v>
      </c>
      <c r="AH46" s="46">
        <v>1409020</v>
      </c>
      <c r="AI46" s="52">
        <v>0</v>
      </c>
      <c r="AJ46" s="52">
        <v>1</v>
      </c>
      <c r="AK46" s="46">
        <v>1409020</v>
      </c>
      <c r="AL46" s="46">
        <v>1</v>
      </c>
      <c r="AN46" s="46" t="s">
        <v>116</v>
      </c>
      <c r="AO46" s="46" t="s">
        <v>30</v>
      </c>
      <c r="AP46" s="46" t="s">
        <v>60</v>
      </c>
      <c r="AQ46" s="46">
        <v>218665</v>
      </c>
      <c r="AR46" s="46">
        <v>942459</v>
      </c>
      <c r="AS46" s="46">
        <v>0.18832183298252383</v>
      </c>
      <c r="AT46" s="46">
        <v>0.81167816701747619</v>
      </c>
    </row>
    <row r="47" spans="1:46" x14ac:dyDescent="0.25">
      <c r="A47" s="46" t="s">
        <v>146</v>
      </c>
      <c r="B47" s="46" t="s">
        <v>33</v>
      </c>
      <c r="C47" s="46" t="s">
        <v>53</v>
      </c>
      <c r="D47" s="46">
        <v>251646</v>
      </c>
      <c r="E47" s="46">
        <v>333965</v>
      </c>
      <c r="F47" s="46">
        <v>141064</v>
      </c>
      <c r="G47" s="46">
        <v>98097</v>
      </c>
      <c r="H47" s="46">
        <v>89498</v>
      </c>
      <c r="I47" s="46">
        <v>65968</v>
      </c>
      <c r="J47" s="46">
        <v>67067</v>
      </c>
      <c r="K47" s="46">
        <v>59276</v>
      </c>
      <c r="L47" s="46">
        <v>53173</v>
      </c>
      <c r="M47" s="46">
        <v>39127</v>
      </c>
      <c r="N47" s="52">
        <v>0.20990073243299376</v>
      </c>
      <c r="O47" s="52">
        <v>0.27856392752908754</v>
      </c>
      <c r="P47" s="52">
        <v>0.11766305413131078</v>
      </c>
      <c r="Q47" s="52">
        <v>8.1823800694147297E-2</v>
      </c>
      <c r="R47" s="52">
        <v>7.4651278984319544E-2</v>
      </c>
      <c r="S47" s="52">
        <v>5.50246438136896E-2</v>
      </c>
      <c r="T47" s="52">
        <v>5.5941331958718171E-2</v>
      </c>
      <c r="U47" s="52">
        <v>4.9442772051604786E-2</v>
      </c>
      <c r="V47" s="52">
        <v>4.4352191752142209E-2</v>
      </c>
      <c r="W47" s="52">
        <v>3.2636266651986309E-2</v>
      </c>
      <c r="X47" s="52"/>
      <c r="Y47" s="55">
        <v>1.2745218249350853E-3</v>
      </c>
      <c r="Z47" s="52">
        <v>0</v>
      </c>
      <c r="AA47" s="46">
        <v>1198881</v>
      </c>
      <c r="AB47" s="46">
        <v>1</v>
      </c>
      <c r="AD47" s="46" t="s">
        <v>146</v>
      </c>
      <c r="AE47" s="46" t="s">
        <v>33</v>
      </c>
      <c r="AF47" s="46" t="s">
        <v>53</v>
      </c>
      <c r="AH47" s="46">
        <v>1198881</v>
      </c>
      <c r="AI47" s="52">
        <v>0</v>
      </c>
      <c r="AJ47" s="52">
        <v>1</v>
      </c>
      <c r="AK47" s="46">
        <v>1198881</v>
      </c>
      <c r="AL47" s="46">
        <v>1</v>
      </c>
      <c r="AN47" s="46" t="s">
        <v>131</v>
      </c>
      <c r="AO47" s="46" t="s">
        <v>1</v>
      </c>
      <c r="AP47" s="46" t="s">
        <v>47</v>
      </c>
      <c r="AQ47" s="46">
        <v>99701</v>
      </c>
      <c r="AR47" s="46">
        <v>1309319</v>
      </c>
      <c r="AS47" s="46">
        <v>7.0759109168074263E-2</v>
      </c>
      <c r="AT47" s="46">
        <v>0.92924089083192574</v>
      </c>
    </row>
    <row r="48" spans="1:46" ht="13" x14ac:dyDescent="0.3">
      <c r="A48" s="7" t="s">
        <v>181</v>
      </c>
      <c r="B48" s="7"/>
      <c r="C48" s="7"/>
      <c r="D48" s="7">
        <v>5588091</v>
      </c>
      <c r="E48" s="7">
        <v>5677439</v>
      </c>
      <c r="F48" s="7">
        <v>5809906</v>
      </c>
      <c r="G48" s="7">
        <v>5766656</v>
      </c>
      <c r="H48" s="7">
        <v>5692582</v>
      </c>
      <c r="I48" s="7">
        <v>5733511</v>
      </c>
      <c r="J48" s="7">
        <v>5563598</v>
      </c>
      <c r="K48" s="7">
        <v>5554096</v>
      </c>
      <c r="L48" s="7">
        <v>5487156</v>
      </c>
      <c r="M48" s="7">
        <v>5413926</v>
      </c>
      <c r="N48" s="52">
        <v>9.9278605572612103E-2</v>
      </c>
      <c r="O48" s="52">
        <v>0.10086597142808972</v>
      </c>
      <c r="P48" s="52">
        <v>0.10321939391966818</v>
      </c>
      <c r="Q48" s="52">
        <v>0.10245100992395023</v>
      </c>
      <c r="R48" s="52">
        <v>0.10113500354016271</v>
      </c>
      <c r="S48" s="52">
        <v>0.10186215240861911</v>
      </c>
      <c r="T48" s="52">
        <v>9.8843460388632454E-2</v>
      </c>
      <c r="U48" s="52">
        <v>9.8674646868925825E-2</v>
      </c>
      <c r="V48" s="52">
        <v>9.748538387069787E-2</v>
      </c>
      <c r="W48" s="52">
        <v>9.6184372078641805E-2</v>
      </c>
      <c r="X48" s="52"/>
      <c r="Y48" s="54">
        <v>0.17070115048492315</v>
      </c>
      <c r="Z48" s="52">
        <v>0.18552877637149393</v>
      </c>
      <c r="AA48" s="46">
        <v>56286961</v>
      </c>
      <c r="AB48" s="46">
        <v>1</v>
      </c>
      <c r="AD48" s="46" t="s">
        <v>181</v>
      </c>
      <c r="AG48" s="46">
        <v>10442851</v>
      </c>
      <c r="AH48" s="46">
        <v>45844110</v>
      </c>
      <c r="AI48" s="52">
        <v>0.18552877637149393</v>
      </c>
      <c r="AJ48" s="52">
        <v>0.8144712236285061</v>
      </c>
      <c r="AK48" s="46">
        <v>56286961</v>
      </c>
      <c r="AL48" s="46">
        <v>1</v>
      </c>
      <c r="AN48" s="46" t="s">
        <v>146</v>
      </c>
      <c r="AO48" s="46" t="s">
        <v>33</v>
      </c>
      <c r="AP48" s="46" t="s">
        <v>53</v>
      </c>
      <c r="AQ48" s="46">
        <v>1528</v>
      </c>
      <c r="AR48" s="46">
        <v>1197353</v>
      </c>
      <c r="AS48" s="46">
        <v>1.2745218249350853E-3</v>
      </c>
      <c r="AT48" s="46">
        <v>0.99872547817506496</v>
      </c>
    </row>
    <row r="49" spans="2:46" x14ac:dyDescent="0.25">
      <c r="Z49" s="52"/>
      <c r="AI49" s="52"/>
      <c r="AJ49" s="52"/>
      <c r="AN49" s="46" t="s">
        <v>181</v>
      </c>
      <c r="AQ49" s="46">
        <v>9608249</v>
      </c>
      <c r="AR49" s="46">
        <v>46678712</v>
      </c>
      <c r="AS49" s="46">
        <v>0.17070115048492315</v>
      </c>
      <c r="AT49" s="46">
        <v>0.82929884951507682</v>
      </c>
    </row>
    <row r="50" spans="2:46" x14ac:dyDescent="0.25">
      <c r="B50" s="46" t="str">
        <f>'waterfalls analysis'!I1</f>
        <v>QF7</v>
      </c>
      <c r="C50" s="46" t="str">
        <f t="shared" ref="C50:W50" si="0">INDEX(C$6:C$47,MATCH($B50,$B$6:$B$47,0))</f>
        <v>NHS South Yorkshire ICB</v>
      </c>
      <c r="D50" s="47">
        <f t="shared" si="0"/>
        <v>328605</v>
      </c>
      <c r="E50" s="47">
        <f t="shared" si="0"/>
        <v>196358</v>
      </c>
      <c r="F50" s="47">
        <f t="shared" si="0"/>
        <v>153683</v>
      </c>
      <c r="G50" s="47">
        <f t="shared" si="0"/>
        <v>121309</v>
      </c>
      <c r="H50" s="47">
        <f t="shared" si="0"/>
        <v>113573</v>
      </c>
      <c r="I50" s="47">
        <f t="shared" si="0"/>
        <v>130438</v>
      </c>
      <c r="J50" s="47">
        <f t="shared" si="0"/>
        <v>114963</v>
      </c>
      <c r="K50" s="47">
        <f t="shared" si="0"/>
        <v>98310</v>
      </c>
      <c r="L50" s="47">
        <f t="shared" si="0"/>
        <v>88929</v>
      </c>
      <c r="M50" s="47">
        <f t="shared" si="0"/>
        <v>62852</v>
      </c>
      <c r="N50" s="52">
        <f t="shared" si="0"/>
        <v>0.23321528438205277</v>
      </c>
      <c r="O50" s="52">
        <f t="shared" si="0"/>
        <v>0.1393578515564009</v>
      </c>
      <c r="P50" s="52">
        <f t="shared" si="0"/>
        <v>0.10907084356503101</v>
      </c>
      <c r="Q50" s="52">
        <f t="shared" si="0"/>
        <v>8.6094590566493018E-2</v>
      </c>
      <c r="R50" s="52">
        <f t="shared" si="0"/>
        <v>8.0604249762246102E-2</v>
      </c>
      <c r="S50" s="52">
        <f t="shared" si="0"/>
        <v>9.257356176633405E-2</v>
      </c>
      <c r="T50" s="52">
        <f t="shared" si="0"/>
        <v>8.1590751018438351E-2</v>
      </c>
      <c r="U50" s="52">
        <f t="shared" si="0"/>
        <v>6.9771898198748072E-2</v>
      </c>
      <c r="V50" s="52">
        <f t="shared" si="0"/>
        <v>6.3114079289151331E-2</v>
      </c>
      <c r="W50" s="52">
        <f t="shared" si="0"/>
        <v>4.4606889895104397E-2</v>
      </c>
      <c r="X50" s="52"/>
      <c r="Y50" s="52">
        <f t="shared" ref="Y50:AL50" si="1">INDEX(Y$6:Y$47,MATCH($B50,$B$6:$B$47,0))</f>
        <v>7.0759109168074263E-2</v>
      </c>
      <c r="Z50" s="52">
        <f t="shared" si="1"/>
        <v>0</v>
      </c>
      <c r="AA50" s="47">
        <f t="shared" si="1"/>
        <v>1409020</v>
      </c>
      <c r="AB50" s="46">
        <f t="shared" si="1"/>
        <v>1</v>
      </c>
      <c r="AC50" s="46">
        <f t="shared" si="1"/>
        <v>0</v>
      </c>
      <c r="AD50" s="46" t="str">
        <f t="shared" si="1"/>
        <v>E54000061</v>
      </c>
      <c r="AE50" s="46" t="str">
        <f t="shared" si="1"/>
        <v>QF7</v>
      </c>
      <c r="AF50" s="46" t="str">
        <f t="shared" si="1"/>
        <v>NHS South Yorkshire ICB</v>
      </c>
      <c r="AG50" s="53">
        <f t="shared" si="1"/>
        <v>0</v>
      </c>
      <c r="AH50" s="53">
        <f t="shared" si="1"/>
        <v>1409020</v>
      </c>
      <c r="AI50" s="52">
        <f t="shared" si="1"/>
        <v>0</v>
      </c>
      <c r="AJ50" s="52">
        <f t="shared" si="1"/>
        <v>1</v>
      </c>
      <c r="AK50" s="47">
        <f t="shared" si="1"/>
        <v>1409020</v>
      </c>
      <c r="AL50" s="46">
        <f t="shared" si="1"/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2545-35EE-4F72-9841-48BA94E1EADD}">
  <sheetPr>
    <tabColor rgb="FF015BBB"/>
    <pageSetUpPr fitToPage="1"/>
  </sheetPr>
  <dimension ref="A1:AH60"/>
  <sheetViews>
    <sheetView tabSelected="1" zoomScaleNormal="100" workbookViewId="0">
      <selection activeCell="AI10" sqref="AI10"/>
    </sheetView>
  </sheetViews>
  <sheetFormatPr defaultColWidth="9.1796875" defaultRowHeight="12.5" x14ac:dyDescent="0.25"/>
  <cols>
    <col min="1" max="1" width="2.1796875" style="9" customWidth="1"/>
    <col min="2" max="2" width="1.81640625" style="9" customWidth="1"/>
    <col min="3" max="3" width="11.54296875" style="9" customWidth="1"/>
    <col min="4" max="19" width="9.453125" style="9" customWidth="1"/>
    <col min="20" max="20" width="10.453125" style="9" customWidth="1"/>
    <col min="21" max="21" width="1.81640625" style="9" customWidth="1"/>
    <col min="22" max="22" width="2" style="9" customWidth="1"/>
    <col min="23" max="23" width="1.81640625" style="9" customWidth="1"/>
    <col min="24" max="24" width="10" style="9" customWidth="1"/>
    <col min="25" max="27" width="9.1796875" style="9" customWidth="1"/>
    <col min="28" max="28" width="4.453125" style="9" customWidth="1"/>
    <col min="29" max="29" width="10" style="9" customWidth="1"/>
    <col min="30" max="32" width="9.1796875" style="9" customWidth="1"/>
    <col min="33" max="33" width="2.81640625" style="9" customWidth="1"/>
    <col min="34" max="34" width="2.1796875" style="9" customWidth="1"/>
    <col min="35" max="16384" width="9.1796875" style="9"/>
  </cols>
  <sheetData>
    <row r="1" spans="1:34" ht="35" x14ac:dyDescent="0.7">
      <c r="A1" s="164"/>
      <c r="B1" s="250">
        <v>37</v>
      </c>
      <c r="C1" s="314" t="str">
        <f>INDEX('pop2425'!$AV$35:$AV$76,MATCH($J$1,'pop2425'!$AU$35:$AU$76,0))</f>
        <v>Y63</v>
      </c>
      <c r="D1" s="316" t="str">
        <f>INDEX('pop2425'!$AW$35:$AW$76,MATCH($J$1,'pop2425'!$AU$35:$AU$76,0))</f>
        <v>NE &amp; Yorkshire</v>
      </c>
      <c r="E1" s="164"/>
      <c r="F1" s="164"/>
      <c r="G1" s="164"/>
      <c r="H1" s="164"/>
      <c r="I1" s="315" t="str" cm="1">
        <f t="array" ref="I1">INDEX('graph data'!$AP$6:$AP$47,'waterfalls analysis'!B1,0)</f>
        <v>QF7</v>
      </c>
      <c r="J1" s="252" t="str" cm="1">
        <f t="array" ref="J1">INDEX('graph data'!$AQ$6:$AQ$47,'waterfalls analysis'!B1,0)</f>
        <v>NHS South Yorkshire ICB</v>
      </c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249"/>
      <c r="Y1" s="249"/>
      <c r="Z1" s="249"/>
      <c r="AA1" s="249"/>
      <c r="AB1" s="249"/>
      <c r="AC1" s="249"/>
      <c r="AD1" s="249"/>
      <c r="AE1" s="249"/>
      <c r="AF1" s="328"/>
      <c r="AG1" s="329"/>
      <c r="AH1" s="164"/>
    </row>
    <row r="2" spans="1:34" x14ac:dyDescent="0.25">
      <c r="A2" s="164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64"/>
      <c r="W2" s="17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164"/>
    </row>
    <row r="3" spans="1:34" x14ac:dyDescent="0.25">
      <c r="A3" s="164"/>
      <c r="B3" s="17"/>
      <c r="C3" s="17"/>
      <c r="D3" s="17"/>
      <c r="E3" s="17"/>
      <c r="F3" s="17"/>
      <c r="G3" s="17"/>
      <c r="H3" s="17"/>
      <c r="I3" s="79"/>
      <c r="J3" s="51"/>
      <c r="K3" s="51"/>
      <c r="L3" s="51"/>
      <c r="M3" s="51"/>
      <c r="N3" s="51"/>
      <c r="O3" s="51"/>
      <c r="P3" s="51"/>
      <c r="Q3" s="51"/>
      <c r="R3" s="51"/>
      <c r="S3" s="51"/>
      <c r="T3" s="17"/>
      <c r="U3" s="17"/>
      <c r="V3" s="164"/>
      <c r="W3" s="17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164"/>
    </row>
    <row r="4" spans="1:34" ht="13" x14ac:dyDescent="0.3">
      <c r="A4" s="164"/>
      <c r="B4" s="17"/>
      <c r="C4" s="17"/>
      <c r="D4" s="17"/>
      <c r="E4" s="17"/>
      <c r="F4" s="17"/>
      <c r="G4" s="17"/>
      <c r="H4" s="17"/>
      <c r="I4" s="17"/>
      <c r="J4" s="50"/>
      <c r="K4" s="50"/>
      <c r="L4" s="50"/>
      <c r="M4" s="50"/>
      <c r="N4" s="50"/>
      <c r="O4" s="50"/>
      <c r="P4" s="50"/>
      <c r="Q4" s="50"/>
      <c r="R4" s="50"/>
      <c r="S4" s="50"/>
      <c r="T4" s="17"/>
      <c r="U4" s="17"/>
      <c r="V4" s="164"/>
      <c r="W4" s="17"/>
      <c r="X4" s="78"/>
      <c r="Y4" s="78"/>
      <c r="Z4" s="78"/>
      <c r="AA4" s="78"/>
      <c r="AB4" s="78"/>
      <c r="AC4" s="265" t="s">
        <v>409</v>
      </c>
      <c r="AD4" s="123"/>
      <c r="AE4" s="78"/>
      <c r="AF4" s="78"/>
      <c r="AG4" s="78"/>
      <c r="AH4" s="164"/>
    </row>
    <row r="5" spans="1:34" ht="13" x14ac:dyDescent="0.3">
      <c r="A5" s="164"/>
      <c r="B5" s="17"/>
      <c r="C5" s="17"/>
      <c r="D5" s="17"/>
      <c r="E5" s="17"/>
      <c r="F5" s="17"/>
      <c r="G5" s="17"/>
      <c r="H5" s="17"/>
      <c r="I5" s="17"/>
      <c r="J5" s="50"/>
      <c r="K5" s="50"/>
      <c r="L5" s="50"/>
      <c r="M5" s="50"/>
      <c r="N5" s="50"/>
      <c r="O5" s="50"/>
      <c r="P5" s="50"/>
      <c r="Q5" s="50"/>
      <c r="R5" s="50"/>
      <c r="S5" s="50"/>
      <c r="T5" s="17"/>
      <c r="U5" s="17"/>
      <c r="V5" s="164"/>
      <c r="W5" s="17"/>
      <c r="X5" s="78"/>
      <c r="Y5" s="78"/>
      <c r="Z5" s="78"/>
      <c r="AA5" s="78"/>
      <c r="AB5" s="78"/>
      <c r="AC5" s="80" t="s">
        <v>432</v>
      </c>
      <c r="AD5" s="291" t="s">
        <v>448</v>
      </c>
      <c r="AE5" s="291"/>
      <c r="AF5" s="78"/>
      <c r="AG5" s="78"/>
      <c r="AH5" s="164"/>
    </row>
    <row r="6" spans="1:34" ht="13" x14ac:dyDescent="0.3">
      <c r="A6" s="164"/>
      <c r="B6" s="17"/>
      <c r="C6" s="17"/>
      <c r="D6" s="17"/>
      <c r="E6" s="17"/>
      <c r="F6" s="17"/>
      <c r="G6" s="17"/>
      <c r="H6" s="17"/>
      <c r="I6" s="17"/>
      <c r="J6" s="50"/>
      <c r="K6" s="50"/>
      <c r="L6" s="50"/>
      <c r="M6" s="50"/>
      <c r="N6" s="50"/>
      <c r="O6" s="50"/>
      <c r="P6" s="50"/>
      <c r="Q6" s="50"/>
      <c r="R6" s="50"/>
      <c r="S6" s="50"/>
      <c r="T6" s="17"/>
      <c r="U6" s="17"/>
      <c r="V6" s="164"/>
      <c r="W6" s="17"/>
      <c r="X6" s="78"/>
      <c r="Y6" s="78"/>
      <c r="Z6" s="78"/>
      <c r="AA6" s="78"/>
      <c r="AB6" s="78"/>
      <c r="AC6" s="262" t="s">
        <v>519</v>
      </c>
      <c r="AD6" s="123" t="s">
        <v>525</v>
      </c>
      <c r="AE6" s="291"/>
      <c r="AF6" s="78"/>
      <c r="AG6" s="78"/>
      <c r="AH6" s="164"/>
    </row>
    <row r="7" spans="1:34" ht="13" x14ac:dyDescent="0.3">
      <c r="A7" s="164"/>
      <c r="B7" s="17"/>
      <c r="C7" s="17"/>
      <c r="D7" s="17"/>
      <c r="E7" s="17"/>
      <c r="F7" s="17"/>
      <c r="G7" s="17"/>
      <c r="H7" s="17"/>
      <c r="I7" s="17"/>
      <c r="J7" s="50"/>
      <c r="K7" s="50"/>
      <c r="L7" s="50"/>
      <c r="M7" s="50"/>
      <c r="N7" s="50"/>
      <c r="O7" s="50"/>
      <c r="P7" s="50"/>
      <c r="Q7" s="50"/>
      <c r="R7" s="50"/>
      <c r="S7" s="50"/>
      <c r="T7" s="17"/>
      <c r="U7" s="17"/>
      <c r="V7" s="164"/>
      <c r="W7" s="17"/>
      <c r="X7" s="78"/>
      <c r="Y7" s="78"/>
      <c r="Z7" s="78"/>
      <c r="AA7" s="78"/>
      <c r="AB7" s="78"/>
      <c r="AC7" s="262" t="s">
        <v>98</v>
      </c>
      <c r="AD7" s="123" t="s">
        <v>430</v>
      </c>
      <c r="AE7" s="291"/>
      <c r="AF7" s="78"/>
      <c r="AG7" s="78"/>
      <c r="AH7" s="164"/>
    </row>
    <row r="8" spans="1:34" ht="13" x14ac:dyDescent="0.3">
      <c r="A8" s="164"/>
      <c r="B8" s="17"/>
      <c r="C8" s="17"/>
      <c r="D8" s="17"/>
      <c r="E8" s="17"/>
      <c r="F8" s="17"/>
      <c r="G8" s="17"/>
      <c r="H8" s="17"/>
      <c r="I8" s="17"/>
      <c r="J8" s="50"/>
      <c r="K8" s="50"/>
      <c r="L8" s="50"/>
      <c r="M8" s="50"/>
      <c r="N8" s="50"/>
      <c r="O8" s="50"/>
      <c r="P8" s="50"/>
      <c r="Q8" s="50"/>
      <c r="R8" s="50"/>
      <c r="S8" s="50"/>
      <c r="T8" s="17"/>
      <c r="U8" s="17"/>
      <c r="V8" s="164"/>
      <c r="W8" s="17"/>
      <c r="X8" s="78"/>
      <c r="Y8" s="78"/>
      <c r="Z8" s="78"/>
      <c r="AA8" s="78"/>
      <c r="AB8" s="78"/>
      <c r="AC8" s="262" t="s">
        <v>404</v>
      </c>
      <c r="AD8" s="123" t="s">
        <v>405</v>
      </c>
      <c r="AE8" s="291"/>
      <c r="AF8" s="78"/>
      <c r="AG8" s="78"/>
      <c r="AH8" s="164"/>
    </row>
    <row r="9" spans="1:34" ht="13" x14ac:dyDescent="0.3">
      <c r="A9" s="164"/>
      <c r="B9" s="17"/>
      <c r="C9" s="17"/>
      <c r="D9" s="17"/>
      <c r="E9" s="17"/>
      <c r="F9" s="17"/>
      <c r="G9" s="17"/>
      <c r="H9" s="17"/>
      <c r="I9" s="17"/>
      <c r="J9" s="50"/>
      <c r="K9" s="50"/>
      <c r="L9" s="50"/>
      <c r="M9" s="50"/>
      <c r="N9" s="50"/>
      <c r="O9" s="50"/>
      <c r="P9" s="50"/>
      <c r="Q9" s="50"/>
      <c r="R9" s="50"/>
      <c r="S9" s="50"/>
      <c r="T9" s="17"/>
      <c r="U9" s="17"/>
      <c r="V9" s="164"/>
      <c r="W9" s="17"/>
      <c r="X9" s="78"/>
      <c r="Y9" s="78"/>
      <c r="Z9" s="78"/>
      <c r="AA9" s="78"/>
      <c r="AB9" s="78"/>
      <c r="AC9" s="262" t="s">
        <v>275</v>
      </c>
      <c r="AD9" s="123" t="s">
        <v>320</v>
      </c>
      <c r="AE9" s="291"/>
      <c r="AF9" s="78"/>
      <c r="AG9" s="78"/>
      <c r="AH9" s="164"/>
    </row>
    <row r="10" spans="1:34" ht="13" x14ac:dyDescent="0.3">
      <c r="A10" s="164"/>
      <c r="B10" s="17"/>
      <c r="C10" s="17"/>
      <c r="D10" s="17"/>
      <c r="E10" s="17"/>
      <c r="F10" s="17"/>
      <c r="G10" s="17"/>
      <c r="H10" s="17"/>
      <c r="I10" s="17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17"/>
      <c r="U10" s="17"/>
      <c r="V10" s="164"/>
      <c r="W10" s="17"/>
      <c r="X10" s="78"/>
      <c r="Y10" s="78"/>
      <c r="Z10" s="78"/>
      <c r="AA10" s="78"/>
      <c r="AB10" s="78"/>
      <c r="AC10" s="262" t="s">
        <v>310</v>
      </c>
      <c r="AD10" s="123" t="s">
        <v>269</v>
      </c>
      <c r="AE10" s="291"/>
      <c r="AF10" s="78"/>
      <c r="AG10" s="78"/>
      <c r="AH10" s="164"/>
    </row>
    <row r="11" spans="1:34" x14ac:dyDescent="0.25">
      <c r="A11" s="164"/>
      <c r="B11" s="17"/>
      <c r="C11" s="17"/>
      <c r="D11" s="17"/>
      <c r="E11" s="17"/>
      <c r="F11" s="17"/>
      <c r="G11" s="17"/>
      <c r="H11" s="17"/>
      <c r="I11" s="17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17"/>
      <c r="U11" s="17"/>
      <c r="V11" s="164"/>
      <c r="W11" s="17"/>
      <c r="X11" s="78"/>
      <c r="Y11" s="78"/>
      <c r="Z11" s="78"/>
      <c r="AA11" s="78"/>
      <c r="AB11" s="78"/>
      <c r="AC11" s="123"/>
      <c r="AD11" s="123"/>
      <c r="AE11" s="291"/>
      <c r="AF11" s="78"/>
      <c r="AG11" s="78"/>
      <c r="AH11" s="164"/>
    </row>
    <row r="12" spans="1:34" ht="13" x14ac:dyDescent="0.3">
      <c r="A12" s="164"/>
      <c r="B12" s="17"/>
      <c r="C12" s="17"/>
      <c r="D12" s="17"/>
      <c r="E12" s="17"/>
      <c r="F12" s="17"/>
      <c r="G12" s="17"/>
      <c r="H12" s="17"/>
      <c r="I12" s="17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17"/>
      <c r="U12" s="17"/>
      <c r="V12" s="164"/>
      <c r="W12" s="17"/>
      <c r="X12" s="78"/>
      <c r="Y12" s="78"/>
      <c r="Z12" s="78"/>
      <c r="AA12" s="78"/>
      <c r="AB12" s="78"/>
      <c r="AC12" s="265" t="s">
        <v>444</v>
      </c>
      <c r="AD12" s="123"/>
      <c r="AE12" s="291"/>
      <c r="AF12" s="78"/>
      <c r="AG12" s="78"/>
      <c r="AH12" s="164"/>
    </row>
    <row r="13" spans="1:34" ht="13" x14ac:dyDescent="0.3">
      <c r="A13" s="164"/>
      <c r="B13" s="17"/>
      <c r="C13" s="17"/>
      <c r="D13" s="17"/>
      <c r="E13" s="17"/>
      <c r="F13" s="17"/>
      <c r="G13" s="17"/>
      <c r="H13" s="17"/>
      <c r="I13" s="17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17"/>
      <c r="U13" s="17"/>
      <c r="V13" s="164"/>
      <c r="W13" s="17"/>
      <c r="X13" s="78"/>
      <c r="Y13" s="78"/>
      <c r="Z13" s="78"/>
      <c r="AA13" s="78"/>
      <c r="AB13" s="78"/>
      <c r="AC13" s="262" t="s">
        <v>167</v>
      </c>
      <c r="AD13" s="123" t="s">
        <v>270</v>
      </c>
      <c r="AE13" s="291"/>
      <c r="AF13" s="78"/>
      <c r="AG13" s="78"/>
      <c r="AH13" s="164"/>
    </row>
    <row r="14" spans="1:34" ht="13" x14ac:dyDescent="0.3">
      <c r="A14" s="164"/>
      <c r="B14" s="17"/>
      <c r="C14" s="17"/>
      <c r="D14" s="17"/>
      <c r="E14" s="17"/>
      <c r="F14" s="17"/>
      <c r="G14" s="17"/>
      <c r="H14" s="17"/>
      <c r="I14" s="17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17"/>
      <c r="U14" s="17"/>
      <c r="V14" s="164"/>
      <c r="W14" s="17"/>
      <c r="X14" s="78"/>
      <c r="Y14" s="78"/>
      <c r="Z14" s="78"/>
      <c r="AA14" s="78"/>
      <c r="AB14" s="78"/>
      <c r="AC14" s="262" t="s">
        <v>399</v>
      </c>
      <c r="AD14" s="123" t="s">
        <v>406</v>
      </c>
      <c r="AE14" s="291"/>
      <c r="AF14" s="78"/>
      <c r="AG14" s="78"/>
      <c r="AH14" s="164"/>
    </row>
    <row r="15" spans="1:34" ht="13" x14ac:dyDescent="0.3">
      <c r="A15" s="164"/>
      <c r="B15" s="17"/>
      <c r="C15" s="17"/>
      <c r="D15" s="17"/>
      <c r="E15" s="17"/>
      <c r="F15" s="17"/>
      <c r="G15" s="17"/>
      <c r="H15" s="17"/>
      <c r="I15" s="17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17"/>
      <c r="U15" s="17"/>
      <c r="V15" s="164"/>
      <c r="W15" s="17"/>
      <c r="X15" s="78"/>
      <c r="Y15" s="78"/>
      <c r="Z15" s="78"/>
      <c r="AA15" s="81"/>
      <c r="AB15" s="17"/>
      <c r="AC15" s="262" t="s">
        <v>370</v>
      </c>
      <c r="AD15" s="123" t="s">
        <v>408</v>
      </c>
      <c r="AE15" s="122"/>
      <c r="AF15" s="78"/>
      <c r="AG15" s="17"/>
      <c r="AH15" s="164"/>
    </row>
    <row r="16" spans="1:34" ht="13" x14ac:dyDescent="0.3">
      <c r="A16" s="164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64"/>
      <c r="W16" s="17"/>
      <c r="X16" s="78"/>
      <c r="Y16" s="78"/>
      <c r="Z16" s="78"/>
      <c r="AA16" s="81"/>
      <c r="AB16" s="17"/>
      <c r="AC16" s="262" t="s">
        <v>429</v>
      </c>
      <c r="AD16" s="123" t="s">
        <v>407</v>
      </c>
      <c r="AE16" s="122"/>
      <c r="AF16" s="78"/>
      <c r="AG16" s="17"/>
      <c r="AH16" s="164"/>
    </row>
    <row r="17" spans="1:34" ht="13" x14ac:dyDescent="0.3">
      <c r="A17" s="164"/>
      <c r="B17" s="17"/>
      <c r="C17" s="17"/>
      <c r="D17" s="17"/>
      <c r="E17" s="17"/>
      <c r="F17" s="17"/>
      <c r="G17" s="17"/>
      <c r="H17" s="17"/>
      <c r="I17" s="83" t="s">
        <v>428</v>
      </c>
      <c r="J17" s="115" t="str">
        <f>'graph data'!H56</f>
        <v>PopShare</v>
      </c>
      <c r="K17" s="115" t="str">
        <f>'graph data'!I56</f>
        <v>Prescr</v>
      </c>
      <c r="L17" s="115" t="str">
        <f>'graph data'!J56</f>
        <v>Maternity</v>
      </c>
      <c r="M17" s="115" t="str">
        <f>'graph data'!K56</f>
        <v>CSTTA</v>
      </c>
      <c r="N17" s="115" t="str">
        <f>'graph data'!L56</f>
        <v>MFF</v>
      </c>
      <c r="O17" s="115" t="str">
        <f>'graph data'!M56</f>
        <v>ExpWt</v>
      </c>
      <c r="P17" s="115" t="str">
        <f>'graph data'!N56</f>
        <v>Remote</v>
      </c>
      <c r="Q17" s="115" t="str">
        <f>'graph data'!O56</f>
        <v>PFI adj</v>
      </c>
      <c r="R17" s="115" t="str">
        <f>'graph data'!P56</f>
        <v>HI data</v>
      </c>
      <c r="S17" s="115" t="str">
        <f>'graph data'!Q56</f>
        <v>Other mod</v>
      </c>
      <c r="T17" s="120" t="str">
        <f>'graph data'!R55</f>
        <v>Combined</v>
      </c>
      <c r="U17" s="17"/>
      <c r="V17" s="164"/>
      <c r="W17" s="17"/>
      <c r="X17" s="78"/>
      <c r="Y17" s="78"/>
      <c r="Z17" s="78"/>
      <c r="AA17" s="81"/>
      <c r="AB17" s="17"/>
      <c r="AC17" s="262" t="s">
        <v>89</v>
      </c>
      <c r="AD17" s="123" t="s">
        <v>445</v>
      </c>
      <c r="AE17" s="122"/>
      <c r="AF17" s="78"/>
      <c r="AG17" s="17"/>
      <c r="AH17" s="164"/>
    </row>
    <row r="18" spans="1:34" ht="13" x14ac:dyDescent="0.3">
      <c r="A18" s="164"/>
      <c r="B18" s="17"/>
      <c r="C18" s="17"/>
      <c r="D18" s="17"/>
      <c r="E18" s="17"/>
      <c r="F18" s="17"/>
      <c r="G18" s="17"/>
      <c r="H18" s="17"/>
      <c r="I18" s="83" t="s">
        <v>292</v>
      </c>
      <c r="J18" s="116">
        <f>'graph data'!H50</f>
        <v>-0.13610762719316738</v>
      </c>
      <c r="K18" s="116">
        <f>'graph data'!I50</f>
        <v>6.5850868469018234E-2</v>
      </c>
      <c r="L18" s="116">
        <f>'graph data'!J50</f>
        <v>3.7048594573534654E-2</v>
      </c>
      <c r="M18" s="116">
        <f>'graph data'!K50</f>
        <v>4.7772116840374648E-2</v>
      </c>
      <c r="N18" s="116">
        <f>'graph data'!L50</f>
        <v>0.21499991869664845</v>
      </c>
      <c r="O18" s="116">
        <f>'graph data'!M50</f>
        <v>-0.13335758302464917</v>
      </c>
      <c r="P18" s="116">
        <f>'graph data'!N50</f>
        <v>-5.9036351629195898E-2</v>
      </c>
      <c r="Q18" s="116">
        <f>'graph data'!O50</f>
        <v>-6.389429459464295E-2</v>
      </c>
      <c r="R18" s="116">
        <f>'graph data'!P50</f>
        <v>0.92189123792702676</v>
      </c>
      <c r="S18" s="116">
        <f>'graph data'!Q50</f>
        <v>-8.6428924212308966E-2</v>
      </c>
      <c r="T18" s="117">
        <f>'graph data'!R50</f>
        <v>0.80873795585263841</v>
      </c>
      <c r="U18" s="17"/>
      <c r="V18" s="164"/>
      <c r="W18" s="17"/>
      <c r="X18" s="78"/>
      <c r="Y18" s="78"/>
      <c r="Z18" s="78"/>
      <c r="AA18" s="81"/>
      <c r="AB18" s="17"/>
      <c r="AC18" s="262" t="s">
        <v>90</v>
      </c>
      <c r="AD18" s="123" t="s">
        <v>317</v>
      </c>
      <c r="AE18" s="122"/>
      <c r="AF18" s="78"/>
      <c r="AG18" s="17"/>
      <c r="AH18" s="164"/>
    </row>
    <row r="19" spans="1:34" ht="13" x14ac:dyDescent="0.3">
      <c r="A19" s="164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64"/>
      <c r="W19" s="17"/>
      <c r="X19" s="78"/>
      <c r="Y19" s="78"/>
      <c r="Z19" s="78"/>
      <c r="AA19" s="81"/>
      <c r="AB19" s="17"/>
      <c r="AC19" s="262" t="s">
        <v>400</v>
      </c>
      <c r="AD19" s="123" t="s">
        <v>402</v>
      </c>
      <c r="AE19" s="122"/>
      <c r="AF19" s="78"/>
      <c r="AG19" s="17"/>
      <c r="AH19" s="164"/>
    </row>
    <row r="20" spans="1:34" ht="13" x14ac:dyDescent="0.3">
      <c r="A20" s="164"/>
      <c r="B20" s="17"/>
      <c r="C20" s="17"/>
      <c r="D20" s="17"/>
      <c r="E20" s="17"/>
      <c r="F20" s="17"/>
      <c r="G20" s="17"/>
      <c r="H20" s="17"/>
      <c r="I20" s="17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17"/>
      <c r="U20" s="17"/>
      <c r="V20" s="164"/>
      <c r="W20" s="17"/>
      <c r="X20" s="78"/>
      <c r="Y20" s="78"/>
      <c r="Z20" s="78"/>
      <c r="AA20" s="81"/>
      <c r="AB20" s="17"/>
      <c r="AC20" s="262" t="s">
        <v>498</v>
      </c>
      <c r="AD20" s="123" t="s">
        <v>431</v>
      </c>
      <c r="AE20" s="122"/>
      <c r="AF20" s="78"/>
      <c r="AG20" s="17"/>
      <c r="AH20" s="164"/>
    </row>
    <row r="21" spans="1:34" ht="13" x14ac:dyDescent="0.3">
      <c r="A21" s="164"/>
      <c r="B21" s="17"/>
      <c r="C21" s="17"/>
      <c r="D21" s="17"/>
      <c r="E21" s="17"/>
      <c r="F21" s="17"/>
      <c r="G21" s="17"/>
      <c r="H21" s="17"/>
      <c r="I21" s="17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17"/>
      <c r="U21" s="17"/>
      <c r="V21" s="164"/>
      <c r="W21" s="17"/>
      <c r="X21" s="78"/>
      <c r="Y21" s="78"/>
      <c r="Z21" s="78"/>
      <c r="AA21" s="17"/>
      <c r="AB21" s="17"/>
      <c r="AC21" s="262" t="s">
        <v>174</v>
      </c>
      <c r="AD21" s="123" t="s">
        <v>280</v>
      </c>
      <c r="AE21" s="123"/>
      <c r="AF21" s="78"/>
      <c r="AG21" s="17"/>
      <c r="AH21" s="164"/>
    </row>
    <row r="22" spans="1:34" ht="13" x14ac:dyDescent="0.3">
      <c r="A22" s="164"/>
      <c r="B22" s="17"/>
      <c r="C22" s="17"/>
      <c r="D22" s="17"/>
      <c r="E22" s="17"/>
      <c r="F22" s="17"/>
      <c r="G22" s="17"/>
      <c r="H22" s="17"/>
      <c r="I22" s="17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17"/>
      <c r="U22" s="17"/>
      <c r="V22" s="164"/>
      <c r="W22" s="17"/>
      <c r="X22" s="78"/>
      <c r="Y22" s="78"/>
      <c r="Z22" s="78"/>
      <c r="AA22" s="17"/>
      <c r="AB22" s="17"/>
      <c r="AC22" s="262" t="s">
        <v>311</v>
      </c>
      <c r="AD22" s="123" t="s">
        <v>447</v>
      </c>
      <c r="AE22" s="123"/>
      <c r="AF22" s="78"/>
      <c r="AG22" s="17"/>
      <c r="AH22" s="164"/>
    </row>
    <row r="23" spans="1:34" ht="13" x14ac:dyDescent="0.3">
      <c r="A23" s="164"/>
      <c r="B23" s="17"/>
      <c r="C23" s="17"/>
      <c r="D23" s="17"/>
      <c r="E23" s="17"/>
      <c r="F23" s="17"/>
      <c r="G23" s="17"/>
      <c r="H23" s="17"/>
      <c r="I23" s="17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17"/>
      <c r="U23" s="17"/>
      <c r="V23" s="164"/>
      <c r="W23" s="17"/>
      <c r="X23" s="78"/>
      <c r="Y23" s="78"/>
      <c r="Z23" s="78"/>
      <c r="AA23" s="17"/>
      <c r="AB23" s="17"/>
      <c r="AC23" s="258" t="s">
        <v>433</v>
      </c>
      <c r="AD23" s="79" t="s">
        <v>456</v>
      </c>
      <c r="AE23" s="123"/>
      <c r="AF23" s="78"/>
      <c r="AG23" s="17"/>
      <c r="AH23" s="164"/>
    </row>
    <row r="24" spans="1:34" x14ac:dyDescent="0.25">
      <c r="A24" s="164"/>
      <c r="B24" s="17"/>
      <c r="C24" s="17"/>
      <c r="D24" s="17"/>
      <c r="E24" s="17"/>
      <c r="F24" s="17"/>
      <c r="G24" s="17"/>
      <c r="H24" s="17"/>
      <c r="I24" s="17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17"/>
      <c r="U24" s="17"/>
      <c r="V24" s="164"/>
      <c r="W24" s="17"/>
      <c r="X24" s="17"/>
      <c r="Y24" s="17"/>
      <c r="Z24" s="17"/>
      <c r="AA24" s="17"/>
      <c r="AB24" s="17"/>
      <c r="AC24" s="17"/>
      <c r="AD24" s="17"/>
      <c r="AE24" s="17"/>
      <c r="AF24" s="78"/>
      <c r="AG24" s="17"/>
      <c r="AH24" s="164"/>
    </row>
    <row r="25" spans="1:34" x14ac:dyDescent="0.25">
      <c r="A25" s="164"/>
      <c r="B25" s="17"/>
      <c r="C25" s="17"/>
      <c r="D25" s="17"/>
      <c r="E25" s="17"/>
      <c r="F25" s="17"/>
      <c r="G25" s="17"/>
      <c r="H25" s="17"/>
      <c r="I25" s="17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17"/>
      <c r="U25" s="17"/>
      <c r="V25" s="164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64"/>
    </row>
    <row r="26" spans="1:34" x14ac:dyDescent="0.25">
      <c r="A26" s="164"/>
      <c r="B26" s="17"/>
      <c r="C26" s="17"/>
      <c r="D26" s="17"/>
      <c r="E26" s="17"/>
      <c r="F26" s="17"/>
      <c r="G26" s="17"/>
      <c r="H26" s="17"/>
      <c r="I26" s="17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17"/>
      <c r="U26" s="17"/>
      <c r="V26" s="164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64"/>
    </row>
    <row r="27" spans="1:34" x14ac:dyDescent="0.25">
      <c r="A27" s="164"/>
      <c r="B27" s="17"/>
      <c r="C27" s="17"/>
      <c r="D27" s="17"/>
      <c r="E27" s="17"/>
      <c r="F27" s="17"/>
      <c r="G27" s="17"/>
      <c r="H27" s="17"/>
      <c r="I27" s="17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17"/>
      <c r="U27" s="17"/>
      <c r="V27" s="164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64"/>
    </row>
    <row r="28" spans="1:34" x14ac:dyDescent="0.25">
      <c r="A28" s="164"/>
      <c r="B28" s="17"/>
      <c r="C28" s="17"/>
      <c r="D28" s="17"/>
      <c r="E28" s="17"/>
      <c r="F28" s="17"/>
      <c r="G28" s="17"/>
      <c r="H28" s="17"/>
      <c r="I28" s="17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17"/>
      <c r="U28" s="17"/>
      <c r="V28" s="164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64"/>
    </row>
    <row r="29" spans="1:34" x14ac:dyDescent="0.25">
      <c r="A29" s="251"/>
      <c r="B29" s="109"/>
      <c r="C29" s="17"/>
      <c r="D29" s="17"/>
      <c r="E29" s="17"/>
      <c r="F29" s="17"/>
      <c r="G29" s="17"/>
      <c r="H29" s="109"/>
      <c r="I29" s="17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17"/>
      <c r="U29" s="17"/>
      <c r="V29" s="164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64"/>
    </row>
    <row r="30" spans="1:34" ht="13" x14ac:dyDescent="0.3">
      <c r="A30" s="164"/>
      <c r="B30" s="17"/>
      <c r="C30" s="83" t="s">
        <v>436</v>
      </c>
      <c r="D30" s="111" t="s">
        <v>432</v>
      </c>
      <c r="E30" s="111" t="s">
        <v>433</v>
      </c>
      <c r="F30" s="111" t="s">
        <v>276</v>
      </c>
      <c r="G30" s="266" t="s">
        <v>437</v>
      </c>
      <c r="H30" s="17"/>
      <c r="I30" s="17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17"/>
      <c r="U30" s="17"/>
      <c r="V30" s="164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64"/>
    </row>
    <row r="31" spans="1:34" ht="13" x14ac:dyDescent="0.3">
      <c r="A31" s="164"/>
      <c r="B31" s="17"/>
      <c r="C31" s="83" t="s">
        <v>503</v>
      </c>
      <c r="D31" s="112">
        <f>'graph data'!B106</f>
        <v>2.1275719457937603E-2</v>
      </c>
      <c r="E31" s="112">
        <f>'graph data'!R106</f>
        <v>1.290515022071248E-2</v>
      </c>
      <c r="F31" s="112">
        <f>'graph data'!T106</f>
        <v>-8.3705692372251228E-3</v>
      </c>
      <c r="G31" s="17"/>
      <c r="H31" s="17"/>
      <c r="I31" s="17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17"/>
      <c r="U31" s="17"/>
      <c r="V31" s="164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64"/>
    </row>
    <row r="32" spans="1:34" ht="13" x14ac:dyDescent="0.3">
      <c r="A32" s="164"/>
      <c r="B32" s="17"/>
      <c r="C32" s="83" t="s">
        <v>179</v>
      </c>
      <c r="D32" s="267">
        <f>'graph data'!B107</f>
        <v>2551724.231124572</v>
      </c>
      <c r="E32" s="267">
        <f>'graph data'!R107</f>
        <v>2771680.9092165641</v>
      </c>
      <c r="F32" s="268">
        <f>'graph data'!T107</f>
        <v>219956.67809199216</v>
      </c>
      <c r="G32" s="287">
        <f>F32/D32</f>
        <v>8.6199235563576129E-2</v>
      </c>
      <c r="H32" s="17"/>
      <c r="I32" s="17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17"/>
      <c r="U32" s="17"/>
      <c r="V32" s="164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64"/>
    </row>
    <row r="33" spans="1:34" ht="13" x14ac:dyDescent="0.3">
      <c r="A33" s="164"/>
      <c r="B33" s="17"/>
      <c r="C33" s="88" t="s">
        <v>98</v>
      </c>
      <c r="D33" s="267">
        <f>'graph data'!B108</f>
        <v>2606014</v>
      </c>
      <c r="E33" s="267">
        <f>'graph data'!R108</f>
        <v>2807449.8677138849</v>
      </c>
      <c r="F33" s="268">
        <f>'graph data'!T108</f>
        <v>201435.86771388492</v>
      </c>
      <c r="G33" s="287">
        <f t="shared" ref="G33:G34" si="0">F33/D33</f>
        <v>7.7296540891140617E-2</v>
      </c>
      <c r="H33" s="17"/>
      <c r="I33" s="17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17"/>
      <c r="U33" s="17"/>
      <c r="V33" s="164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64"/>
    </row>
    <row r="34" spans="1:34" ht="13" x14ac:dyDescent="0.3">
      <c r="A34" s="164"/>
      <c r="B34" s="17"/>
      <c r="C34" s="83" t="s">
        <v>427</v>
      </c>
      <c r="D34" s="270">
        <f>'graph data'!B109</f>
        <v>2.498586971185501E-2</v>
      </c>
      <c r="E34" s="270">
        <f>'graph data'!R109</f>
        <v>2.5187939923814663E-2</v>
      </c>
      <c r="F34" s="271">
        <f>'graph data'!T109</f>
        <v>2.0207021195965333E-4</v>
      </c>
      <c r="G34" s="287">
        <f t="shared" si="0"/>
        <v>8.0873795585261286E-3</v>
      </c>
      <c r="H34" s="17"/>
      <c r="I34" s="17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17"/>
      <c r="U34" s="17"/>
      <c r="V34" s="164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64"/>
    </row>
    <row r="35" spans="1:34" x14ac:dyDescent="0.25">
      <c r="A35" s="164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64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64"/>
    </row>
    <row r="36" spans="1:34" x14ac:dyDescent="0.25">
      <c r="A36" s="164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64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64"/>
    </row>
    <row r="37" spans="1:34" ht="13" x14ac:dyDescent="0.3">
      <c r="A37" s="164"/>
      <c r="B37" s="17"/>
      <c r="C37" s="17"/>
      <c r="D37" s="83" t="s">
        <v>504</v>
      </c>
      <c r="E37" s="115" t="str">
        <f>'graph data'!C56</f>
        <v>Target Q</v>
      </c>
      <c r="F37" s="115" t="str">
        <f>'graph data'!D56</f>
        <v>Baseline</v>
      </c>
      <c r="G37" s="115" t="str">
        <f>'graph data'!E56</f>
        <v>Capacity</v>
      </c>
      <c r="H37" s="115" t="str">
        <f>'graph data'!F56</f>
        <v>Pay/infla</v>
      </c>
      <c r="I37" s="115" t="str">
        <f>'graph data'!G56</f>
        <v>Other adj</v>
      </c>
      <c r="J37" s="115" t="str">
        <f>'graph data'!H56</f>
        <v>PopShare</v>
      </c>
      <c r="K37" s="115" t="str">
        <f>'graph data'!I56</f>
        <v>Prescr</v>
      </c>
      <c r="L37" s="115" t="str">
        <f>'graph data'!J56</f>
        <v>Maternity</v>
      </c>
      <c r="M37" s="115" t="str">
        <f>'graph data'!K56</f>
        <v>CSTTA</v>
      </c>
      <c r="N37" s="115" t="str">
        <f>'graph data'!L56</f>
        <v>MFF</v>
      </c>
      <c r="O37" s="115" t="str">
        <f>'graph data'!M56</f>
        <v>ExpWt</v>
      </c>
      <c r="P37" s="115" t="str">
        <f>'graph data'!N56</f>
        <v>Remote</v>
      </c>
      <c r="Q37" s="115" t="str">
        <f>'graph data'!O56</f>
        <v>PFI adj</v>
      </c>
      <c r="R37" s="115" t="str">
        <f>'graph data'!P56</f>
        <v>HI data</v>
      </c>
      <c r="S37" s="115" t="str">
        <f>'graph data'!Q56</f>
        <v>Other mod</v>
      </c>
      <c r="T37" s="121" t="str">
        <f>'graph data'!R55</f>
        <v>Combined</v>
      </c>
      <c r="U37" s="17"/>
      <c r="V37" s="164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64"/>
    </row>
    <row r="38" spans="1:34" ht="13" x14ac:dyDescent="0.3">
      <c r="A38" s="164"/>
      <c r="B38" s="17"/>
      <c r="C38" s="326"/>
      <c r="D38" s="83" t="s">
        <v>503</v>
      </c>
      <c r="E38" s="118">
        <f>'graph data'!C100</f>
        <v>3.8207389719353557E-3</v>
      </c>
      <c r="F38" s="118">
        <f>'graph data'!D100</f>
        <v>-1.6788119903532461E-4</v>
      </c>
      <c r="G38" s="118">
        <f>'graph data'!E100</f>
        <v>-2.9883941071227049E-3</v>
      </c>
      <c r="H38" s="118">
        <f>'graph data'!F100</f>
        <v>-2.4927061080703972E-4</v>
      </c>
      <c r="I38" s="118">
        <f>'graph data'!G100</f>
        <v>-5.9401388557511758E-4</v>
      </c>
      <c r="J38" s="118">
        <f>'graph data'!H100</f>
        <v>1.3386766253684623E-3</v>
      </c>
      <c r="K38" s="118">
        <f>'graph data'!I100</f>
        <v>-6.7916617825591885E-4</v>
      </c>
      <c r="L38" s="118">
        <f>'graph data'!J100</f>
        <v>-3.8171165777689531E-4</v>
      </c>
      <c r="M38" s="118">
        <f>'graph data'!K100</f>
        <v>-4.9177533178856869E-4</v>
      </c>
      <c r="N38" s="118">
        <f>'graph data'!L100</f>
        <v>-2.2074014577095902E-3</v>
      </c>
      <c r="O38" s="118">
        <f>'graph data'!M100</f>
        <v>1.3680549165775435E-3</v>
      </c>
      <c r="P38" s="118">
        <f>'graph data'!N100</f>
        <v>6.0680123579559542E-4</v>
      </c>
      <c r="Q38" s="118">
        <f>'graph data'!O100</f>
        <v>6.575473050995928E-4</v>
      </c>
      <c r="R38" s="118">
        <f>'graph data'!P100</f>
        <v>-9.4060226755583454E-3</v>
      </c>
      <c r="S38" s="118">
        <f>'graph data'!Q100</f>
        <v>1.0032488116278326E-3</v>
      </c>
      <c r="T38" s="119">
        <f>'graph data'!R100</f>
        <v>-8.3705692372251228E-3</v>
      </c>
      <c r="U38" s="17"/>
      <c r="V38" s="164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64"/>
    </row>
    <row r="39" spans="1:34" ht="13" x14ac:dyDescent="0.3">
      <c r="A39" s="164"/>
      <c r="B39" s="17"/>
      <c r="C39" s="326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64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64"/>
    </row>
    <row r="40" spans="1:34" ht="13" x14ac:dyDescent="0.3">
      <c r="A40" s="164"/>
      <c r="B40" s="17"/>
      <c r="C40" s="326"/>
      <c r="D40" s="17"/>
      <c r="E40" s="17"/>
      <c r="F40" s="17"/>
      <c r="G40" s="17"/>
      <c r="H40" s="17"/>
      <c r="I40" s="17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17"/>
      <c r="U40" s="17"/>
      <c r="V40" s="164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64"/>
    </row>
    <row r="41" spans="1:34" ht="13" x14ac:dyDescent="0.3">
      <c r="A41" s="164"/>
      <c r="B41" s="17"/>
      <c r="C41" s="368" t="s">
        <v>273</v>
      </c>
      <c r="D41" s="17"/>
      <c r="E41" s="17"/>
      <c r="F41" s="17"/>
      <c r="G41" s="17"/>
      <c r="H41" s="17"/>
      <c r="I41" s="17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17"/>
      <c r="U41" s="17"/>
      <c r="V41" s="164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64"/>
    </row>
    <row r="42" spans="1:34" ht="13" x14ac:dyDescent="0.3">
      <c r="A42" s="164"/>
      <c r="B42" s="17"/>
      <c r="C42" s="368" t="s">
        <v>509</v>
      </c>
      <c r="D42" s="17"/>
      <c r="E42" s="17"/>
      <c r="F42" s="17"/>
      <c r="G42" s="17"/>
      <c r="H42" s="17"/>
      <c r="I42" s="17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17"/>
      <c r="U42" s="17"/>
      <c r="V42" s="164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64"/>
    </row>
    <row r="43" spans="1:34" x14ac:dyDescent="0.25">
      <c r="A43" s="164"/>
      <c r="B43" s="17"/>
      <c r="C43" s="17"/>
      <c r="D43" s="17"/>
      <c r="E43" s="17"/>
      <c r="F43" s="17"/>
      <c r="G43" s="17"/>
      <c r="H43" s="17"/>
      <c r="I43" s="17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17"/>
      <c r="U43" s="17"/>
      <c r="V43" s="164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64"/>
    </row>
    <row r="44" spans="1:34" ht="13" x14ac:dyDescent="0.3">
      <c r="A44" s="164"/>
      <c r="B44" s="17"/>
      <c r="C44" s="309" t="s">
        <v>459</v>
      </c>
      <c r="D44" s="17"/>
      <c r="E44" s="17"/>
      <c r="F44" s="17"/>
      <c r="G44" s="17"/>
      <c r="H44" s="17"/>
      <c r="I44" s="17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17"/>
      <c r="U44" s="17"/>
      <c r="V44" s="164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64"/>
    </row>
    <row r="45" spans="1:34" x14ac:dyDescent="0.25">
      <c r="A45" s="164"/>
      <c r="B45" s="17"/>
      <c r="C45" s="304">
        <f>'pop2425'!$F$15*100</f>
        <v>2.402798281156199</v>
      </c>
      <c r="D45" s="17"/>
      <c r="E45" s="17"/>
      <c r="F45" s="17"/>
      <c r="G45" s="17"/>
      <c r="H45" s="17"/>
      <c r="I45" s="17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17"/>
      <c r="U45" s="17"/>
      <c r="V45" s="164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64"/>
    </row>
    <row r="46" spans="1:34" ht="13" x14ac:dyDescent="0.3">
      <c r="A46" s="164"/>
      <c r="B46" s="17"/>
      <c r="C46" s="309" t="s">
        <v>460</v>
      </c>
      <c r="D46" s="17"/>
      <c r="E46" s="17"/>
      <c r="F46" s="17"/>
      <c r="G46" s="17"/>
      <c r="H46" s="17"/>
      <c r="I46" s="17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17"/>
      <c r="U46" s="17"/>
      <c r="V46" s="164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64"/>
    </row>
    <row r="47" spans="1:34" x14ac:dyDescent="0.25">
      <c r="A47" s="164"/>
      <c r="B47" s="17"/>
      <c r="C47" s="304">
        <f>'pop2425'!$F$11*100</f>
        <v>2.4002707106194583</v>
      </c>
      <c r="D47" s="17"/>
      <c r="E47" s="17"/>
      <c r="F47" s="17"/>
      <c r="G47" s="17"/>
      <c r="H47" s="17"/>
      <c r="I47" s="17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17"/>
      <c r="U47" s="17"/>
      <c r="V47" s="164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64"/>
    </row>
    <row r="48" spans="1:34" ht="13" x14ac:dyDescent="0.3">
      <c r="A48" s="164"/>
      <c r="B48" s="17"/>
      <c r="C48" s="309" t="s">
        <v>449</v>
      </c>
      <c r="D48" s="17"/>
      <c r="E48" s="17"/>
      <c r="F48" s="17"/>
      <c r="G48" s="17"/>
      <c r="H48" s="17"/>
      <c r="I48" s="17"/>
      <c r="J48" s="50"/>
      <c r="K48" s="50"/>
      <c r="L48" s="50"/>
      <c r="M48" s="50"/>
      <c r="N48" s="50"/>
      <c r="O48" s="50"/>
      <c r="P48" s="50"/>
      <c r="Q48" s="50"/>
      <c r="R48" s="92"/>
      <c r="S48" s="50"/>
      <c r="T48" s="17"/>
      <c r="U48" s="17"/>
      <c r="V48" s="164"/>
      <c r="W48" s="17"/>
      <c r="X48" s="291"/>
      <c r="Y48" s="60" t="s">
        <v>156</v>
      </c>
      <c r="Z48" s="61" t="s">
        <v>157</v>
      </c>
      <c r="AA48" s="59" t="s">
        <v>155</v>
      </c>
      <c r="AB48" s="17"/>
      <c r="AC48" s="291"/>
      <c r="AD48" s="61" t="s">
        <v>157</v>
      </c>
      <c r="AE48" s="60" t="s">
        <v>156</v>
      </c>
      <c r="AF48" s="59" t="s">
        <v>155</v>
      </c>
      <c r="AG48" s="17"/>
      <c r="AH48" s="164"/>
    </row>
    <row r="49" spans="1:34" ht="13" x14ac:dyDescent="0.3">
      <c r="A49" s="164"/>
      <c r="B49" s="17"/>
      <c r="C49" s="308">
        <f>C47-C45</f>
        <v>-2.5275705367406864E-3</v>
      </c>
      <c r="D49" s="17"/>
      <c r="E49" s="17"/>
      <c r="F49" s="17"/>
      <c r="G49" s="17"/>
      <c r="H49" s="17"/>
      <c r="I49" s="17"/>
      <c r="J49" s="50"/>
      <c r="K49" s="50"/>
      <c r="L49" s="50"/>
      <c r="M49" s="50"/>
      <c r="N49" s="50"/>
      <c r="O49" s="50"/>
      <c r="P49" s="50"/>
      <c r="Q49" s="50"/>
      <c r="R49" s="93"/>
      <c r="S49" s="50"/>
      <c r="T49" s="17"/>
      <c r="U49" s="17"/>
      <c r="V49" s="164"/>
      <c r="W49" s="17"/>
      <c r="X49" s="171"/>
      <c r="Y49" s="292" t="s">
        <v>439</v>
      </c>
      <c r="Z49" s="184"/>
      <c r="AA49" s="184"/>
      <c r="AB49" s="17"/>
      <c r="AC49" s="292" t="s">
        <v>442</v>
      </c>
      <c r="AD49" s="171"/>
      <c r="AE49" s="184"/>
      <c r="AF49" s="184"/>
      <c r="AG49" s="17"/>
      <c r="AH49" s="164"/>
    </row>
    <row r="50" spans="1:34" ht="13" x14ac:dyDescent="0.3">
      <c r="A50" s="164"/>
      <c r="B50" s="17"/>
      <c r="C50" s="17"/>
      <c r="D50" s="17"/>
      <c r="E50" s="17"/>
      <c r="F50" s="17"/>
      <c r="G50" s="17"/>
      <c r="H50" s="17"/>
      <c r="I50" s="17"/>
      <c r="J50" s="50"/>
      <c r="K50" s="50"/>
      <c r="L50" s="50"/>
      <c r="M50" s="50"/>
      <c r="N50" s="50"/>
      <c r="O50" s="50"/>
      <c r="P50" s="50"/>
      <c r="Q50" s="50"/>
      <c r="S50" s="50"/>
      <c r="T50" s="17"/>
      <c r="U50" s="17"/>
      <c r="V50" s="164"/>
      <c r="W50" s="17"/>
      <c r="X50" s="177" t="s">
        <v>411</v>
      </c>
      <c r="Y50" s="182">
        <f>'pop2425'!$E$10</f>
        <v>751287.16666666663</v>
      </c>
      <c r="Z50" s="183">
        <f>'pop2425'!$D$10</f>
        <v>767494.66666666651</v>
      </c>
      <c r="AA50" s="187">
        <f>'pop2425'!$F$10</f>
        <v>1518781.8333333337</v>
      </c>
      <c r="AB50" s="17"/>
      <c r="AC50" s="177" t="s">
        <v>411</v>
      </c>
      <c r="AD50" s="294">
        <f>Z50-Z55</f>
        <v>19738.833333333605</v>
      </c>
      <c r="AE50" s="296">
        <f>Y50-Y55</f>
        <v>17971.166666666279</v>
      </c>
      <c r="AF50" s="58">
        <f>AA50-AA55</f>
        <v>37710.000000000233</v>
      </c>
      <c r="AG50" s="17"/>
      <c r="AH50" s="164"/>
    </row>
    <row r="51" spans="1:34" x14ac:dyDescent="0.25">
      <c r="A51" s="164"/>
      <c r="B51" s="17"/>
      <c r="C51" s="17"/>
      <c r="D51" s="17"/>
      <c r="E51" s="17"/>
      <c r="F51" s="17"/>
      <c r="G51" s="17"/>
      <c r="H51" s="17"/>
      <c r="I51" s="17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17"/>
      <c r="U51" s="17"/>
      <c r="V51" s="164"/>
      <c r="W51" s="17"/>
      <c r="X51" s="181" t="s">
        <v>196</v>
      </c>
      <c r="Y51" s="179">
        <f>'pop2425'!$E$11</f>
        <v>0.49466430936811079</v>
      </c>
      <c r="Z51" s="180">
        <f>'pop2425'!$D$11</f>
        <v>0.50533569063188888</v>
      </c>
      <c r="AA51" s="186">
        <v>1</v>
      </c>
      <c r="AB51" s="17"/>
      <c r="AC51" s="181" t="s">
        <v>195</v>
      </c>
      <c r="AD51" s="295">
        <f>AD50/Z55</f>
        <v>2.6397431425365388E-2</v>
      </c>
      <c r="AE51" s="297">
        <f>AE50/Y55</f>
        <v>2.450671561327759E-2</v>
      </c>
      <c r="AF51" s="178">
        <f>AF50/AA55</f>
        <v>2.5461290365052222E-2</v>
      </c>
      <c r="AG51" s="17"/>
      <c r="AH51" s="164"/>
    </row>
    <row r="52" spans="1:34" ht="13" x14ac:dyDescent="0.3">
      <c r="A52" s="164"/>
      <c r="B52" s="17"/>
      <c r="C52" s="17"/>
      <c r="D52" s="17"/>
      <c r="E52" s="17"/>
      <c r="F52" s="17"/>
      <c r="G52" s="17"/>
      <c r="H52" s="17"/>
      <c r="I52" s="17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17"/>
      <c r="U52" s="17"/>
      <c r="V52" s="164"/>
      <c r="W52" s="17"/>
      <c r="X52" s="177" t="s">
        <v>197</v>
      </c>
      <c r="Y52" s="298">
        <f>'pop2425'!$E$3/1000000</f>
        <v>31.541439833333328</v>
      </c>
      <c r="Z52" s="299">
        <f>'pop2425'!$D$3/1000000</f>
        <v>31.733999333333333</v>
      </c>
      <c r="AA52" s="300">
        <f>'pop2425'!$F$3/1000000</f>
        <v>63.275439166666693</v>
      </c>
      <c r="AB52" s="17"/>
      <c r="AC52" s="177" t="s">
        <v>178</v>
      </c>
      <c r="AD52" s="301">
        <f>Z52-Z57</f>
        <v>0.83748041666666495</v>
      </c>
      <c r="AE52" s="302">
        <f>Y52-Y57</f>
        <v>0.79850091666666145</v>
      </c>
      <c r="AF52" s="303">
        <f>AA52-AA57</f>
        <v>1.6359813333333548</v>
      </c>
      <c r="AG52" s="17"/>
      <c r="AH52" s="164"/>
    </row>
    <row r="53" spans="1:34" x14ac:dyDescent="0.25">
      <c r="A53" s="164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64"/>
      <c r="W53" s="17"/>
      <c r="X53" s="176" t="s">
        <v>196</v>
      </c>
      <c r="Y53" s="174">
        <f>'pop2425'!$E$4</f>
        <v>0.49847840250074882</v>
      </c>
      <c r="Z53" s="175">
        <f>'pop2425'!$D$4</f>
        <v>0.50152159749925063</v>
      </c>
      <c r="AA53" s="185">
        <v>1</v>
      </c>
      <c r="AB53" s="17"/>
      <c r="AC53" s="176" t="s">
        <v>195</v>
      </c>
      <c r="AD53" s="175">
        <f>AD52/Z57</f>
        <v>2.7105979768319421E-2</v>
      </c>
      <c r="AE53" s="174">
        <f>AE52/Y57</f>
        <v>2.5973473740787033E-2</v>
      </c>
      <c r="AF53" s="173">
        <f>AF52/AA57</f>
        <v>2.6541137622541677E-2</v>
      </c>
      <c r="AG53" s="17"/>
      <c r="AH53" s="164"/>
    </row>
    <row r="54" spans="1:34" ht="13" x14ac:dyDescent="0.3">
      <c r="A54" s="164"/>
      <c r="B54" s="17"/>
      <c r="C54" s="83" t="s">
        <v>434</v>
      </c>
      <c r="D54" s="280" t="s">
        <v>432</v>
      </c>
      <c r="E54" s="283" t="str">
        <f>'graph data'!C56</f>
        <v>Target Q</v>
      </c>
      <c r="F54" s="283" t="str">
        <f>'graph data'!D56</f>
        <v>Baseline</v>
      </c>
      <c r="G54" s="283" t="str">
        <f>'graph data'!E56</f>
        <v>Capacity</v>
      </c>
      <c r="H54" s="283" t="str">
        <f>'graph data'!F56</f>
        <v>Pay/infla</v>
      </c>
      <c r="I54" s="283" t="str">
        <f>'graph data'!G56</f>
        <v>Other adj</v>
      </c>
      <c r="J54" s="317" t="str">
        <f>'graph data'!H105</f>
        <v>PopShare</v>
      </c>
      <c r="K54" s="317" t="str">
        <f>'graph data'!I105</f>
        <v>Prescr</v>
      </c>
      <c r="L54" s="317" t="str">
        <f>'graph data'!J105</f>
        <v>Maternity</v>
      </c>
      <c r="M54" s="317" t="str">
        <f>'graph data'!K105</f>
        <v>CSTTA</v>
      </c>
      <c r="N54" s="317" t="str">
        <f>'graph data'!L105</f>
        <v>MFF</v>
      </c>
      <c r="O54" s="317" t="str">
        <f>'graph data'!M105</f>
        <v>ExpWt</v>
      </c>
      <c r="P54" s="317" t="str">
        <f>'graph data'!N105</f>
        <v>Remote</v>
      </c>
      <c r="Q54" s="317" t="str">
        <f>'graph data'!O105</f>
        <v>PFI adj</v>
      </c>
      <c r="R54" s="317" t="str">
        <f>'graph data'!P105</f>
        <v>HI data</v>
      </c>
      <c r="S54" s="317" t="str">
        <f>'graph data'!Q105</f>
        <v>Other mod</v>
      </c>
      <c r="T54" s="280" t="s">
        <v>433</v>
      </c>
      <c r="U54" s="17"/>
      <c r="V54" s="164"/>
      <c r="W54" s="17"/>
      <c r="X54" s="171"/>
      <c r="Y54" s="293" t="s">
        <v>440</v>
      </c>
      <c r="Z54" s="184"/>
      <c r="AA54" s="184"/>
      <c r="AB54" s="17"/>
      <c r="AC54" s="17"/>
      <c r="AD54" s="17"/>
      <c r="AE54" s="17"/>
      <c r="AF54" s="17"/>
      <c r="AG54" s="17"/>
      <c r="AH54" s="164"/>
    </row>
    <row r="55" spans="1:34" ht="13" x14ac:dyDescent="0.3">
      <c r="A55" s="164"/>
      <c r="B55" s="17"/>
      <c r="C55" s="83" t="s">
        <v>435</v>
      </c>
      <c r="D55" s="112">
        <f>'graph data'!B106</f>
        <v>2.1275719457937603E-2</v>
      </c>
      <c r="E55" s="284">
        <f>'graph data'!C106</f>
        <v>2.5096458429872959E-2</v>
      </c>
      <c r="F55" s="284">
        <f>'graph data'!D106</f>
        <v>2.4928577230837634E-2</v>
      </c>
      <c r="G55" s="284">
        <f>'graph data'!E106</f>
        <v>2.1940183123714929E-2</v>
      </c>
      <c r="H55" s="284">
        <f>'graph data'!F106</f>
        <v>2.1690912512907889E-2</v>
      </c>
      <c r="I55" s="284">
        <f>'graph data'!G106</f>
        <v>2.1096898627332772E-2</v>
      </c>
      <c r="J55" s="110">
        <f>'graph data'!H106</f>
        <v>2.2435575252701234E-2</v>
      </c>
      <c r="K55" s="110">
        <f>'graph data'!I106</f>
        <v>2.1756409074445315E-2</v>
      </c>
      <c r="L55" s="110">
        <f>'graph data'!J106</f>
        <v>2.137469741666842E-2</v>
      </c>
      <c r="M55" s="110">
        <f>'graph data'!K106</f>
        <v>2.0882922084879851E-2</v>
      </c>
      <c r="N55" s="110">
        <f>'graph data'!L106</f>
        <v>1.8675520627170261E-2</v>
      </c>
      <c r="O55" s="110">
        <f>'graph data'!M106</f>
        <v>2.0043575543747805E-2</v>
      </c>
      <c r="P55" s="110">
        <f>'graph data'!N106</f>
        <v>2.06503767795434E-2</v>
      </c>
      <c r="Q55" s="110">
        <f>'graph data'!O106</f>
        <v>2.1307924084642993E-2</v>
      </c>
      <c r="R55" s="110">
        <f>'graph data'!P106</f>
        <v>1.1901901409084648E-2</v>
      </c>
      <c r="S55" s="110">
        <f>'graph data'!Q106</f>
        <v>1.290515022071248E-2</v>
      </c>
      <c r="T55" s="112">
        <f>'graph data'!R106</f>
        <v>1.290515022071248E-2</v>
      </c>
      <c r="U55" s="17"/>
      <c r="V55" s="164"/>
      <c r="W55" s="17"/>
      <c r="X55" s="177" t="s">
        <v>411</v>
      </c>
      <c r="Y55" s="182">
        <f>'pop2425'!$E$14</f>
        <v>733316.00000000035</v>
      </c>
      <c r="Z55" s="183">
        <f>'pop2425'!$D$14</f>
        <v>747755.83333333291</v>
      </c>
      <c r="AA55" s="187">
        <f>'pop2425'!$F$14</f>
        <v>1481071.8333333335</v>
      </c>
      <c r="AB55" s="17"/>
      <c r="AC55" s="172" t="s">
        <v>443</v>
      </c>
      <c r="AD55" s="172" t="s">
        <v>271</v>
      </c>
      <c r="AE55" s="172" t="s">
        <v>178</v>
      </c>
      <c r="AF55" s="17"/>
      <c r="AG55" s="17"/>
      <c r="AH55" s="164"/>
    </row>
    <row r="56" spans="1:34" ht="13" x14ac:dyDescent="0.3">
      <c r="A56" s="164"/>
      <c r="B56" s="17"/>
      <c r="C56" s="83" t="s">
        <v>293</v>
      </c>
      <c r="D56" s="281">
        <f>'graph data'!B107</f>
        <v>2551724.231124572</v>
      </c>
      <c r="E56" s="285">
        <f>'graph data'!C107</f>
        <v>2542213.4459342472</v>
      </c>
      <c r="F56" s="285">
        <f>'graph data'!D107</f>
        <v>2637636.480497201</v>
      </c>
      <c r="G56" s="285">
        <f>'graph data'!E107</f>
        <v>2668435.5576957762</v>
      </c>
      <c r="H56" s="285">
        <f>'graph data'!F107</f>
        <v>2745284.0789346346</v>
      </c>
      <c r="I56" s="285">
        <f>'graph data'!G107</f>
        <v>2749445.1030925256</v>
      </c>
      <c r="J56" s="267">
        <f>'graph data'!H107</f>
        <v>2745845.249975781</v>
      </c>
      <c r="K56" s="267">
        <f>'graph data'!I107</f>
        <v>2747670.4259256902</v>
      </c>
      <c r="L56" s="267">
        <f>'graph data'!J107</f>
        <v>2748697.2947486183</v>
      </c>
      <c r="M56" s="267">
        <f>'graph data'!K107</f>
        <v>2750021.3853910114</v>
      </c>
      <c r="N56" s="267">
        <f>'graph data'!L107</f>
        <v>2755980.4970923578</v>
      </c>
      <c r="O56" s="267">
        <f>'graph data'!M107</f>
        <v>2752284.250422671</v>
      </c>
      <c r="P56" s="267">
        <f>'graph data'!N107</f>
        <v>2750647.9511350668</v>
      </c>
      <c r="Q56" s="267">
        <f>'graph data'!O107</f>
        <v>2748877.0051697083</v>
      </c>
      <c r="R56" s="267">
        <f>'graph data'!P107</f>
        <v>2774428.8886150722</v>
      </c>
      <c r="S56" s="267">
        <f>'graph data'!Q107</f>
        <v>2771680.9092165641</v>
      </c>
      <c r="T56" s="281">
        <f>'graph data'!R107</f>
        <v>2771680.9092165641</v>
      </c>
      <c r="U56" s="17"/>
      <c r="V56" s="164"/>
      <c r="W56" s="17"/>
      <c r="X56" s="181" t="s">
        <v>196</v>
      </c>
      <c r="Y56" s="179">
        <f>'pop2425'!$E$15</f>
        <v>0.49512520830916279</v>
      </c>
      <c r="Z56" s="180">
        <f>'pop2425'!$D$15</f>
        <v>0.50487479169083704</v>
      </c>
      <c r="AA56" s="186">
        <v>1</v>
      </c>
      <c r="AB56" s="17"/>
      <c r="AC56" s="310" t="s">
        <v>424</v>
      </c>
      <c r="AD56" s="312">
        <f>'pop2425'!AQ33/100</f>
        <v>0.17804219412246058</v>
      </c>
      <c r="AE56" s="305">
        <f>'pop2425'!AQ77/100</f>
        <v>0.17805775798184559</v>
      </c>
      <c r="AF56" s="17"/>
      <c r="AG56" s="17"/>
      <c r="AH56" s="164"/>
    </row>
    <row r="57" spans="1:34" ht="13" x14ac:dyDescent="0.3">
      <c r="A57" s="164"/>
      <c r="B57" s="17"/>
      <c r="C57" s="83" t="s">
        <v>294</v>
      </c>
      <c r="D57" s="281">
        <f>'graph data'!B108</f>
        <v>2606014</v>
      </c>
      <c r="E57" s="285">
        <f>'graph data'!C108</f>
        <v>2606014</v>
      </c>
      <c r="F57" s="285">
        <f>'graph data'!D108</f>
        <v>2703389.0052081505</v>
      </c>
      <c r="G57" s="285">
        <f>'graph data'!E108</f>
        <v>2726981.5224854541</v>
      </c>
      <c r="H57" s="285">
        <f>'graph data'!F108</f>
        <v>2804831.7957138848</v>
      </c>
      <c r="I57" s="285">
        <f>'graph data'!G108</f>
        <v>2807449.8677138849</v>
      </c>
      <c r="J57" s="279">
        <f>'graph data'!H108</f>
        <v>2807449.8677138849</v>
      </c>
      <c r="K57" s="279">
        <f>'graph data'!I108</f>
        <v>2807449.8677138849</v>
      </c>
      <c r="L57" s="279">
        <f>'graph data'!J108</f>
        <v>2807449.8677138849</v>
      </c>
      <c r="M57" s="279">
        <f>'graph data'!K108</f>
        <v>2807449.8677138849</v>
      </c>
      <c r="N57" s="279">
        <f>'graph data'!L108</f>
        <v>2807449.8677138849</v>
      </c>
      <c r="O57" s="279">
        <f>'graph data'!M108</f>
        <v>2807449.8677138849</v>
      </c>
      <c r="P57" s="279">
        <f>'graph data'!N108</f>
        <v>2807449.8677138849</v>
      </c>
      <c r="Q57" s="279">
        <f>'graph data'!O108</f>
        <v>2807449.8677138849</v>
      </c>
      <c r="R57" s="279">
        <f>'graph data'!P108</f>
        <v>2807449.8677138849</v>
      </c>
      <c r="S57" s="279">
        <f>'graph data'!Q108</f>
        <v>2807449.8677138849</v>
      </c>
      <c r="T57" s="288">
        <f>'graph data'!R108</f>
        <v>2807449.8677138849</v>
      </c>
      <c r="U57" s="17"/>
      <c r="V57" s="164"/>
      <c r="W57" s="17"/>
      <c r="X57" s="177" t="s">
        <v>178</v>
      </c>
      <c r="Y57" s="298">
        <f>'pop2425'!$E$6/1000000</f>
        <v>30.742938916666667</v>
      </c>
      <c r="Z57" s="299">
        <f>'pop2425'!$D$6/1000000</f>
        <v>30.896518916666668</v>
      </c>
      <c r="AA57" s="300">
        <f>'pop2425'!$F$6/1000000</f>
        <v>61.639457833333338</v>
      </c>
      <c r="AB57" s="17"/>
      <c r="AC57" s="311" t="s">
        <v>441</v>
      </c>
      <c r="AD57" s="313">
        <f>'pop2425'!AR33</f>
        <v>40.201982268464924</v>
      </c>
      <c r="AE57" s="306">
        <f>'pop2425'!AR77</f>
        <v>40.554160634233426</v>
      </c>
      <c r="AF57" s="17"/>
      <c r="AG57" s="17"/>
      <c r="AH57" s="164"/>
    </row>
    <row r="58" spans="1:34" ht="13" x14ac:dyDescent="0.3">
      <c r="A58" s="164"/>
      <c r="B58" s="17"/>
      <c r="C58" s="83" t="s">
        <v>427</v>
      </c>
      <c r="D58" s="282">
        <f>'graph data'!B109</f>
        <v>2.498586971185501E-2</v>
      </c>
      <c r="E58" s="286">
        <f>'graph data'!C109</f>
        <v>2.4985869711855003E-2</v>
      </c>
      <c r="F58" s="286">
        <f>'graph data'!D109</f>
        <v>2.4985869711855003E-2</v>
      </c>
      <c r="G58" s="286">
        <f>'graph data'!E109</f>
        <v>2.4985869711855006E-2</v>
      </c>
      <c r="H58" s="286">
        <f>'graph data'!F109</f>
        <v>2.4985869711854999E-2</v>
      </c>
      <c r="I58" s="286">
        <f>'graph data'!G109</f>
        <v>2.4985869711855013E-2</v>
      </c>
      <c r="J58" s="269">
        <f>'graph data'!H109</f>
        <v>2.4953155670445121E-2</v>
      </c>
      <c r="K58" s="269">
        <f>'graph data'!I109</f>
        <v>2.4969742147634408E-2</v>
      </c>
      <c r="L58" s="269">
        <f>'graph data'!J109</f>
        <v>2.4979073925378209E-2</v>
      </c>
      <c r="M58" s="269">
        <f>'graph data'!K109</f>
        <v>2.4991106737468297E-2</v>
      </c>
      <c r="N58" s="269">
        <f>'graph data'!L109</f>
        <v>2.504526078782586E-2</v>
      </c>
      <c r="O58" s="269">
        <f>'graph data'!M109</f>
        <v>2.5011670759929761E-2</v>
      </c>
      <c r="P58" s="269">
        <f>'graph data'!N109</f>
        <v>2.4996800719148188E-2</v>
      </c>
      <c r="Q58" s="269">
        <f>'graph data'!O109</f>
        <v>2.4980707062610946E-2</v>
      </c>
      <c r="R58" s="269">
        <f>'graph data'!P109</f>
        <v>2.5212912473782916E-2</v>
      </c>
      <c r="S58" s="269">
        <f>'graph data'!Q109</f>
        <v>2.5187939923814663E-2</v>
      </c>
      <c r="T58" s="289">
        <f>'graph data'!R109</f>
        <v>2.5187939923814663E-2</v>
      </c>
      <c r="U58" s="17"/>
      <c r="V58" s="164"/>
      <c r="W58" s="17"/>
      <c r="X58" s="176" t="s">
        <v>196</v>
      </c>
      <c r="Y58" s="174">
        <f>'pop2425'!$E$7</f>
        <v>0.49875420708261853</v>
      </c>
      <c r="Z58" s="175">
        <f>'pop2425'!$D$7</f>
        <v>0.50124579291738147</v>
      </c>
      <c r="AA58" s="185">
        <v>1</v>
      </c>
      <c r="AB58" s="17"/>
      <c r="AC58" s="17"/>
      <c r="AD58" s="17"/>
      <c r="AE58" s="17"/>
      <c r="AF58" s="17"/>
      <c r="AG58" s="17"/>
      <c r="AH58" s="164"/>
    </row>
    <row r="59" spans="1:34" x14ac:dyDescent="0.25">
      <c r="A59" s="16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64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64"/>
    </row>
    <row r="60" spans="1:34" x14ac:dyDescent="0.25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290" t="s">
        <v>438</v>
      </c>
      <c r="U60" s="164"/>
      <c r="V60" s="164"/>
      <c r="W60" s="249" t="s">
        <v>458</v>
      </c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</row>
  </sheetData>
  <printOptions horizontalCentered="1" verticalCentered="1"/>
  <pageMargins left="0.15748031496062992" right="0.15748031496062992" top="0.19685039370078741" bottom="0.19685039370078741" header="0.31496062992125984" footer="0.31496062992125984"/>
  <pageSetup paperSize="9" scale="55" orientation="landscape" horizontalDpi="90" verticalDpi="90" r:id="rId1"/>
  <headerFooter>
    <oddHeader>&amp;C&amp;"Arial,Regular"&amp;20&amp;F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List Box 1">
              <controlPr locked="0" defaultSize="0" autoLine="0" autoPict="0" altText="Select your ICB here">
                <anchor moveWithCells="1">
                  <from>
                    <xdr:col>1</xdr:col>
                    <xdr:colOff>88900</xdr:colOff>
                    <xdr:row>1</xdr:row>
                    <xdr:rowOff>76200</xdr:rowOff>
                  </from>
                  <to>
                    <xdr:col>7</xdr:col>
                    <xdr:colOff>336550</xdr:colOff>
                    <xdr:row>26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2D589-B794-4498-B8BC-9B2ADE4F343B}">
  <sheetPr>
    <tabColor theme="0"/>
  </sheetPr>
  <dimension ref="A1"/>
  <sheetViews>
    <sheetView workbookViewId="0">
      <selection activeCell="H53" sqref="H53"/>
    </sheetView>
  </sheetViews>
  <sheetFormatPr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EA96C-323F-46B8-8DDD-C32A0B1EC34F}">
  <sheetPr>
    <tabColor rgb="FF015BBB"/>
  </sheetPr>
  <dimension ref="A1:AO45"/>
  <sheetViews>
    <sheetView workbookViewId="0">
      <selection activeCell="E52" sqref="E52"/>
    </sheetView>
  </sheetViews>
  <sheetFormatPr defaultColWidth="9.1796875" defaultRowHeight="12.5" x14ac:dyDescent="0.25"/>
  <cols>
    <col min="1" max="16384" width="9.1796875" style="145"/>
  </cols>
  <sheetData>
    <row r="1" spans="1:41" x14ac:dyDescent="0.25">
      <c r="A1" s="307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</row>
    <row r="2" spans="1:41" x14ac:dyDescent="0.25">
      <c r="A2" s="307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</row>
    <row r="3" spans="1:41" x14ac:dyDescent="0.25">
      <c r="A3" s="307"/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</row>
    <row r="4" spans="1:41" x14ac:dyDescent="0.25">
      <c r="A4" s="307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</row>
    <row r="5" spans="1:41" x14ac:dyDescent="0.25">
      <c r="A5" s="307"/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</row>
    <row r="6" spans="1:41" x14ac:dyDescent="0.25">
      <c r="A6" s="307"/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</row>
    <row r="7" spans="1:41" x14ac:dyDescent="0.25">
      <c r="A7" s="307"/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</row>
    <row r="8" spans="1:41" x14ac:dyDescent="0.25">
      <c r="A8" s="307"/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</row>
    <row r="9" spans="1:41" x14ac:dyDescent="0.25">
      <c r="A9" s="307"/>
      <c r="B9" s="307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</row>
    <row r="10" spans="1:41" x14ac:dyDescent="0.25">
      <c r="A10" s="307"/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</row>
    <row r="11" spans="1:41" x14ac:dyDescent="0.25">
      <c r="A11" s="307"/>
      <c r="B11" s="307"/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</row>
    <row r="12" spans="1:41" x14ac:dyDescent="0.25">
      <c r="A12" s="307"/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</row>
    <row r="13" spans="1:41" x14ac:dyDescent="0.25">
      <c r="A13" s="307"/>
      <c r="B13" s="307"/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</row>
    <row r="14" spans="1:41" x14ac:dyDescent="0.25">
      <c r="A14" s="307"/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</row>
    <row r="15" spans="1:41" x14ac:dyDescent="0.25">
      <c r="A15" s="307"/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</row>
    <row r="16" spans="1:41" x14ac:dyDescent="0.25">
      <c r="A16" s="307"/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</row>
    <row r="17" spans="1:41" x14ac:dyDescent="0.25">
      <c r="A17" s="307"/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</row>
    <row r="18" spans="1:41" x14ac:dyDescent="0.25">
      <c r="A18" s="307"/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</row>
    <row r="19" spans="1:41" x14ac:dyDescent="0.25">
      <c r="A19" s="307"/>
      <c r="B19" s="307"/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</row>
    <row r="20" spans="1:41" x14ac:dyDescent="0.25">
      <c r="A20" s="307"/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</row>
    <row r="21" spans="1:41" x14ac:dyDescent="0.25">
      <c r="A21" s="307"/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</row>
    <row r="22" spans="1:41" x14ac:dyDescent="0.25">
      <c r="A22" s="307"/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</row>
    <row r="23" spans="1:41" x14ac:dyDescent="0.25">
      <c r="A23" s="307"/>
      <c r="B23" s="307"/>
      <c r="C23" s="307"/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</row>
    <row r="24" spans="1:41" x14ac:dyDescent="0.25">
      <c r="A24" s="307"/>
      <c r="B24" s="307"/>
      <c r="C24" s="307"/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</row>
    <row r="25" spans="1:41" x14ac:dyDescent="0.25">
      <c r="A25" s="307"/>
      <c r="B25" s="307"/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</row>
    <row r="26" spans="1:41" x14ac:dyDescent="0.25">
      <c r="A26" s="307"/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</row>
    <row r="27" spans="1:41" x14ac:dyDescent="0.25">
      <c r="A27" s="307"/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</row>
    <row r="28" spans="1:41" x14ac:dyDescent="0.25">
      <c r="A28" s="307"/>
      <c r="B28" s="307"/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</row>
    <row r="29" spans="1:41" x14ac:dyDescent="0.25">
      <c r="A29" s="307"/>
      <c r="B29" s="307"/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</row>
    <row r="30" spans="1:41" x14ac:dyDescent="0.25">
      <c r="A30" s="307"/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</row>
    <row r="31" spans="1:41" x14ac:dyDescent="0.25">
      <c r="A31" s="307"/>
      <c r="B31" s="307"/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</row>
    <row r="32" spans="1:41" x14ac:dyDescent="0.25">
      <c r="A32" s="307"/>
      <c r="B32" s="307"/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</row>
    <row r="33" spans="1:41" x14ac:dyDescent="0.25">
      <c r="A33" s="307"/>
      <c r="B33" s="307"/>
      <c r="C33" s="307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</row>
    <row r="34" spans="1:41" x14ac:dyDescent="0.25">
      <c r="A34" s="307"/>
      <c r="B34" s="307"/>
      <c r="C34" s="307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</row>
    <row r="35" spans="1:41" x14ac:dyDescent="0.25">
      <c r="A35" s="307"/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</row>
    <row r="36" spans="1:41" x14ac:dyDescent="0.25">
      <c r="A36" s="307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</row>
    <row r="37" spans="1:41" x14ac:dyDescent="0.25">
      <c r="A37" s="307"/>
      <c r="B37" s="307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</row>
    <row r="38" spans="1:41" x14ac:dyDescent="0.25">
      <c r="A38" s="307"/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</row>
    <row r="39" spans="1:41" x14ac:dyDescent="0.25">
      <c r="A39" s="307"/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</row>
    <row r="40" spans="1:41" x14ac:dyDescent="0.25">
      <c r="A40" s="307"/>
      <c r="B40" s="307"/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</row>
    <row r="41" spans="1:41" x14ac:dyDescent="0.25">
      <c r="A41" s="307"/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</row>
    <row r="42" spans="1:41" x14ac:dyDescent="0.25">
      <c r="A42" s="307"/>
      <c r="B42" s="307"/>
      <c r="C42" s="307"/>
      <c r="D42" s="307"/>
      <c r="E42" s="307"/>
      <c r="F42" s="307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</row>
    <row r="43" spans="1:41" x14ac:dyDescent="0.25">
      <c r="A43" s="307"/>
      <c r="B43" s="307"/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</row>
    <row r="44" spans="1:41" x14ac:dyDescent="0.25">
      <c r="A44" s="307"/>
      <c r="B44" s="307"/>
      <c r="C44" s="307"/>
      <c r="D44" s="307"/>
      <c r="E44" s="307"/>
      <c r="F44" s="307"/>
      <c r="G44" s="307"/>
      <c r="H44" s="307"/>
      <c r="I44" s="307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  <c r="AO44" s="307"/>
    </row>
    <row r="45" spans="1:41" x14ac:dyDescent="0.25">
      <c r="A45" s="307"/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FC4C6-E81A-49E7-B9BB-DF0C33996211}">
  <sheetPr>
    <tabColor rgb="FF7B2451"/>
  </sheetPr>
  <dimension ref="A1:AQ122"/>
  <sheetViews>
    <sheetView topLeftCell="A40" workbookViewId="0">
      <selection activeCell="C54" sqref="C54"/>
    </sheetView>
  </sheetViews>
  <sheetFormatPr defaultColWidth="9.1796875" defaultRowHeight="12.5" x14ac:dyDescent="0.25"/>
  <cols>
    <col min="1" max="1" width="6.54296875" style="2" customWidth="1"/>
    <col min="2" max="2" width="41" style="2" customWidth="1"/>
    <col min="3" max="20" width="9.81640625" style="9" customWidth="1"/>
    <col min="21" max="21" width="9.453125" style="9" customWidth="1"/>
    <col min="22" max="36" width="9.1796875" style="9"/>
    <col min="37" max="37" width="6.1796875" style="9" customWidth="1"/>
    <col min="38" max="38" width="55.54296875" style="9" bestFit="1" customWidth="1"/>
    <col min="39" max="16384" width="9.1796875" style="9"/>
  </cols>
  <sheetData>
    <row r="1" spans="1:43" ht="25" x14ac:dyDescent="0.5">
      <c r="A1" s="334" t="s">
        <v>506</v>
      </c>
      <c r="V1" s="9" t="s">
        <v>281</v>
      </c>
      <c r="W1" s="9" t="s">
        <v>371</v>
      </c>
      <c r="X1" s="9" t="s">
        <v>370</v>
      </c>
      <c r="Y1" s="145" t="s">
        <v>89</v>
      </c>
      <c r="Z1" s="9" t="s">
        <v>90</v>
      </c>
      <c r="AA1" s="9" t="s">
        <v>91</v>
      </c>
      <c r="AB1" s="9" t="s">
        <v>369</v>
      </c>
      <c r="AC1" s="9" t="s">
        <v>368</v>
      </c>
      <c r="AD1" s="9" t="s">
        <v>174</v>
      </c>
    </row>
    <row r="2" spans="1:43" x14ac:dyDescent="0.25">
      <c r="U2" s="319" t="s">
        <v>462</v>
      </c>
      <c r="V2" s="9" t="s">
        <v>167</v>
      </c>
      <c r="W2" s="9" t="s">
        <v>429</v>
      </c>
      <c r="X2" s="9" t="s">
        <v>370</v>
      </c>
      <c r="Y2" s="145" t="s">
        <v>89</v>
      </c>
      <c r="Z2" s="9" t="s">
        <v>90</v>
      </c>
      <c r="AA2" s="9" t="s">
        <v>399</v>
      </c>
      <c r="AB2" s="9" t="s">
        <v>400</v>
      </c>
      <c r="AC2" s="9" t="s">
        <v>368</v>
      </c>
      <c r="AD2" s="9" t="s">
        <v>174</v>
      </c>
    </row>
    <row r="3" spans="1:43" ht="52" x14ac:dyDescent="0.3">
      <c r="A3" s="3" t="s">
        <v>42</v>
      </c>
      <c r="B3" s="3" t="s">
        <v>43</v>
      </c>
      <c r="U3" s="318"/>
      <c r="V3" s="11" t="s">
        <v>88</v>
      </c>
      <c r="W3" s="11" t="s">
        <v>371</v>
      </c>
      <c r="X3" s="11" t="s">
        <v>370</v>
      </c>
      <c r="Y3" s="11" t="s">
        <v>499</v>
      </c>
      <c r="Z3" s="11" t="s">
        <v>90</v>
      </c>
      <c r="AA3" s="11" t="s">
        <v>401</v>
      </c>
      <c r="AB3" s="11" t="s">
        <v>402</v>
      </c>
      <c r="AC3" s="11" t="s">
        <v>368</v>
      </c>
      <c r="AD3" s="11" t="s">
        <v>403</v>
      </c>
      <c r="AE3" s="11" t="s">
        <v>93</v>
      </c>
      <c r="AF3" s="11" t="s">
        <v>313</v>
      </c>
      <c r="AG3" s="9" t="s">
        <v>92</v>
      </c>
    </row>
    <row r="4" spans="1:43" x14ac:dyDescent="0.25">
      <c r="A4" s="9"/>
      <c r="B4" s="9"/>
    </row>
    <row r="5" spans="1:43" ht="28" x14ac:dyDescent="0.5">
      <c r="A5" s="165"/>
      <c r="B5" s="165" t="s">
        <v>44</v>
      </c>
      <c r="C5" s="164"/>
      <c r="D5" s="164"/>
      <c r="E5" s="164"/>
      <c r="F5" s="164"/>
      <c r="G5" s="164"/>
      <c r="H5" s="41" t="s">
        <v>167</v>
      </c>
      <c r="I5" s="41" t="s">
        <v>429</v>
      </c>
      <c r="J5" s="41" t="s">
        <v>370</v>
      </c>
      <c r="K5" s="41" t="s">
        <v>89</v>
      </c>
      <c r="L5" s="41" t="s">
        <v>90</v>
      </c>
      <c r="M5" s="41" t="s">
        <v>399</v>
      </c>
      <c r="N5" s="41" t="s">
        <v>400</v>
      </c>
      <c r="O5" s="41" t="s">
        <v>498</v>
      </c>
      <c r="P5" s="41" t="s">
        <v>174</v>
      </c>
      <c r="Q5" s="41" t="s">
        <v>311</v>
      </c>
      <c r="R5" s="41" t="s">
        <v>173</v>
      </c>
      <c r="AD5" s="30" t="s">
        <v>176</v>
      </c>
      <c r="AP5" s="32" t="s">
        <v>177</v>
      </c>
    </row>
    <row r="6" spans="1:43" ht="13" x14ac:dyDescent="0.3">
      <c r="A6" s="2" t="s">
        <v>23</v>
      </c>
      <c r="B6" s="2" t="s">
        <v>45</v>
      </c>
      <c r="H6" s="12">
        <f xml:space="preserve"> INDEX('model 11 target'!AQ$8:AQ$49,MATCH($A6,'model 11 target'!$A$8:$A$49,0))</f>
        <v>-0.49161089848284434</v>
      </c>
      <c r="I6" s="12">
        <f xml:space="preserve"> INDEX('model 11 target'!AT$8:AT$49,MATCH($A6,'model 11 target'!$A$8:$A$49,0))</f>
        <v>-0.20841580331507917</v>
      </c>
      <c r="J6" s="12">
        <f xml:space="preserve"> INDEX('model 11 target'!AS$8:AS$49,MATCH($A6,'model 11 target'!$A$8:$A$49,0))</f>
        <v>-9.8223759816976258E-2</v>
      </c>
      <c r="K6" s="12">
        <f xml:space="preserve"> INDEX('model 11 target'!AU$8:AU$49,MATCH($A6,'model 11 target'!$A$8:$A$49,0))</f>
        <v>-0.10450396332837811</v>
      </c>
      <c r="L6" s="12">
        <f xml:space="preserve"> INDEX('model 11 target'!AV$8:AV$49,MATCH($A6,'model 11 target'!$A$8:$A$49,0))</f>
        <v>0.62238720027224326</v>
      </c>
      <c r="M6" s="12">
        <f xml:space="preserve"> INDEX('model 11 target'!AR$8:AR$49,MATCH($A6,'model 11 target'!$A$8:$A$49,0))</f>
        <v>-0.53192506239298398</v>
      </c>
      <c r="N6" s="12">
        <f xml:space="preserve"> INDEX('model 11 target'!AW$8:AW$49,MATCH($A6,'model 11 target'!$A$8:$A$49,0))</f>
        <v>0.13973500043904338</v>
      </c>
      <c r="O6" s="12">
        <f xml:space="preserve"> INDEX('model 11 target'!AX$8:AX$49,MATCH($A6,'model 11 target'!$A$8:$A$49,0))</f>
        <v>-2.2070461140288277E-2</v>
      </c>
      <c r="P6" s="12">
        <f xml:space="preserve"> INDEX('model 11 target'!AY$8:AY$49,MATCH($A6,'model 11 target'!$A$8:$A$49,0))</f>
        <v>-0.29706679684403703</v>
      </c>
      <c r="Q6" s="12">
        <f t="shared" ref="Q6:Q47" si="0" xml:space="preserve"> R6-SUM(H6:P6)</f>
        <v>6.808970790924207E-2</v>
      </c>
      <c r="R6" s="12">
        <f xml:space="preserve"> INDEX('model 11 target'!AP$8:AP$49,MATCH($A6,'model 11 target'!$A$8:$A$49,0))</f>
        <v>-0.92360483670005844</v>
      </c>
      <c r="W6" s="13"/>
      <c r="Y6" s="16" t="s">
        <v>172</v>
      </c>
      <c r="Z6" s="18"/>
      <c r="AA6" s="27"/>
      <c r="AB6" s="28" t="s">
        <v>171</v>
      </c>
      <c r="AC6" s="28" t="s">
        <v>170</v>
      </c>
      <c r="AD6" s="29" t="s">
        <v>169</v>
      </c>
      <c r="AP6" s="33" t="s">
        <v>24</v>
      </c>
      <c r="AQ6" s="34" t="s">
        <v>80</v>
      </c>
    </row>
    <row r="7" spans="1:43" x14ac:dyDescent="0.25">
      <c r="A7" s="2" t="s">
        <v>6</v>
      </c>
      <c r="B7" s="2" t="s">
        <v>46</v>
      </c>
      <c r="H7" s="12">
        <f xml:space="preserve"> INDEX('model 11 target'!AQ$8:AQ$49,MATCH($A7,'model 11 target'!$A$8:$A$49,0))</f>
        <v>-0.17077874790071371</v>
      </c>
      <c r="I7" s="12">
        <f xml:space="preserve"> INDEX('model 11 target'!AT$8:AT$49,MATCH($A7,'model 11 target'!$A$8:$A$49,0))</f>
        <v>0.19084885737488641</v>
      </c>
      <c r="J7" s="12">
        <f xml:space="preserve"> INDEX('model 11 target'!AS$8:AS$49,MATCH($A7,'model 11 target'!$A$8:$A$49,0))</f>
        <v>0.13516034628115089</v>
      </c>
      <c r="K7" s="12">
        <f xml:space="preserve"> INDEX('model 11 target'!AU$8:AU$49,MATCH($A7,'model 11 target'!$A$8:$A$49,0))</f>
        <v>2.3117380773156518E-2</v>
      </c>
      <c r="L7" s="12">
        <f xml:space="preserve"> INDEX('model 11 target'!AV$8:AV$49,MATCH($A7,'model 11 target'!$A$8:$A$49,0))</f>
        <v>-2.7884679682124533E-2</v>
      </c>
      <c r="M7" s="12">
        <f xml:space="preserve"> INDEX('model 11 target'!AR$8:AR$49,MATCH($A7,'model 11 target'!$A$8:$A$49,0))</f>
        <v>-0.26072548057762707</v>
      </c>
      <c r="N7" s="12">
        <f xml:space="preserve"> INDEX('model 11 target'!AW$8:AW$49,MATCH($A7,'model 11 target'!$A$8:$A$49,0))</f>
        <v>0.16255842955189301</v>
      </c>
      <c r="O7" s="12">
        <f xml:space="preserve"> INDEX('model 11 target'!AX$8:AX$49,MATCH($A7,'model 11 target'!$A$8:$A$49,0))</f>
        <v>-4.8116834712045951E-3</v>
      </c>
      <c r="P7" s="12">
        <f xml:space="preserve"> INDEX('model 11 target'!AY$8:AY$49,MATCH($A7,'model 11 target'!$A$8:$A$49,0))</f>
        <v>-9.2518352820209662E-2</v>
      </c>
      <c r="Q7" s="12">
        <f t="shared" si="0"/>
        <v>-9.0345936359817386E-2</v>
      </c>
      <c r="R7" s="12">
        <f xml:space="preserve"> INDEX('model 11 target'!AP$8:AP$49,MATCH($A7,'model 11 target'!$A$8:$A$49,0))</f>
        <v>-0.13537986683061012</v>
      </c>
      <c r="W7" s="13"/>
      <c r="Y7" s="39" t="s">
        <v>168</v>
      </c>
      <c r="Z7" s="19" t="s">
        <v>167</v>
      </c>
      <c r="AA7" s="20"/>
      <c r="AB7" s="20"/>
      <c r="AC7" s="21">
        <v>0</v>
      </c>
      <c r="AD7" s="22">
        <f>AC7+H50</f>
        <v>-0.13610762719316738</v>
      </c>
      <c r="AE7" s="13"/>
      <c r="AP7" s="35" t="s">
        <v>4</v>
      </c>
      <c r="AQ7" s="36" t="s">
        <v>63</v>
      </c>
    </row>
    <row r="8" spans="1:43" x14ac:dyDescent="0.25">
      <c r="A8" s="2" t="s">
        <v>1</v>
      </c>
      <c r="B8" s="2" t="s">
        <v>47</v>
      </c>
      <c r="H8" s="12">
        <f xml:space="preserve"> INDEX('model 11 target'!AQ$8:AQ$49,MATCH($A8,'model 11 target'!$A$8:$A$49,0))</f>
        <v>-0.13610762719316738</v>
      </c>
      <c r="I8" s="12">
        <f xml:space="preserve"> INDEX('model 11 target'!AT$8:AT$49,MATCH($A8,'model 11 target'!$A$8:$A$49,0))</f>
        <v>6.5850868469018234E-2</v>
      </c>
      <c r="J8" s="12">
        <f xml:space="preserve"> INDEX('model 11 target'!AS$8:AS$49,MATCH($A8,'model 11 target'!$A$8:$A$49,0))</f>
        <v>3.7048594573534654E-2</v>
      </c>
      <c r="K8" s="12">
        <f xml:space="preserve"> INDEX('model 11 target'!AU$8:AU$49,MATCH($A8,'model 11 target'!$A$8:$A$49,0))</f>
        <v>4.7772116840374648E-2</v>
      </c>
      <c r="L8" s="12">
        <f xml:space="preserve"> INDEX('model 11 target'!AV$8:AV$49,MATCH($A8,'model 11 target'!$A$8:$A$49,0))</f>
        <v>0.21499991869664845</v>
      </c>
      <c r="M8" s="12">
        <f xml:space="preserve"> INDEX('model 11 target'!AR$8:AR$49,MATCH($A8,'model 11 target'!$A$8:$A$49,0))</f>
        <v>-0.13335758302464917</v>
      </c>
      <c r="N8" s="12">
        <f xml:space="preserve"> INDEX('model 11 target'!AW$8:AW$49,MATCH($A8,'model 11 target'!$A$8:$A$49,0))</f>
        <v>-5.9036351629195898E-2</v>
      </c>
      <c r="O8" s="12">
        <f xml:space="preserve"> INDEX('model 11 target'!AX$8:AX$49,MATCH($A8,'model 11 target'!$A$8:$A$49,0))</f>
        <v>-6.389429459464295E-2</v>
      </c>
      <c r="P8" s="12">
        <f xml:space="preserve"> INDEX('model 11 target'!AY$8:AY$49,MATCH($A8,'model 11 target'!$A$8:$A$49,0))</f>
        <v>0.92189123792702676</v>
      </c>
      <c r="Q8" s="12">
        <f t="shared" si="0"/>
        <v>-8.6428924212308966E-2</v>
      </c>
      <c r="R8" s="12">
        <f xml:space="preserve"> INDEX('model 11 target'!AP$8:AP$49,MATCH($A8,'model 11 target'!$A$8:$A$49,0))</f>
        <v>0.80873795585263841</v>
      </c>
      <c r="W8" s="13"/>
      <c r="Y8" s="39"/>
      <c r="Z8" s="19" t="s">
        <v>516</v>
      </c>
      <c r="AA8" s="20"/>
      <c r="AB8" s="20"/>
      <c r="AC8" s="21">
        <f t="shared" ref="AC8:AC9" si="1">AD7</f>
        <v>-0.13610762719316738</v>
      </c>
      <c r="AD8" s="22">
        <f>AC8+I50</f>
        <v>-7.0256758724149146E-2</v>
      </c>
      <c r="AE8" s="15"/>
      <c r="AP8" s="35" t="s">
        <v>5</v>
      </c>
      <c r="AQ8" s="36" t="s">
        <v>52</v>
      </c>
    </row>
    <row r="9" spans="1:43" x14ac:dyDescent="0.25">
      <c r="A9" s="2" t="s">
        <v>38</v>
      </c>
      <c r="B9" s="2" t="s">
        <v>48</v>
      </c>
      <c r="H9" s="12">
        <f xml:space="preserve"> INDEX('model 11 target'!AQ$8:AQ$49,MATCH($A9,'model 11 target'!$A$8:$A$49,0))</f>
        <v>-4.8143013031791297E-2</v>
      </c>
      <c r="I9" s="12">
        <f xml:space="preserve"> INDEX('model 11 target'!AT$8:AT$49,MATCH($A9,'model 11 target'!$A$8:$A$49,0))</f>
        <v>-0.15589282220534198</v>
      </c>
      <c r="J9" s="12">
        <f xml:space="preserve"> INDEX('model 11 target'!AS$8:AS$49,MATCH($A9,'model 11 target'!$A$8:$A$49,0))</f>
        <v>-0.17347556952887999</v>
      </c>
      <c r="K9" s="12">
        <f xml:space="preserve"> INDEX('model 11 target'!AU$8:AU$49,MATCH($A9,'model 11 target'!$A$8:$A$49,0))</f>
        <v>3.2354515624375912E-2</v>
      </c>
      <c r="L9" s="12">
        <f xml:space="preserve"> INDEX('model 11 target'!AV$8:AV$49,MATCH($A9,'model 11 target'!$A$8:$A$49,0))</f>
        <v>0.37416861703093429</v>
      </c>
      <c r="M9" s="12">
        <f xml:space="preserve"> INDEX('model 11 target'!AR$8:AR$49,MATCH($A9,'model 11 target'!$A$8:$A$49,0))</f>
        <v>0.19229478299226688</v>
      </c>
      <c r="N9" s="12">
        <f xml:space="preserve"> INDEX('model 11 target'!AW$8:AW$49,MATCH($A9,'model 11 target'!$A$8:$A$49,0))</f>
        <v>-5.8890327119340564E-2</v>
      </c>
      <c r="O9" s="12">
        <f xml:space="preserve"> INDEX('model 11 target'!AX$8:AX$49,MATCH($A9,'model 11 target'!$A$8:$A$49,0))</f>
        <v>-3.3569805549057474E-2</v>
      </c>
      <c r="P9" s="12">
        <f xml:space="preserve"> INDEX('model 11 target'!AY$8:AY$49,MATCH($A9,'model 11 target'!$A$8:$A$49,0))</f>
        <v>0.10902720695673385</v>
      </c>
      <c r="Q9" s="12">
        <f t="shared" si="0"/>
        <v>0.30140699024084844</v>
      </c>
      <c r="R9" s="12">
        <f xml:space="preserve"> INDEX('model 11 target'!AP$8:AP$49,MATCH($A9,'model 11 target'!$A$8:$A$49,0))</f>
        <v>0.53928057541074803</v>
      </c>
      <c r="W9" s="13"/>
      <c r="Y9" s="39"/>
      <c r="Z9" s="19" t="s">
        <v>370</v>
      </c>
      <c r="AA9" s="20"/>
      <c r="AB9" s="20"/>
      <c r="AC9" s="21">
        <f t="shared" si="1"/>
        <v>-7.0256758724149146E-2</v>
      </c>
      <c r="AD9" s="22">
        <f>AC9+J50</f>
        <v>-3.3208164150614491E-2</v>
      </c>
      <c r="AE9" s="14"/>
      <c r="AP9" s="35" t="s">
        <v>33</v>
      </c>
      <c r="AQ9" s="36" t="s">
        <v>53</v>
      </c>
    </row>
    <row r="10" spans="1:43" x14ac:dyDescent="0.25">
      <c r="A10" s="2" t="s">
        <v>41</v>
      </c>
      <c r="B10" s="2" t="s">
        <v>49</v>
      </c>
      <c r="H10" s="12">
        <f xml:space="preserve"> INDEX('model 11 target'!AQ$8:AQ$49,MATCH($A10,'model 11 target'!$A$8:$A$49,0))</f>
        <v>-0.36813891526609671</v>
      </c>
      <c r="I10" s="12">
        <f xml:space="preserve"> INDEX('model 11 target'!AT$8:AT$49,MATCH($A10,'model 11 target'!$A$8:$A$49,0))</f>
        <v>0.16406311225509501</v>
      </c>
      <c r="J10" s="12">
        <f xml:space="preserve"> INDEX('model 11 target'!AS$8:AS$49,MATCH($A10,'model 11 target'!$A$8:$A$49,0))</f>
        <v>4.114619798384709E-2</v>
      </c>
      <c r="K10" s="12">
        <f xml:space="preserve"> INDEX('model 11 target'!AU$8:AU$49,MATCH($A10,'model 11 target'!$A$8:$A$49,0))</f>
        <v>6.5933973338857865E-2</v>
      </c>
      <c r="L10" s="12">
        <f xml:space="preserve"> INDEX('model 11 target'!AV$8:AV$49,MATCH($A10,'model 11 target'!$A$8:$A$49,0))</f>
        <v>0.15690676409876259</v>
      </c>
      <c r="M10" s="12">
        <f xml:space="preserve"> INDEX('model 11 target'!AR$8:AR$49,MATCH($A10,'model 11 target'!$A$8:$A$49,0))</f>
        <v>-0.24084744632722016</v>
      </c>
      <c r="N10" s="12">
        <f xml:space="preserve"> INDEX('model 11 target'!AW$8:AW$49,MATCH($A10,'model 11 target'!$A$8:$A$49,0))</f>
        <v>-5.8981743431396443E-2</v>
      </c>
      <c r="O10" s="12">
        <f xml:space="preserve"> INDEX('model 11 target'!AX$8:AX$49,MATCH($A10,'model 11 target'!$A$8:$A$49,0))</f>
        <v>1.3327298637598298E-2</v>
      </c>
      <c r="P10" s="12">
        <f xml:space="preserve"> INDEX('model 11 target'!AY$8:AY$49,MATCH($A10,'model 11 target'!$A$8:$A$49,0))</f>
        <v>-8.2208525713074937E-2</v>
      </c>
      <c r="Q10" s="12">
        <f t="shared" si="0"/>
        <v>0.29350491616519075</v>
      </c>
      <c r="R10" s="12">
        <f xml:space="preserve"> INDEX('model 11 target'!AP$8:AP$49,MATCH($A10,'model 11 target'!$A$8:$A$49,0))</f>
        <v>-1.5294368258436679E-2</v>
      </c>
      <c r="W10" s="13"/>
      <c r="Y10" s="39" t="s">
        <v>278</v>
      </c>
      <c r="Z10" s="19" t="s">
        <v>89</v>
      </c>
      <c r="AA10" s="20"/>
      <c r="AB10" s="20"/>
      <c r="AC10" s="21">
        <f>AD9</f>
        <v>-3.3208164150614491E-2</v>
      </c>
      <c r="AD10" s="22">
        <f>AC10+K50</f>
        <v>1.4563952689760157E-2</v>
      </c>
      <c r="AE10" s="14"/>
      <c r="AP10" s="35" t="s">
        <v>35</v>
      </c>
      <c r="AQ10" s="36" t="s">
        <v>81</v>
      </c>
    </row>
    <row r="11" spans="1:43" x14ac:dyDescent="0.25">
      <c r="A11" s="2" t="s">
        <v>22</v>
      </c>
      <c r="B11" s="2" t="s">
        <v>50</v>
      </c>
      <c r="H11" s="12">
        <f xml:space="preserve"> INDEX('model 11 target'!AQ$8:AQ$49,MATCH($A11,'model 11 target'!$A$8:$A$49,0))</f>
        <v>0.71906889234080229</v>
      </c>
      <c r="I11" s="12">
        <f xml:space="preserve"> INDEX('model 11 target'!AT$8:AT$49,MATCH($A11,'model 11 target'!$A$8:$A$49,0))</f>
        <v>2.1625387298070575E-3</v>
      </c>
      <c r="J11" s="12">
        <f xml:space="preserve"> INDEX('model 11 target'!AS$8:AS$49,MATCH($A11,'model 11 target'!$A$8:$A$49,0))</f>
        <v>-0.20628264979370967</v>
      </c>
      <c r="K11" s="12">
        <f xml:space="preserve"> INDEX('model 11 target'!AU$8:AU$49,MATCH($A11,'model 11 target'!$A$8:$A$49,0))</f>
        <v>6.9397212545400794E-2</v>
      </c>
      <c r="L11" s="12">
        <f xml:space="preserve"> INDEX('model 11 target'!AV$8:AV$49,MATCH($A11,'model 11 target'!$A$8:$A$49,0))</f>
        <v>0.12495673053799616</v>
      </c>
      <c r="M11" s="12">
        <f xml:space="preserve"> INDEX('model 11 target'!AR$8:AR$49,MATCH($A11,'model 11 target'!$A$8:$A$49,0))</f>
        <v>0.23052195433749773</v>
      </c>
      <c r="N11" s="12">
        <f xml:space="preserve"> INDEX('model 11 target'!AW$8:AW$49,MATCH($A11,'model 11 target'!$A$8:$A$49,0))</f>
        <v>-5.8857288210238029E-2</v>
      </c>
      <c r="O11" s="12">
        <f xml:space="preserve"> INDEX('model 11 target'!AX$8:AX$49,MATCH($A11,'model 11 target'!$A$8:$A$49,0))</f>
        <v>-3.6733498523281671E-2</v>
      </c>
      <c r="P11" s="12">
        <f xml:space="preserve"> INDEX('model 11 target'!AY$8:AY$49,MATCH($A11,'model 11 target'!$A$8:$A$49,0))</f>
        <v>-0.50570498079476001</v>
      </c>
      <c r="Q11" s="12">
        <f t="shared" si="0"/>
        <v>-2.0825483659084321E-2</v>
      </c>
      <c r="R11" s="12">
        <f xml:space="preserve"> INDEX('model 11 target'!AP$8:AP$49,MATCH($A11,'model 11 target'!$A$8:$A$49,0))</f>
        <v>0.31770342751043035</v>
      </c>
      <c r="W11" s="13"/>
      <c r="Y11" s="39" t="s">
        <v>175</v>
      </c>
      <c r="Z11" s="19" t="s">
        <v>90</v>
      </c>
      <c r="AA11" s="20"/>
      <c r="AB11" s="20"/>
      <c r="AC11" s="21">
        <f>AD10</f>
        <v>1.4563952689760157E-2</v>
      </c>
      <c r="AD11" s="22">
        <f>AC11+L50</f>
        <v>0.2295638713864086</v>
      </c>
      <c r="AE11" s="14"/>
      <c r="AP11" s="35" t="s">
        <v>32</v>
      </c>
      <c r="AQ11" s="36" t="s">
        <v>74</v>
      </c>
    </row>
    <row r="12" spans="1:43" x14ac:dyDescent="0.25">
      <c r="A12" s="2" t="s">
        <v>0</v>
      </c>
      <c r="B12" s="2" t="s">
        <v>51</v>
      </c>
      <c r="H12" s="12">
        <f xml:space="preserve"> INDEX('model 11 target'!AQ$8:AQ$49,MATCH($A12,'model 11 target'!$A$8:$A$49,0))</f>
        <v>-0.21421775988689912</v>
      </c>
      <c r="I12" s="12">
        <f xml:space="preserve"> INDEX('model 11 target'!AT$8:AT$49,MATCH($A12,'model 11 target'!$A$8:$A$49,0))</f>
        <v>0.37053014902318721</v>
      </c>
      <c r="J12" s="12">
        <f xml:space="preserve"> INDEX('model 11 target'!AS$8:AS$49,MATCH($A12,'model 11 target'!$A$8:$A$49,0))</f>
        <v>2.3521042036595191E-2</v>
      </c>
      <c r="K12" s="12">
        <f xml:space="preserve"> INDEX('model 11 target'!AU$8:AU$49,MATCH($A12,'model 11 target'!$A$8:$A$49,0))</f>
        <v>1.4474953673012552E-2</v>
      </c>
      <c r="L12" s="12">
        <f xml:space="preserve"> INDEX('model 11 target'!AV$8:AV$49,MATCH($A12,'model 11 target'!$A$8:$A$49,0))</f>
        <v>0.48143054347426484</v>
      </c>
      <c r="M12" s="12">
        <f xml:space="preserve"> INDEX('model 11 target'!AR$8:AR$49,MATCH($A12,'model 11 target'!$A$8:$A$49,0))</f>
        <v>-0.38296774840771719</v>
      </c>
      <c r="N12" s="12">
        <f xml:space="preserve"> INDEX('model 11 target'!AW$8:AW$49,MATCH($A12,'model 11 target'!$A$8:$A$49,0))</f>
        <v>4.8509261883017879E-2</v>
      </c>
      <c r="O12" s="12">
        <f xml:space="preserve"> INDEX('model 11 target'!AX$8:AX$49,MATCH($A12,'model 11 target'!$A$8:$A$49,0))</f>
        <v>-9.6624744130580906E-2</v>
      </c>
      <c r="P12" s="12">
        <f xml:space="preserve"> INDEX('model 11 target'!AY$8:AY$49,MATCH($A12,'model 11 target'!$A$8:$A$49,0))</f>
        <v>-5.681097320738536E-2</v>
      </c>
      <c r="Q12" s="12">
        <f t="shared" si="0"/>
        <v>0.12077396083625708</v>
      </c>
      <c r="R12" s="12">
        <f xml:space="preserve"> INDEX('model 11 target'!AP$8:AP$49,MATCH($A12,'model 11 target'!$A$8:$A$49,0))</f>
        <v>0.30861868529375214</v>
      </c>
      <c r="W12" s="13"/>
      <c r="Y12" s="39"/>
      <c r="Z12" s="19" t="s">
        <v>399</v>
      </c>
      <c r="AA12" s="20"/>
      <c r="AB12" s="20"/>
      <c r="AC12" s="21">
        <f t="shared" ref="AC12" si="2">AD11</f>
        <v>0.2295638713864086</v>
      </c>
      <c r="AD12" s="22">
        <f>AC12+M50</f>
        <v>9.6206288361759429E-2</v>
      </c>
      <c r="AE12" s="14"/>
      <c r="AP12" s="35" t="s">
        <v>34</v>
      </c>
      <c r="AQ12" s="36" t="s">
        <v>64</v>
      </c>
    </row>
    <row r="13" spans="1:43" x14ac:dyDescent="0.25">
      <c r="A13" s="2" t="s">
        <v>5</v>
      </c>
      <c r="B13" s="2" t="s">
        <v>52</v>
      </c>
      <c r="H13" s="12">
        <f xml:space="preserve"> INDEX('model 11 target'!AQ$8:AQ$49,MATCH($A13,'model 11 target'!$A$8:$A$49,0))</f>
        <v>1.1769530531981465</v>
      </c>
      <c r="I13" s="12">
        <f xml:space="preserve"> INDEX('model 11 target'!AT$8:AT$49,MATCH($A13,'model 11 target'!$A$8:$A$49,0))</f>
        <v>0.13342020725245313</v>
      </c>
      <c r="J13" s="12">
        <f xml:space="preserve"> INDEX('model 11 target'!AS$8:AS$49,MATCH($A13,'model 11 target'!$A$8:$A$49,0))</f>
        <v>-0.4259869106498721</v>
      </c>
      <c r="K13" s="12">
        <f xml:space="preserve"> INDEX('model 11 target'!AU$8:AU$49,MATCH($A13,'model 11 target'!$A$8:$A$49,0))</f>
        <v>9.956924754908042E-2</v>
      </c>
      <c r="L13" s="12">
        <f xml:space="preserve"> INDEX('model 11 target'!AV$8:AV$49,MATCH($A13,'model 11 target'!$A$8:$A$49,0))</f>
        <v>0.27127916665980673</v>
      </c>
      <c r="M13" s="12">
        <f xml:space="preserve"> INDEX('model 11 target'!AR$8:AR$49,MATCH($A13,'model 11 target'!$A$8:$A$49,0))</f>
        <v>0.65984767819359125</v>
      </c>
      <c r="N13" s="12">
        <f xml:space="preserve"> INDEX('model 11 target'!AW$8:AW$49,MATCH($A13,'model 11 target'!$A$8:$A$49,0))</f>
        <v>-5.8986349349553574E-2</v>
      </c>
      <c r="O13" s="12">
        <f xml:space="preserve"> INDEX('model 11 target'!AX$8:AX$49,MATCH($A13,'model 11 target'!$A$8:$A$49,0))</f>
        <v>2.2418102802118627E-2</v>
      </c>
      <c r="P13" s="12">
        <f xml:space="preserve"> INDEX('model 11 target'!AY$8:AY$49,MATCH($A13,'model 11 target'!$A$8:$A$49,0))</f>
        <v>0.12998561513188703</v>
      </c>
      <c r="Q13" s="12">
        <f t="shared" si="0"/>
        <v>0.1434873233108287</v>
      </c>
      <c r="R13" s="12">
        <f xml:space="preserve"> INDEX('model 11 target'!AP$8:AP$49,MATCH($A13,'model 11 target'!$A$8:$A$49,0))</f>
        <v>2.1519871340984866</v>
      </c>
      <c r="W13" s="13"/>
      <c r="Y13" s="39"/>
      <c r="Z13" s="19" t="s">
        <v>400</v>
      </c>
      <c r="AA13" s="20"/>
      <c r="AB13" s="20"/>
      <c r="AC13" s="21">
        <f>AD12</f>
        <v>9.6206288361759429E-2</v>
      </c>
      <c r="AD13" s="22">
        <f>AC13+N50</f>
        <v>3.7169936732563531E-2</v>
      </c>
      <c r="AE13" s="14"/>
      <c r="AP13" s="35" t="s">
        <v>41</v>
      </c>
      <c r="AQ13" s="36" t="s">
        <v>49</v>
      </c>
    </row>
    <row r="14" spans="1:43" x14ac:dyDescent="0.25">
      <c r="A14" s="2" t="s">
        <v>33</v>
      </c>
      <c r="B14" s="2" t="s">
        <v>53</v>
      </c>
      <c r="H14" s="12">
        <f xml:space="preserve"> INDEX('model 11 target'!AQ$8:AQ$49,MATCH($A14,'model 11 target'!$A$8:$A$49,0))</f>
        <v>0.44122703964674287</v>
      </c>
      <c r="I14" s="12">
        <f xml:space="preserve"> INDEX('model 11 target'!AT$8:AT$49,MATCH($A14,'model 11 target'!$A$8:$A$49,0))</f>
        <v>-0.26248970484741962</v>
      </c>
      <c r="J14" s="12">
        <f xml:space="preserve"> INDEX('model 11 target'!AS$8:AS$49,MATCH($A14,'model 11 target'!$A$8:$A$49,0))</f>
        <v>-9.9654978084962084E-2</v>
      </c>
      <c r="K14" s="12">
        <f xml:space="preserve"> INDEX('model 11 target'!AU$8:AU$49,MATCH($A14,'model 11 target'!$A$8:$A$49,0))</f>
        <v>8.8491469669646827E-2</v>
      </c>
      <c r="L14" s="12">
        <f xml:space="preserve"> INDEX('model 11 target'!AV$8:AV$49,MATCH($A14,'model 11 target'!$A$8:$A$49,0))</f>
        <v>0.29480748705248183</v>
      </c>
      <c r="M14" s="12">
        <f xml:space="preserve"> INDEX('model 11 target'!AR$8:AR$49,MATCH($A14,'model 11 target'!$A$8:$A$49,0))</f>
        <v>0.15703306407814965</v>
      </c>
      <c r="N14" s="12">
        <f xml:space="preserve"> INDEX('model 11 target'!AW$8:AW$49,MATCH($A14,'model 11 target'!$A$8:$A$49,0))</f>
        <v>-5.8871427172608334E-2</v>
      </c>
      <c r="O14" s="12">
        <f xml:space="preserve"> INDEX('model 11 target'!AX$8:AX$49,MATCH($A14,'model 11 target'!$A$8:$A$49,0))</f>
        <v>-1.7929501425901551E-2</v>
      </c>
      <c r="P14" s="12">
        <f xml:space="preserve"> INDEX('model 11 target'!AY$8:AY$49,MATCH($A14,'model 11 target'!$A$8:$A$49,0))</f>
        <v>7.6964878364590442E-2</v>
      </c>
      <c r="Q14" s="12">
        <f t="shared" si="0"/>
        <v>-0.26157386129443222</v>
      </c>
      <c r="R14" s="12">
        <f xml:space="preserve"> INDEX('model 11 target'!AP$8:AP$49,MATCH($A14,'model 11 target'!$A$8:$A$49,0))</f>
        <v>0.35800446598628782</v>
      </c>
      <c r="W14" s="13"/>
      <c r="Y14" s="39" t="s">
        <v>166</v>
      </c>
      <c r="Z14" s="19" t="s">
        <v>368</v>
      </c>
      <c r="AA14" s="20"/>
      <c r="AB14" s="20"/>
      <c r="AC14" s="21">
        <f>AD13</f>
        <v>3.7169936732563531E-2</v>
      </c>
      <c r="AD14" s="22">
        <f>AC14+O50</f>
        <v>-2.6724357862079419E-2</v>
      </c>
      <c r="AE14" s="14"/>
      <c r="AP14" s="35" t="s">
        <v>31</v>
      </c>
      <c r="AQ14" s="36" t="s">
        <v>82</v>
      </c>
    </row>
    <row r="15" spans="1:43" x14ac:dyDescent="0.25">
      <c r="A15" s="2" t="s">
        <v>39</v>
      </c>
      <c r="B15" s="2" t="s">
        <v>54</v>
      </c>
      <c r="H15" s="12">
        <f xml:space="preserve"> INDEX('model 11 target'!AQ$8:AQ$49,MATCH($A15,'model 11 target'!$A$8:$A$49,0))</f>
        <v>1.1553312309094284</v>
      </c>
      <c r="I15" s="12">
        <f xml:space="preserve"> INDEX('model 11 target'!AT$8:AT$49,MATCH($A15,'model 11 target'!$A$8:$A$49,0))</f>
        <v>-0.15150296476936037</v>
      </c>
      <c r="J15" s="12">
        <f xml:space="preserve"> INDEX('model 11 target'!AS$8:AS$49,MATCH($A15,'model 11 target'!$A$8:$A$49,0))</f>
        <v>-0.12312566970949737</v>
      </c>
      <c r="K15" s="12">
        <f xml:space="preserve"> INDEX('model 11 target'!AU$8:AU$49,MATCH($A15,'model 11 target'!$A$8:$A$49,0))</f>
        <v>-2.343543465191161E-2</v>
      </c>
      <c r="L15" s="12">
        <f xml:space="preserve"> INDEX('model 11 target'!AV$8:AV$49,MATCH($A15,'model 11 target'!$A$8:$A$49,0))</f>
        <v>0.35992763204171313</v>
      </c>
      <c r="M15" s="12">
        <f xml:space="preserve"> INDEX('model 11 target'!AR$8:AR$49,MATCH($A15,'model 11 target'!$A$8:$A$49,0))</f>
        <v>-7.3612939013095707E-2</v>
      </c>
      <c r="N15" s="12">
        <f xml:space="preserve"> INDEX('model 11 target'!AW$8:AW$49,MATCH($A15,'model 11 target'!$A$8:$A$49,0))</f>
        <v>-5.8664948020551722E-2</v>
      </c>
      <c r="O15" s="12">
        <f xml:space="preserve"> INDEX('model 11 target'!AX$8:AX$49,MATCH($A15,'model 11 target'!$A$8:$A$49,0))</f>
        <v>-0.22546059567797611</v>
      </c>
      <c r="P15" s="12">
        <f xml:space="preserve"> INDEX('model 11 target'!AY$8:AY$49,MATCH($A15,'model 11 target'!$A$8:$A$49,0))</f>
        <v>0.27060136515704719</v>
      </c>
      <c r="Q15" s="12">
        <f t="shared" si="0"/>
        <v>-0.43384338806964218</v>
      </c>
      <c r="R15" s="12">
        <f xml:space="preserve"> INDEX('model 11 target'!AP$8:AP$49,MATCH($A15,'model 11 target'!$A$8:$A$49,0))</f>
        <v>0.69621428819615372</v>
      </c>
      <c r="W15" s="13"/>
      <c r="Y15" s="39" t="s">
        <v>94</v>
      </c>
      <c r="Z15" s="19" t="s">
        <v>174</v>
      </c>
      <c r="AA15" s="20"/>
      <c r="AB15" s="20"/>
      <c r="AC15" s="21">
        <f>AD14</f>
        <v>-2.6724357862079419E-2</v>
      </c>
      <c r="AD15" s="22">
        <f>AC15+P50</f>
        <v>0.89516688006494738</v>
      </c>
      <c r="AE15" s="14"/>
      <c r="AP15" s="35" t="s">
        <v>39</v>
      </c>
      <c r="AQ15" s="36" t="s">
        <v>54</v>
      </c>
    </row>
    <row r="16" spans="1:43" x14ac:dyDescent="0.25">
      <c r="A16" s="2" t="s">
        <v>7</v>
      </c>
      <c r="B16" s="2" t="s">
        <v>55</v>
      </c>
      <c r="H16" s="12">
        <f xml:space="preserve"> INDEX('model 11 target'!AQ$8:AQ$49,MATCH($A16,'model 11 target'!$A$8:$A$49,0))</f>
        <v>-0.46073197002414762</v>
      </c>
      <c r="I16" s="12">
        <f xml:space="preserve"> INDEX('model 11 target'!AT$8:AT$49,MATCH($A16,'model 11 target'!$A$8:$A$49,0))</f>
        <v>0.29671212212004922</v>
      </c>
      <c r="J16" s="12">
        <f xml:space="preserve"> INDEX('model 11 target'!AS$8:AS$49,MATCH($A16,'model 11 target'!$A$8:$A$49,0))</f>
        <v>9.6087077335048315E-2</v>
      </c>
      <c r="K16" s="12">
        <f xml:space="preserve"> INDEX('model 11 target'!AU$8:AU$49,MATCH($A16,'model 11 target'!$A$8:$A$49,0))</f>
        <v>-3.067742162009739E-2</v>
      </c>
      <c r="L16" s="12">
        <f xml:space="preserve"> INDEX('model 11 target'!AV$8:AV$49,MATCH($A16,'model 11 target'!$A$8:$A$49,0))</f>
        <v>0.13328884449361078</v>
      </c>
      <c r="M16" s="12">
        <f xml:space="preserve"> INDEX('model 11 target'!AR$8:AR$49,MATCH($A16,'model 11 target'!$A$8:$A$49,0))</f>
        <v>-0.43917173067508625</v>
      </c>
      <c r="N16" s="12">
        <f xml:space="preserve"> INDEX('model 11 target'!AW$8:AW$49,MATCH($A16,'model 11 target'!$A$8:$A$49,0))</f>
        <v>-5.8713088961848237E-2</v>
      </c>
      <c r="O16" s="12">
        <f xml:space="preserve"> INDEX('model 11 target'!AX$8:AX$49,MATCH($A16,'model 11 target'!$A$8:$A$49,0))</f>
        <v>0.5195187329741584</v>
      </c>
      <c r="P16" s="12">
        <f xml:space="preserve"> INDEX('model 11 target'!AY$8:AY$49,MATCH($A16,'model 11 target'!$A$8:$A$49,0))</f>
        <v>0.48152041346683677</v>
      </c>
      <c r="Q16" s="12">
        <f t="shared" si="0"/>
        <v>9.1290736004998041E-2</v>
      </c>
      <c r="R16" s="12">
        <f xml:space="preserve"> INDEX('model 11 target'!AP$8:AP$49,MATCH($A16,'model 11 target'!$A$8:$A$49,0))</f>
        <v>0.62912371511352205</v>
      </c>
      <c r="W16" s="2"/>
      <c r="X16" s="2"/>
      <c r="Y16" s="39" t="s">
        <v>165</v>
      </c>
      <c r="Z16" s="19" t="s">
        <v>164</v>
      </c>
      <c r="AA16" s="20"/>
      <c r="AB16" s="20"/>
      <c r="AC16" s="21">
        <f>AD15</f>
        <v>0.89516688006494738</v>
      </c>
      <c r="AD16" s="22">
        <f>AC16+Q50</f>
        <v>0.80873795585263841</v>
      </c>
      <c r="AE16" s="2"/>
      <c r="AP16" s="35" t="s">
        <v>7</v>
      </c>
      <c r="AQ16" s="36" t="s">
        <v>55</v>
      </c>
    </row>
    <row r="17" spans="1:43" x14ac:dyDescent="0.25">
      <c r="A17" s="2" t="s">
        <v>2</v>
      </c>
      <c r="B17" s="2" t="s">
        <v>56</v>
      </c>
      <c r="H17" s="12">
        <f xml:space="preserve"> INDEX('model 11 target'!AQ$8:AQ$49,MATCH($A17,'model 11 target'!$A$8:$A$49,0))</f>
        <v>-1.3381962891878609</v>
      </c>
      <c r="I17" s="12">
        <f xml:space="preserve"> INDEX('model 11 target'!AT$8:AT$49,MATCH($A17,'model 11 target'!$A$8:$A$49,0))</f>
        <v>-0.11351681524371915</v>
      </c>
      <c r="J17" s="12">
        <f xml:space="preserve"> INDEX('model 11 target'!AS$8:AS$49,MATCH($A17,'model 11 target'!$A$8:$A$49,0))</f>
        <v>-0.11502788758786478</v>
      </c>
      <c r="K17" s="12">
        <f xml:space="preserve"> INDEX('model 11 target'!AU$8:AU$49,MATCH($A17,'model 11 target'!$A$8:$A$49,0))</f>
        <v>-0.13059027564276462</v>
      </c>
      <c r="L17" s="12">
        <f xml:space="preserve"> INDEX('model 11 target'!AV$8:AV$49,MATCH($A17,'model 11 target'!$A$8:$A$49,0))</f>
        <v>0.37570213621624521</v>
      </c>
      <c r="M17" s="12">
        <f xml:space="preserve"> INDEX('model 11 target'!AR$8:AR$49,MATCH($A17,'model 11 target'!$A$8:$A$49,0))</f>
        <v>-0.65500442823782212</v>
      </c>
      <c r="N17" s="12">
        <f xml:space="preserve"> INDEX('model 11 target'!AW$8:AW$49,MATCH($A17,'model 11 target'!$A$8:$A$49,0))</f>
        <v>0.61112567946067653</v>
      </c>
      <c r="O17" s="12">
        <f xml:space="preserve"> INDEX('model 11 target'!AX$8:AX$49,MATCH($A17,'model 11 target'!$A$8:$A$49,0))</f>
        <v>-0.26528129771780007</v>
      </c>
      <c r="P17" s="12">
        <f xml:space="preserve"> INDEX('model 11 target'!AY$8:AY$49,MATCH($A17,'model 11 target'!$A$8:$A$49,0))</f>
        <v>-0.23806996779054418</v>
      </c>
      <c r="Q17" s="12">
        <f t="shared" si="0"/>
        <v>0.11335311425223216</v>
      </c>
      <c r="R17" s="12">
        <f xml:space="preserve"> INDEX('model 11 target'!AP$8:AP$49,MATCH($A17,'model 11 target'!$A$8:$A$49,0))</f>
        <v>-1.7555060314792221</v>
      </c>
      <c r="W17" s="2"/>
      <c r="X17" s="2"/>
      <c r="Y17" s="39" t="s">
        <v>163</v>
      </c>
      <c r="Z17" s="23" t="s">
        <v>162</v>
      </c>
      <c r="AA17" s="24"/>
      <c r="AB17" s="25">
        <f>R50</f>
        <v>0.80873795585263841</v>
      </c>
      <c r="AC17" s="24"/>
      <c r="AD17" s="26"/>
      <c r="AE17" s="2"/>
      <c r="AP17" s="35" t="s">
        <v>9</v>
      </c>
      <c r="AQ17" s="36" t="s">
        <v>83</v>
      </c>
    </row>
    <row r="18" spans="1:43" x14ac:dyDescent="0.25">
      <c r="A18" s="2" t="s">
        <v>11</v>
      </c>
      <c r="B18" s="2" t="s">
        <v>57</v>
      </c>
      <c r="H18" s="12">
        <f xml:space="preserve"> INDEX('model 11 target'!AQ$8:AQ$49,MATCH($A18,'model 11 target'!$A$8:$A$49,0))</f>
        <v>-6.1744663598871756E-2</v>
      </c>
      <c r="I18" s="12">
        <f xml:space="preserve"> INDEX('model 11 target'!AT$8:AT$49,MATCH($A18,'model 11 target'!$A$8:$A$49,0))</f>
        <v>-5.0526340382365989E-2</v>
      </c>
      <c r="J18" s="12">
        <f xml:space="preserve"> INDEX('model 11 target'!AS$8:AS$49,MATCH($A18,'model 11 target'!$A$8:$A$49,0))</f>
        <v>0.37464642647116214</v>
      </c>
      <c r="K18" s="12">
        <f xml:space="preserve"> INDEX('model 11 target'!AU$8:AU$49,MATCH($A18,'model 11 target'!$A$8:$A$49,0))</f>
        <v>-2.9917580423041722E-2</v>
      </c>
      <c r="L18" s="12">
        <f xml:space="preserve"> INDEX('model 11 target'!AV$8:AV$49,MATCH($A18,'model 11 target'!$A$8:$A$49,0))</f>
        <v>0.2937525607444007</v>
      </c>
      <c r="M18" s="12">
        <f xml:space="preserve"> INDEX('model 11 target'!AR$8:AR$49,MATCH($A18,'model 11 target'!$A$8:$A$49,0))</f>
        <v>8.028533373364833E-3</v>
      </c>
      <c r="N18" s="12">
        <f xml:space="preserve"> INDEX('model 11 target'!AW$8:AW$49,MATCH($A18,'model 11 target'!$A$8:$A$49,0))</f>
        <v>-5.9033601246738281E-2</v>
      </c>
      <c r="O18" s="12">
        <f xml:space="preserve"> INDEX('model 11 target'!AX$8:AX$49,MATCH($A18,'model 11 target'!$A$8:$A$49,0))</f>
        <v>-1.8636434939009325E-2</v>
      </c>
      <c r="P18" s="12">
        <f xml:space="preserve"> INDEX('model 11 target'!AY$8:AY$49,MATCH($A18,'model 11 target'!$A$8:$A$49,0))</f>
        <v>0.29801981738715094</v>
      </c>
      <c r="Q18" s="12">
        <f t="shared" si="0"/>
        <v>6.0495484426877799E-2</v>
      </c>
      <c r="R18" s="12">
        <f xml:space="preserve"> INDEX('model 11 target'!AP$8:AP$49,MATCH($A18,'model 11 target'!$A$8:$A$49,0))</f>
        <v>0.81508420181292929</v>
      </c>
      <c r="AE18" s="2"/>
      <c r="AP18" s="35" t="s">
        <v>36</v>
      </c>
      <c r="AQ18" s="36" t="s">
        <v>84</v>
      </c>
    </row>
    <row r="19" spans="1:43" x14ac:dyDescent="0.25">
      <c r="A19" s="2" t="s">
        <v>10</v>
      </c>
      <c r="B19" s="2" t="s">
        <v>58</v>
      </c>
      <c r="H19" s="12">
        <f xml:space="preserve"> INDEX('model 11 target'!AQ$8:AQ$49,MATCH($A19,'model 11 target'!$A$8:$A$49,0))</f>
        <v>-1.1078116194735848</v>
      </c>
      <c r="I19" s="12">
        <f xml:space="preserve"> INDEX('model 11 target'!AT$8:AT$49,MATCH($A19,'model 11 target'!$A$8:$A$49,0))</f>
        <v>-2.3702457925290465E-2</v>
      </c>
      <c r="J19" s="12">
        <f xml:space="preserve"> INDEX('model 11 target'!AS$8:AS$49,MATCH($A19,'model 11 target'!$A$8:$A$49,0))</f>
        <v>1.6227623091968693E-2</v>
      </c>
      <c r="K19" s="12">
        <f xml:space="preserve"> INDEX('model 11 target'!AU$8:AU$49,MATCH($A19,'model 11 target'!$A$8:$A$49,0))</f>
        <v>-0.27118139955400655</v>
      </c>
      <c r="L19" s="12">
        <f xml:space="preserve"> INDEX('model 11 target'!AV$8:AV$49,MATCH($A19,'model 11 target'!$A$8:$A$49,0))</f>
        <v>0.70637611138632517</v>
      </c>
      <c r="M19" s="12">
        <f xml:space="preserve"> INDEX('model 11 target'!AR$8:AR$49,MATCH($A19,'model 11 target'!$A$8:$A$49,0))</f>
        <v>-0.66413828002208319</v>
      </c>
      <c r="N19" s="12">
        <f xml:space="preserve"> INDEX('model 11 target'!AW$8:AW$49,MATCH($A19,'model 11 target'!$A$8:$A$49,0))</f>
        <v>0.5389557553479436</v>
      </c>
      <c r="O19" s="12">
        <f xml:space="preserve"> INDEX('model 11 target'!AX$8:AX$49,MATCH($A19,'model 11 target'!$A$8:$A$49,0))</f>
        <v>-2.1294891680863057E-2</v>
      </c>
      <c r="P19" s="12">
        <f xml:space="preserve"> INDEX('model 11 target'!AY$8:AY$49,MATCH($A19,'model 11 target'!$A$8:$A$49,0))</f>
        <v>0.2230622242858542</v>
      </c>
      <c r="Q19" s="12">
        <f t="shared" si="0"/>
        <v>0.20925389235760261</v>
      </c>
      <c r="R19" s="12">
        <f xml:space="preserve"> INDEX('model 11 target'!AP$8:AP$49,MATCH($A19,'model 11 target'!$A$8:$A$49,0))</f>
        <v>-0.39425304218613388</v>
      </c>
      <c r="AE19" s="2"/>
      <c r="AP19" s="35" t="s">
        <v>19</v>
      </c>
      <c r="AQ19" s="36" t="s">
        <v>75</v>
      </c>
    </row>
    <row r="20" spans="1:43" x14ac:dyDescent="0.25">
      <c r="A20" s="2" t="s">
        <v>25</v>
      </c>
      <c r="B20" s="2" t="s">
        <v>59</v>
      </c>
      <c r="H20" s="12">
        <f xml:space="preserve"> INDEX('model 11 target'!AQ$8:AQ$49,MATCH($A20,'model 11 target'!$A$8:$A$49,0))</f>
        <v>8.4804365801118914E-2</v>
      </c>
      <c r="I20" s="12">
        <f xml:space="preserve"> INDEX('model 11 target'!AT$8:AT$49,MATCH($A20,'model 11 target'!$A$8:$A$49,0))</f>
        <v>0.10449958084187821</v>
      </c>
      <c r="J20" s="12">
        <f xml:space="preserve"> INDEX('model 11 target'!AS$8:AS$49,MATCH($A20,'model 11 target'!$A$8:$A$49,0))</f>
        <v>0.25442721598421719</v>
      </c>
      <c r="K20" s="12">
        <f xml:space="preserve"> INDEX('model 11 target'!AU$8:AU$49,MATCH($A20,'model 11 target'!$A$8:$A$49,0))</f>
        <v>-8.363393452005588E-2</v>
      </c>
      <c r="L20" s="12">
        <f xml:space="preserve"> INDEX('model 11 target'!AV$8:AV$49,MATCH($A20,'model 11 target'!$A$8:$A$49,0))</f>
        <v>0.31553313763351054</v>
      </c>
      <c r="M20" s="12">
        <f xml:space="preserve"> INDEX('model 11 target'!AR$8:AR$49,MATCH($A20,'model 11 target'!$A$8:$A$49,0))</f>
        <v>-0.14008629826328567</v>
      </c>
      <c r="N20" s="12">
        <f xml:space="preserve"> INDEX('model 11 target'!AW$8:AW$49,MATCH($A20,'model 11 target'!$A$8:$A$49,0))</f>
        <v>-5.9002791580533814E-2</v>
      </c>
      <c r="O20" s="12">
        <f xml:space="preserve"> INDEX('model 11 target'!AX$8:AX$49,MATCH($A20,'model 11 target'!$A$8:$A$49,0))</f>
        <v>1.4956164208766934E-2</v>
      </c>
      <c r="P20" s="12">
        <f xml:space="preserve"> INDEX('model 11 target'!AY$8:AY$49,MATCH($A20,'model 11 target'!$A$8:$A$49,0))</f>
        <v>-3.7381025913619151E-2</v>
      </c>
      <c r="Q20" s="12">
        <f t="shared" si="0"/>
        <v>-0.1097042347079662</v>
      </c>
      <c r="R20" s="12">
        <f xml:space="preserve"> INDEX('model 11 target'!AP$8:AP$49,MATCH($A20,'model 11 target'!$A$8:$A$49,0))</f>
        <v>0.34441217948403119</v>
      </c>
      <c r="AP20" s="35" t="s">
        <v>26</v>
      </c>
      <c r="AQ20" s="36" t="s">
        <v>85</v>
      </c>
    </row>
    <row r="21" spans="1:43" x14ac:dyDescent="0.25">
      <c r="A21" s="2" t="s">
        <v>30</v>
      </c>
      <c r="B21" s="2" t="s">
        <v>60</v>
      </c>
      <c r="H21" s="12">
        <f xml:space="preserve"> INDEX('model 11 target'!AQ$8:AQ$49,MATCH($A21,'model 11 target'!$A$8:$A$49,0))</f>
        <v>-0.49146194902557921</v>
      </c>
      <c r="I21" s="12">
        <f xml:space="preserve"> INDEX('model 11 target'!AT$8:AT$49,MATCH($A21,'model 11 target'!$A$8:$A$49,0))</f>
        <v>0.34610011504584787</v>
      </c>
      <c r="J21" s="12">
        <f xml:space="preserve"> INDEX('model 11 target'!AS$8:AS$49,MATCH($A21,'model 11 target'!$A$8:$A$49,0))</f>
        <v>7.0458521706964636E-2</v>
      </c>
      <c r="K21" s="12">
        <f xml:space="preserve"> INDEX('model 11 target'!AU$8:AU$49,MATCH($A21,'model 11 target'!$A$8:$A$49,0))</f>
        <v>9.1946215341423294E-3</v>
      </c>
      <c r="L21" s="12">
        <f xml:space="preserve"> INDEX('model 11 target'!AV$8:AV$49,MATCH($A21,'model 11 target'!$A$8:$A$49,0))</f>
        <v>0.53106126271007559</v>
      </c>
      <c r="M21" s="12">
        <f xml:space="preserve"> INDEX('model 11 target'!AR$8:AR$49,MATCH($A21,'model 11 target'!$A$8:$A$49,0))</f>
        <v>-0.2420854366155259</v>
      </c>
      <c r="N21" s="12">
        <f xml:space="preserve"> INDEX('model 11 target'!AW$8:AW$49,MATCH($A21,'model 11 target'!$A$8:$A$49,0))</f>
        <v>-5.8991538970925746E-2</v>
      </c>
      <c r="O21" s="12">
        <f xml:space="preserve"> INDEX('model 11 target'!AX$8:AX$49,MATCH($A21,'model 11 target'!$A$8:$A$49,0))</f>
        <v>-2.4521452325035786E-2</v>
      </c>
      <c r="P21" s="12">
        <f xml:space="preserve"> INDEX('model 11 target'!AY$8:AY$49,MATCH($A21,'model 11 target'!$A$8:$A$49,0))</f>
        <v>0.48738000125388592</v>
      </c>
      <c r="Q21" s="12">
        <f t="shared" si="0"/>
        <v>0.24804781629192385</v>
      </c>
      <c r="R21" s="12">
        <f xml:space="preserve"> INDEX('model 11 target'!AP$8:AP$49,MATCH($A21,'model 11 target'!$A$8:$A$49,0))</f>
        <v>0.87518196160577355</v>
      </c>
      <c r="AP21" s="35" t="s">
        <v>22</v>
      </c>
      <c r="AQ21" s="36" t="s">
        <v>50</v>
      </c>
    </row>
    <row r="22" spans="1:43" x14ac:dyDescent="0.25">
      <c r="A22" s="2" t="s">
        <v>21</v>
      </c>
      <c r="B22" s="2" t="s">
        <v>61</v>
      </c>
      <c r="H22" s="12">
        <f xml:space="preserve"> INDEX('model 11 target'!AQ$8:AQ$49,MATCH($A22,'model 11 target'!$A$8:$A$49,0))</f>
        <v>-1.0966490358693424</v>
      </c>
      <c r="I22" s="12">
        <f xml:space="preserve"> INDEX('model 11 target'!AT$8:AT$49,MATCH($A22,'model 11 target'!$A$8:$A$49,0))</f>
        <v>0.24311164070621108</v>
      </c>
      <c r="J22" s="12">
        <f xml:space="preserve"> INDEX('model 11 target'!AS$8:AS$49,MATCH($A22,'model 11 target'!$A$8:$A$49,0))</f>
        <v>-0.22430051898772993</v>
      </c>
      <c r="K22" s="12">
        <f xml:space="preserve"> INDEX('model 11 target'!AU$8:AU$49,MATCH($A22,'model 11 target'!$A$8:$A$49,0))</f>
        <v>-0.17101189745741441</v>
      </c>
      <c r="L22" s="12">
        <f xml:space="preserve"> INDEX('model 11 target'!AV$8:AV$49,MATCH($A22,'model 11 target'!$A$8:$A$49,0))</f>
        <v>0.36242942243436643</v>
      </c>
      <c r="M22" s="12">
        <f xml:space="preserve"> INDEX('model 11 target'!AR$8:AR$49,MATCH($A22,'model 11 target'!$A$8:$A$49,0))</f>
        <v>-0.71940476788354435</v>
      </c>
      <c r="N22" s="12">
        <f xml:space="preserve"> INDEX('model 11 target'!AW$8:AW$49,MATCH($A22,'model 11 target'!$A$8:$A$49,0))</f>
        <v>-5.9044309385873933E-2</v>
      </c>
      <c r="O22" s="12">
        <f xml:space="preserve"> INDEX('model 11 target'!AX$8:AX$49,MATCH($A22,'model 11 target'!$A$8:$A$49,0))</f>
        <v>-2.1472266960534534E-2</v>
      </c>
      <c r="P22" s="12">
        <f xml:space="preserve"> INDEX('model 11 target'!AY$8:AY$49,MATCH($A22,'model 11 target'!$A$8:$A$49,0))</f>
        <v>-0.1340186192052969</v>
      </c>
      <c r="Q22" s="12">
        <f t="shared" si="0"/>
        <v>0.16005197204276556</v>
      </c>
      <c r="R22" s="12">
        <f xml:space="preserve"> INDEX('model 11 target'!AP$8:AP$49,MATCH($A22,'model 11 target'!$A$8:$A$49,0))</f>
        <v>-1.6603083805663932</v>
      </c>
      <c r="AP22" s="35" t="s">
        <v>27</v>
      </c>
      <c r="AQ22" s="36" t="s">
        <v>76</v>
      </c>
    </row>
    <row r="23" spans="1:43" x14ac:dyDescent="0.25">
      <c r="A23" s="2" t="s">
        <v>18</v>
      </c>
      <c r="B23" s="2" t="s">
        <v>62</v>
      </c>
      <c r="H23" s="12">
        <f xml:space="preserve"> INDEX('model 11 target'!AQ$8:AQ$49,MATCH($A23,'model 11 target'!$A$8:$A$49,0))</f>
        <v>-0.22157478759028734</v>
      </c>
      <c r="I23" s="12">
        <f xml:space="preserve"> INDEX('model 11 target'!AT$8:AT$49,MATCH($A23,'model 11 target'!$A$8:$A$49,0))</f>
        <v>0.42450342424839338</v>
      </c>
      <c r="J23" s="12">
        <f xml:space="preserve"> INDEX('model 11 target'!AS$8:AS$49,MATCH($A23,'model 11 target'!$A$8:$A$49,0))</f>
        <v>-3.9555069051861493E-2</v>
      </c>
      <c r="K23" s="12">
        <f xml:space="preserve"> INDEX('model 11 target'!AU$8:AU$49,MATCH($A23,'model 11 target'!$A$8:$A$49,0))</f>
        <v>-8.1912351757935098E-3</v>
      </c>
      <c r="L23" s="12">
        <f xml:space="preserve"> INDEX('model 11 target'!AV$8:AV$49,MATCH($A23,'model 11 target'!$A$8:$A$49,0))</f>
        <v>0.60566798870204719</v>
      </c>
      <c r="M23" s="12">
        <f xml:space="preserve"> INDEX('model 11 target'!AR$8:AR$49,MATCH($A23,'model 11 target'!$A$8:$A$49,0))</f>
        <v>-0.49114461622691857</v>
      </c>
      <c r="N23" s="12">
        <f xml:space="preserve"> INDEX('model 11 target'!AW$8:AW$49,MATCH($A23,'model 11 target'!$A$8:$A$49,0))</f>
        <v>-5.9004106852937339E-2</v>
      </c>
      <c r="O23" s="12">
        <f xml:space="preserve"> INDEX('model 11 target'!AX$8:AX$49,MATCH($A23,'model 11 target'!$A$8:$A$49,0))</f>
        <v>-4.8787497909836663E-2</v>
      </c>
      <c r="P23" s="12">
        <f xml:space="preserve"> INDEX('model 11 target'!AY$8:AY$49,MATCH($A23,'model 11 target'!$A$8:$A$49,0))</f>
        <v>0.17684060612503222</v>
      </c>
      <c r="Q23" s="12">
        <f t="shared" si="0"/>
        <v>0.31288823957137751</v>
      </c>
      <c r="R23" s="12">
        <f xml:space="preserve"> INDEX('model 11 target'!AP$8:AP$49,MATCH($A23,'model 11 target'!$A$8:$A$49,0))</f>
        <v>0.65164294583921534</v>
      </c>
      <c r="W23" s="2"/>
      <c r="X23" s="2"/>
      <c r="Y23" s="2"/>
      <c r="Z23" s="2"/>
      <c r="AA23" s="2"/>
      <c r="AB23" s="2"/>
      <c r="AC23" s="2"/>
      <c r="AD23" s="2"/>
      <c r="AP23" s="35" t="s">
        <v>2</v>
      </c>
      <c r="AQ23" s="36" t="s">
        <v>56</v>
      </c>
    </row>
    <row r="24" spans="1:43" x14ac:dyDescent="0.25">
      <c r="A24" s="2" t="s">
        <v>4</v>
      </c>
      <c r="B24" s="2" t="s">
        <v>63</v>
      </c>
      <c r="H24" s="12">
        <f xml:space="preserve"> INDEX('model 11 target'!AQ$8:AQ$49,MATCH($A24,'model 11 target'!$A$8:$A$49,0))</f>
        <v>2.5169498080567707</v>
      </c>
      <c r="I24" s="12">
        <f xml:space="preserve"> INDEX('model 11 target'!AT$8:AT$49,MATCH($A24,'model 11 target'!$A$8:$A$49,0))</f>
        <v>0.28343597427720191</v>
      </c>
      <c r="J24" s="12">
        <f xml:space="preserve"> INDEX('model 11 target'!AS$8:AS$49,MATCH($A24,'model 11 target'!$A$8:$A$49,0))</f>
        <v>-0.25690994859685706</v>
      </c>
      <c r="K24" s="12">
        <f xml:space="preserve"> INDEX('model 11 target'!AU$8:AU$49,MATCH($A24,'model 11 target'!$A$8:$A$49,0))</f>
        <v>-2.0609731694962198E-2</v>
      </c>
      <c r="L24" s="12">
        <f xml:space="preserve"> INDEX('model 11 target'!AV$8:AV$49,MATCH($A24,'model 11 target'!$A$8:$A$49,0))</f>
        <v>-0.30622878830845618</v>
      </c>
      <c r="M24" s="12">
        <f xml:space="preserve"> INDEX('model 11 target'!AR$8:AR$49,MATCH($A24,'model 11 target'!$A$8:$A$49,0))</f>
        <v>0.19674716638159581</v>
      </c>
      <c r="N24" s="12">
        <f xml:space="preserve"> INDEX('model 11 target'!AW$8:AW$49,MATCH($A24,'model 11 target'!$A$8:$A$49,0))</f>
        <v>-5.9038560813830923E-2</v>
      </c>
      <c r="O24" s="12">
        <f xml:space="preserve"> INDEX('model 11 target'!AX$8:AX$49,MATCH($A24,'model 11 target'!$A$8:$A$49,0))</f>
        <v>-1.1814068423747924E-2</v>
      </c>
      <c r="P24" s="12">
        <f xml:space="preserve"> INDEX('model 11 target'!AY$8:AY$49,MATCH($A24,'model 11 target'!$A$8:$A$49,0))</f>
        <v>-2.0508421282572034E-2</v>
      </c>
      <c r="Q24" s="12">
        <f t="shared" si="0"/>
        <v>-0.37066659789235379</v>
      </c>
      <c r="R24" s="12">
        <f xml:space="preserve"> INDEX('model 11 target'!AP$8:AP$49,MATCH($A24,'model 11 target'!$A$8:$A$49,0))</f>
        <v>1.9513568317027885</v>
      </c>
      <c r="W24" s="2"/>
      <c r="Y24" s="2"/>
      <c r="Z24" s="2"/>
      <c r="AA24" s="2"/>
      <c r="AB24" s="2"/>
      <c r="AC24" s="2"/>
      <c r="AD24" s="2"/>
      <c r="AP24" s="35" t="s">
        <v>14</v>
      </c>
      <c r="AQ24" s="36" t="s">
        <v>65</v>
      </c>
    </row>
    <row r="25" spans="1:43" x14ac:dyDescent="0.25">
      <c r="A25" s="2" t="s">
        <v>34</v>
      </c>
      <c r="B25" s="2" t="s">
        <v>64</v>
      </c>
      <c r="H25" s="12">
        <f xml:space="preserve"> INDEX('model 11 target'!AQ$8:AQ$49,MATCH($A25,'model 11 target'!$A$8:$A$49,0))</f>
        <v>0.62711093730809575</v>
      </c>
      <c r="I25" s="12">
        <f xml:space="preserve"> INDEX('model 11 target'!AT$8:AT$49,MATCH($A25,'model 11 target'!$A$8:$A$49,0))</f>
        <v>-0.3014361438803293</v>
      </c>
      <c r="J25" s="12">
        <f xml:space="preserve"> INDEX('model 11 target'!AS$8:AS$49,MATCH($A25,'model 11 target'!$A$8:$A$49,0))</f>
        <v>0.13769361514792208</v>
      </c>
      <c r="K25" s="12">
        <f xml:space="preserve"> INDEX('model 11 target'!AU$8:AU$49,MATCH($A25,'model 11 target'!$A$8:$A$49,0))</f>
        <v>-0.12961979086025255</v>
      </c>
      <c r="L25" s="12">
        <f xml:space="preserve"> INDEX('model 11 target'!AV$8:AV$49,MATCH($A25,'model 11 target'!$A$8:$A$49,0))</f>
        <v>0.33709505317574712</v>
      </c>
      <c r="M25" s="12">
        <f xml:space="preserve"> INDEX('model 11 target'!AR$8:AR$49,MATCH($A25,'model 11 target'!$A$8:$A$49,0))</f>
        <v>6.1986556620604746E-2</v>
      </c>
      <c r="N25" s="12">
        <f xml:space="preserve"> INDEX('model 11 target'!AW$8:AW$49,MATCH($A25,'model 11 target'!$A$8:$A$49,0))</f>
        <v>-5.8775245553804631E-2</v>
      </c>
      <c r="O25" s="12">
        <f xml:space="preserve"> INDEX('model 11 target'!AX$8:AX$49,MATCH($A25,'model 11 target'!$A$8:$A$49,0))</f>
        <v>0.32752006720104965</v>
      </c>
      <c r="P25" s="12">
        <f xml:space="preserve"> INDEX('model 11 target'!AY$8:AY$49,MATCH($A25,'model 11 target'!$A$8:$A$49,0))</f>
        <v>-0.11789799932470854</v>
      </c>
      <c r="Q25" s="12">
        <f t="shared" si="0"/>
        <v>-0.16706424551338717</v>
      </c>
      <c r="R25" s="12">
        <f xml:space="preserve"> INDEX('model 11 target'!AP$8:AP$49,MATCH($A25,'model 11 target'!$A$8:$A$49,0))</f>
        <v>0.71661280432093699</v>
      </c>
      <c r="Y25" s="2"/>
      <c r="Z25" s="2"/>
      <c r="AA25" s="2"/>
      <c r="AB25" s="2"/>
      <c r="AC25" s="2"/>
      <c r="AD25" s="2"/>
      <c r="AP25" s="35" t="s">
        <v>23</v>
      </c>
      <c r="AQ25" s="36" t="s">
        <v>45</v>
      </c>
    </row>
    <row r="26" spans="1:43" x14ac:dyDescent="0.25">
      <c r="A26" s="2" t="s">
        <v>14</v>
      </c>
      <c r="B26" s="2" t="s">
        <v>65</v>
      </c>
      <c r="H26" s="12">
        <f xml:space="preserve"> INDEX('model 11 target'!AQ$8:AQ$49,MATCH($A26,'model 11 target'!$A$8:$A$49,0))</f>
        <v>8.9193605124348388E-2</v>
      </c>
      <c r="I26" s="12">
        <f xml:space="preserve"> INDEX('model 11 target'!AT$8:AT$49,MATCH($A26,'model 11 target'!$A$8:$A$49,0))</f>
        <v>0.23100100831855577</v>
      </c>
      <c r="J26" s="12">
        <f xml:space="preserve"> INDEX('model 11 target'!AS$8:AS$49,MATCH($A26,'model 11 target'!$A$8:$A$49,0))</f>
        <v>-0.20413929800817068</v>
      </c>
      <c r="K26" s="12">
        <f xml:space="preserve"> INDEX('model 11 target'!AU$8:AU$49,MATCH($A26,'model 11 target'!$A$8:$A$49,0))</f>
        <v>-4.7572487777088633E-2</v>
      </c>
      <c r="L26" s="12">
        <f xml:space="preserve"> INDEX('model 11 target'!AV$8:AV$49,MATCH($A26,'model 11 target'!$A$8:$A$49,0))</f>
        <v>-0.32208441932371051</v>
      </c>
      <c r="M26" s="12">
        <f xml:space="preserve"> INDEX('model 11 target'!AR$8:AR$49,MATCH($A26,'model 11 target'!$A$8:$A$49,0))</f>
        <v>-0.28820201949425839</v>
      </c>
      <c r="N26" s="12">
        <f xml:space="preserve"> INDEX('model 11 target'!AW$8:AW$49,MATCH($A26,'model 11 target'!$A$8:$A$49,0))</f>
        <v>-5.9034344678680614E-2</v>
      </c>
      <c r="O26" s="12">
        <f xml:space="preserve"> INDEX('model 11 target'!AX$8:AX$49,MATCH($A26,'model 11 target'!$A$8:$A$49,0))</f>
        <v>-2.1708130665852206E-2</v>
      </c>
      <c r="P26" s="12">
        <f xml:space="preserve"> INDEX('model 11 target'!AY$8:AY$49,MATCH($A26,'model 11 target'!$A$8:$A$49,0))</f>
        <v>-0.33542790146094553</v>
      </c>
      <c r="Q26" s="12">
        <f t="shared" si="0"/>
        <v>0.29131338705644227</v>
      </c>
      <c r="R26" s="12">
        <f xml:space="preserve"> INDEX('model 11 target'!AP$8:AP$49,MATCH($A26,'model 11 target'!$A$8:$A$49,0))</f>
        <v>-0.66666060090936019</v>
      </c>
      <c r="Z26" s="2"/>
      <c r="AA26" s="2"/>
      <c r="AB26" s="2"/>
      <c r="AC26" s="2"/>
      <c r="AD26" s="2"/>
      <c r="AP26" s="35" t="s">
        <v>13</v>
      </c>
      <c r="AQ26" s="36" t="s">
        <v>77</v>
      </c>
    </row>
    <row r="27" spans="1:43" x14ac:dyDescent="0.25">
      <c r="A27" s="2" t="s">
        <v>3</v>
      </c>
      <c r="B27" s="2" t="s">
        <v>66</v>
      </c>
      <c r="H27" s="12">
        <f xml:space="preserve"> INDEX('model 11 target'!AQ$8:AQ$49,MATCH($A27,'model 11 target'!$A$8:$A$49,0))</f>
        <v>-0.48557698266397542</v>
      </c>
      <c r="I27" s="12">
        <f xml:space="preserve"> INDEX('model 11 target'!AT$8:AT$49,MATCH($A27,'model 11 target'!$A$8:$A$49,0))</f>
        <v>-4.4671383201098425E-2</v>
      </c>
      <c r="J27" s="12">
        <f xml:space="preserve"> INDEX('model 11 target'!AS$8:AS$49,MATCH($A27,'model 11 target'!$A$8:$A$49,0))</f>
        <v>-0.13004047262434351</v>
      </c>
      <c r="K27" s="12">
        <f xml:space="preserve"> INDEX('model 11 target'!AU$8:AU$49,MATCH($A27,'model 11 target'!$A$8:$A$49,0))</f>
        <v>2.1072691931635956E-6</v>
      </c>
      <c r="L27" s="12">
        <f xml:space="preserve"> INDEX('model 11 target'!AV$8:AV$49,MATCH($A27,'model 11 target'!$A$8:$A$49,0))</f>
        <v>-0.10559421768109413</v>
      </c>
      <c r="M27" s="12">
        <f xml:space="preserve"> INDEX('model 11 target'!AR$8:AR$49,MATCH($A27,'model 11 target'!$A$8:$A$49,0))</f>
        <v>-0.48525329047162358</v>
      </c>
      <c r="N27" s="12">
        <f xml:space="preserve"> INDEX('model 11 target'!AW$8:AW$49,MATCH($A27,'model 11 target'!$A$8:$A$49,0))</f>
        <v>-5.8894804698777073E-2</v>
      </c>
      <c r="O27" s="12">
        <f xml:space="preserve"> INDEX('model 11 target'!AX$8:AX$49,MATCH($A27,'model 11 target'!$A$8:$A$49,0))</f>
        <v>8.8152795178808571E-2</v>
      </c>
      <c r="P27" s="12">
        <f xml:space="preserve"> INDEX('model 11 target'!AY$8:AY$49,MATCH($A27,'model 11 target'!$A$8:$A$49,0))</f>
        <v>9.1706617714404776E-2</v>
      </c>
      <c r="Q27" s="12">
        <f t="shared" si="0"/>
        <v>0.26365956973396465</v>
      </c>
      <c r="R27" s="12">
        <f xml:space="preserve"> INDEX('model 11 target'!AP$8:AP$49,MATCH($A27,'model 11 target'!$A$8:$A$49,0))</f>
        <v>-0.86651006144454101</v>
      </c>
      <c r="AP27" s="35" t="s">
        <v>0</v>
      </c>
      <c r="AQ27" s="36" t="s">
        <v>51</v>
      </c>
    </row>
    <row r="28" spans="1:43" x14ac:dyDescent="0.25">
      <c r="A28" s="2" t="s">
        <v>17</v>
      </c>
      <c r="B28" s="2" t="s">
        <v>67</v>
      </c>
      <c r="H28" s="12">
        <f xml:space="preserve"> INDEX('model 11 target'!AQ$8:AQ$49,MATCH($A28,'model 11 target'!$A$8:$A$49,0))</f>
        <v>-1.6501796752386884</v>
      </c>
      <c r="I28" s="12">
        <f xml:space="preserve"> INDEX('model 11 target'!AT$8:AT$49,MATCH($A28,'model 11 target'!$A$8:$A$49,0))</f>
        <v>-0.14203395181481349</v>
      </c>
      <c r="J28" s="12">
        <f xml:space="preserve"> INDEX('model 11 target'!AS$8:AS$49,MATCH($A28,'model 11 target'!$A$8:$A$49,0))</f>
        <v>0.25306515733518947</v>
      </c>
      <c r="K28" s="12">
        <f xml:space="preserve"> INDEX('model 11 target'!AU$8:AU$49,MATCH($A28,'model 11 target'!$A$8:$A$49,0))</f>
        <v>-0.15683091223449044</v>
      </c>
      <c r="L28" s="12">
        <f xml:space="preserve"> INDEX('model 11 target'!AV$8:AV$49,MATCH($A28,'model 11 target'!$A$8:$A$49,0))</f>
        <v>0.99549849708204152</v>
      </c>
      <c r="M28" s="12">
        <f xml:space="preserve"> INDEX('model 11 target'!AR$8:AR$49,MATCH($A28,'model 11 target'!$A$8:$A$49,0))</f>
        <v>-0.74425984949406321</v>
      </c>
      <c r="N28" s="12">
        <f xml:space="preserve"> INDEX('model 11 target'!AW$8:AW$49,MATCH($A28,'model 11 target'!$A$8:$A$49,0))</f>
        <v>-5.8473049415565879E-2</v>
      </c>
      <c r="O28" s="12">
        <f xml:space="preserve"> INDEX('model 11 target'!AX$8:AX$49,MATCH($A28,'model 11 target'!$A$8:$A$49,0))</f>
        <v>9.8489902317803134E-4</v>
      </c>
      <c r="P28" s="12">
        <f xml:space="preserve"> INDEX('model 11 target'!AY$8:AY$49,MATCH($A28,'model 11 target'!$A$8:$A$49,0))</f>
        <v>-0.27765193955494244</v>
      </c>
      <c r="Q28" s="12">
        <f t="shared" si="0"/>
        <v>0.15269482111092691</v>
      </c>
      <c r="R28" s="12">
        <f xml:space="preserve"> INDEX('model 11 target'!AP$8:AP$49,MATCH($A28,'model 11 target'!$A$8:$A$49,0))</f>
        <v>-1.6271860032012277</v>
      </c>
      <c r="AP28" s="35" t="s">
        <v>11</v>
      </c>
      <c r="AQ28" s="36" t="s">
        <v>57</v>
      </c>
    </row>
    <row r="29" spans="1:43" x14ac:dyDescent="0.25">
      <c r="A29" s="2" t="s">
        <v>8</v>
      </c>
      <c r="B29" s="2" t="s">
        <v>68</v>
      </c>
      <c r="H29" s="12">
        <f xml:space="preserve"> INDEX('model 11 target'!AQ$8:AQ$49,MATCH($A29,'model 11 target'!$A$8:$A$49,0))</f>
        <v>-0.63767884659911322</v>
      </c>
      <c r="I29" s="12">
        <f xml:space="preserve"> INDEX('model 11 target'!AT$8:AT$49,MATCH($A29,'model 11 target'!$A$8:$A$49,0))</f>
        <v>-2.7916929513056556E-2</v>
      </c>
      <c r="J29" s="12">
        <f xml:space="preserve"> INDEX('model 11 target'!AS$8:AS$49,MATCH($A29,'model 11 target'!$A$8:$A$49,0))</f>
        <v>6.4647610388658835E-2</v>
      </c>
      <c r="K29" s="12">
        <f xml:space="preserve"> INDEX('model 11 target'!AU$8:AU$49,MATCH($A29,'model 11 target'!$A$8:$A$49,0))</f>
        <v>-9.8213979200958021E-2</v>
      </c>
      <c r="L29" s="12">
        <f xml:space="preserve"> INDEX('model 11 target'!AV$8:AV$49,MATCH($A29,'model 11 target'!$A$8:$A$49,0))</f>
        <v>-0.35772886830624856</v>
      </c>
      <c r="M29" s="12">
        <f xml:space="preserve"> INDEX('model 11 target'!AR$8:AR$49,MATCH($A29,'model 11 target'!$A$8:$A$49,0))</f>
        <v>-0.66259780855628569</v>
      </c>
      <c r="N29" s="12">
        <f xml:space="preserve"> INDEX('model 11 target'!AW$8:AW$49,MATCH($A29,'model 11 target'!$A$8:$A$49,0))</f>
        <v>-5.9039547344886804E-2</v>
      </c>
      <c r="O29" s="12">
        <f xml:space="preserve"> INDEX('model 11 target'!AX$8:AX$49,MATCH($A29,'model 11 target'!$A$8:$A$49,0))</f>
        <v>-4.2090152026484466E-2</v>
      </c>
      <c r="P29" s="12">
        <f xml:space="preserve"> INDEX('model 11 target'!AY$8:AY$49,MATCH($A29,'model 11 target'!$A$8:$A$49,0))</f>
        <v>-1.0936441424135537E-2</v>
      </c>
      <c r="Q29" s="12">
        <f t="shared" si="0"/>
        <v>0.2402600213170949</v>
      </c>
      <c r="R29" s="12">
        <f xml:space="preserve"> INDEX('model 11 target'!AP$8:AP$49,MATCH($A29,'model 11 target'!$A$8:$A$49,0))</f>
        <v>-1.5912949412654149</v>
      </c>
      <c r="AP29" s="35" t="s">
        <v>10</v>
      </c>
      <c r="AQ29" s="36" t="s">
        <v>58</v>
      </c>
    </row>
    <row r="30" spans="1:43" x14ac:dyDescent="0.25">
      <c r="A30" s="2" t="s">
        <v>16</v>
      </c>
      <c r="B30" s="2" t="s">
        <v>69</v>
      </c>
      <c r="H30" s="12">
        <f xml:space="preserve"> INDEX('model 11 target'!AQ$8:AQ$49,MATCH($A30,'model 11 target'!$A$8:$A$49,0))</f>
        <v>0.85446925428248122</v>
      </c>
      <c r="I30" s="12">
        <f xml:space="preserve"> INDEX('model 11 target'!AT$8:AT$49,MATCH($A30,'model 11 target'!$A$8:$A$49,0))</f>
        <v>-0.30858055585598776</v>
      </c>
      <c r="J30" s="12">
        <f xml:space="preserve"> INDEX('model 11 target'!AS$8:AS$49,MATCH($A30,'model 11 target'!$A$8:$A$49,0))</f>
        <v>2.927946880777935E-2</v>
      </c>
      <c r="K30" s="12">
        <f xml:space="preserve"> INDEX('model 11 target'!AU$8:AU$49,MATCH($A30,'model 11 target'!$A$8:$A$49,0))</f>
        <v>0.12969074179846163</v>
      </c>
      <c r="L30" s="12">
        <f xml:space="preserve"> INDEX('model 11 target'!AV$8:AV$49,MATCH($A30,'model 11 target'!$A$8:$A$49,0))</f>
        <v>-0.87383006499527593</v>
      </c>
      <c r="M30" s="12">
        <f xml:space="preserve"> INDEX('model 11 target'!AR$8:AR$49,MATCH($A30,'model 11 target'!$A$8:$A$49,0))</f>
        <v>1.3680335192435251</v>
      </c>
      <c r="N30" s="12">
        <f xml:space="preserve"> INDEX('model 11 target'!AW$8:AW$49,MATCH($A30,'model 11 target'!$A$8:$A$49,0))</f>
        <v>-5.8722577197443157E-2</v>
      </c>
      <c r="O30" s="12">
        <f xml:space="preserve"> INDEX('model 11 target'!AX$8:AX$49,MATCH($A30,'model 11 target'!$A$8:$A$49,0))</f>
        <v>-0.1420757736141908</v>
      </c>
      <c r="P30" s="12">
        <f xml:space="preserve"> INDEX('model 11 target'!AY$8:AY$49,MATCH($A30,'model 11 target'!$A$8:$A$49,0))</f>
        <v>0.51501382159749431</v>
      </c>
      <c r="Q30" s="12">
        <f t="shared" si="0"/>
        <v>-8.8210624121821679E-2</v>
      </c>
      <c r="R30" s="12">
        <f xml:space="preserve"> INDEX('model 11 target'!AP$8:AP$49,MATCH($A30,'model 11 target'!$A$8:$A$49,0))</f>
        <v>1.4250672099450223</v>
      </c>
      <c r="AP30" s="35" t="s">
        <v>3</v>
      </c>
      <c r="AQ30" s="36" t="s">
        <v>66</v>
      </c>
    </row>
    <row r="31" spans="1:43" x14ac:dyDescent="0.25">
      <c r="A31" s="2" t="s">
        <v>15</v>
      </c>
      <c r="B31" s="2" t="s">
        <v>70</v>
      </c>
      <c r="H31" s="12">
        <f xml:space="preserve"> INDEX('model 11 target'!AQ$8:AQ$49,MATCH($A31,'model 11 target'!$A$8:$A$49,0))</f>
        <v>0.95174493528830695</v>
      </c>
      <c r="I31" s="12">
        <f xml:space="preserve"> INDEX('model 11 target'!AT$8:AT$49,MATCH($A31,'model 11 target'!$A$8:$A$49,0))</f>
        <v>-0.25963828246591336</v>
      </c>
      <c r="J31" s="12">
        <f xml:space="preserve"> INDEX('model 11 target'!AS$8:AS$49,MATCH($A31,'model 11 target'!$A$8:$A$49,0))</f>
        <v>0.18462012966762409</v>
      </c>
      <c r="K31" s="12">
        <f xml:space="preserve"> INDEX('model 11 target'!AU$8:AU$49,MATCH($A31,'model 11 target'!$A$8:$A$49,0))</f>
        <v>0.12423896095123585</v>
      </c>
      <c r="L31" s="12">
        <f xml:space="preserve"> INDEX('model 11 target'!AV$8:AV$49,MATCH($A31,'model 11 target'!$A$8:$A$49,0))</f>
        <v>-0.61134940300728469</v>
      </c>
      <c r="M31" s="12">
        <f xml:space="preserve"> INDEX('model 11 target'!AR$8:AR$49,MATCH($A31,'model 11 target'!$A$8:$A$49,0))</f>
        <v>1.3015500544348682</v>
      </c>
      <c r="N31" s="12">
        <f xml:space="preserve"> INDEX('model 11 target'!AW$8:AW$49,MATCH($A31,'model 11 target'!$A$8:$A$49,0))</f>
        <v>-5.8836521258400026E-2</v>
      </c>
      <c r="O31" s="12">
        <f xml:space="preserve"> INDEX('model 11 target'!AX$8:AX$49,MATCH($A31,'model 11 target'!$A$8:$A$49,0))</f>
        <v>0.17160970001407111</v>
      </c>
      <c r="P31" s="12">
        <f xml:space="preserve"> INDEX('model 11 target'!AY$8:AY$49,MATCH($A31,'model 11 target'!$A$8:$A$49,0))</f>
        <v>0.66847581733227357</v>
      </c>
      <c r="Q31" s="12">
        <f t="shared" si="0"/>
        <v>-0.12120928608334269</v>
      </c>
      <c r="R31" s="12">
        <f xml:space="preserve"> INDEX('model 11 target'!AP$8:AP$49,MATCH($A31,'model 11 target'!$A$8:$A$49,0))</f>
        <v>2.3512061048734387</v>
      </c>
      <c r="AP31" s="35" t="s">
        <v>17</v>
      </c>
      <c r="AQ31" s="36" t="s">
        <v>67</v>
      </c>
    </row>
    <row r="32" spans="1:43" x14ac:dyDescent="0.25">
      <c r="A32" s="2" t="s">
        <v>28</v>
      </c>
      <c r="B32" s="2" t="s">
        <v>71</v>
      </c>
      <c r="H32" s="12">
        <f xml:space="preserve"> INDEX('model 11 target'!AQ$8:AQ$49,MATCH($A32,'model 11 target'!$A$8:$A$49,0))</f>
        <v>2.1816326872199667</v>
      </c>
      <c r="I32" s="12">
        <f xml:space="preserve"> INDEX('model 11 target'!AT$8:AT$49,MATCH($A32,'model 11 target'!$A$8:$A$49,0))</f>
        <v>-0.1863132402958696</v>
      </c>
      <c r="J32" s="12">
        <f xml:space="preserve"> INDEX('model 11 target'!AS$8:AS$49,MATCH($A32,'model 11 target'!$A$8:$A$49,0))</f>
        <v>0.18297044681672842</v>
      </c>
      <c r="K32" s="12">
        <f xml:space="preserve"> INDEX('model 11 target'!AU$8:AU$49,MATCH($A32,'model 11 target'!$A$8:$A$49,0))</f>
        <v>0.1212871881749385</v>
      </c>
      <c r="L32" s="12">
        <f xml:space="preserve"> INDEX('model 11 target'!AV$8:AV$49,MATCH($A32,'model 11 target'!$A$8:$A$49,0))</f>
        <v>-0.81845305385877221</v>
      </c>
      <c r="M32" s="12">
        <f xml:space="preserve"> INDEX('model 11 target'!AR$8:AR$49,MATCH($A32,'model 11 target'!$A$8:$A$49,0))</f>
        <v>1.361488752044036</v>
      </c>
      <c r="N32" s="12">
        <f xml:space="preserve"> INDEX('model 11 target'!AW$8:AW$49,MATCH($A32,'model 11 target'!$A$8:$A$49,0))</f>
        <v>-5.8961223037202297E-2</v>
      </c>
      <c r="O32" s="12">
        <f xml:space="preserve"> INDEX('model 11 target'!AX$8:AX$49,MATCH($A32,'model 11 target'!$A$8:$A$49,0))</f>
        <v>-1.4195781088138062E-3</v>
      </c>
      <c r="P32" s="12">
        <f xml:space="preserve"> INDEX('model 11 target'!AY$8:AY$49,MATCH($A32,'model 11 target'!$A$8:$A$49,0))</f>
        <v>0.24340842770865309</v>
      </c>
      <c r="Q32" s="12">
        <f t="shared" si="0"/>
        <v>-0.58323127747235137</v>
      </c>
      <c r="R32" s="12">
        <f xml:space="preserve"> INDEX('model 11 target'!AP$8:AP$49,MATCH($A32,'model 11 target'!$A$8:$A$49,0))</f>
        <v>2.4424091291913137</v>
      </c>
      <c r="AP32" s="35" t="s">
        <v>16</v>
      </c>
      <c r="AQ32" s="36" t="s">
        <v>69</v>
      </c>
    </row>
    <row r="33" spans="1:43" x14ac:dyDescent="0.25">
      <c r="A33" s="2" t="s">
        <v>12</v>
      </c>
      <c r="B33" s="2" t="s">
        <v>72</v>
      </c>
      <c r="H33" s="12">
        <f xml:space="preserve"> INDEX('model 11 target'!AQ$8:AQ$49,MATCH($A33,'model 11 target'!$A$8:$A$49,0))</f>
        <v>-0.12233924522878452</v>
      </c>
      <c r="I33" s="12">
        <f xml:space="preserve"> INDEX('model 11 target'!AT$8:AT$49,MATCH($A33,'model 11 target'!$A$8:$A$49,0))</f>
        <v>-0.33184779554605681</v>
      </c>
      <c r="J33" s="12">
        <f xml:space="preserve"> INDEX('model 11 target'!AS$8:AS$49,MATCH($A33,'model 11 target'!$A$8:$A$49,0))</f>
        <v>5.5955113684407309E-2</v>
      </c>
      <c r="K33" s="12">
        <f xml:space="preserve"> INDEX('model 11 target'!AU$8:AU$49,MATCH($A33,'model 11 target'!$A$8:$A$49,0))</f>
        <v>0.10405034445914393</v>
      </c>
      <c r="L33" s="12">
        <f xml:space="preserve"> INDEX('model 11 target'!AV$8:AV$49,MATCH($A33,'model 11 target'!$A$8:$A$49,0))</f>
        <v>-0.63866808826540933</v>
      </c>
      <c r="M33" s="12">
        <f xml:space="preserve"> INDEX('model 11 target'!AR$8:AR$49,MATCH($A33,'model 11 target'!$A$8:$A$49,0))</f>
        <v>1.3769018149963874</v>
      </c>
      <c r="N33" s="12">
        <f xml:space="preserve"> INDEX('model 11 target'!AW$8:AW$49,MATCH($A33,'model 11 target'!$A$8:$A$49,0))</f>
        <v>-5.8601008126580416E-2</v>
      </c>
      <c r="O33" s="12">
        <f xml:space="preserve"> INDEX('model 11 target'!AX$8:AX$49,MATCH($A33,'model 11 target'!$A$8:$A$49,0))</f>
        <v>-8.2077211335033276E-2</v>
      </c>
      <c r="P33" s="12">
        <f xml:space="preserve"> INDEX('model 11 target'!AY$8:AY$49,MATCH($A33,'model 11 target'!$A$8:$A$49,0))</f>
        <v>-0.32224037345885759</v>
      </c>
      <c r="Q33" s="12">
        <f t="shared" si="0"/>
        <v>4.7786643321794164E-2</v>
      </c>
      <c r="R33" s="12">
        <f xml:space="preserve"> INDEX('model 11 target'!AP$8:AP$49,MATCH($A33,'model 11 target'!$A$8:$A$49,0))</f>
        <v>2.8920194501010851E-2</v>
      </c>
      <c r="AP33" s="35" t="s">
        <v>6</v>
      </c>
      <c r="AQ33" s="36" t="s">
        <v>46</v>
      </c>
    </row>
    <row r="34" spans="1:43" x14ac:dyDescent="0.25">
      <c r="A34" s="2" t="s">
        <v>37</v>
      </c>
      <c r="B34" s="2" t="s">
        <v>73</v>
      </c>
      <c r="H34" s="12">
        <f xml:space="preserve"> INDEX('model 11 target'!AQ$8:AQ$49,MATCH($A34,'model 11 target'!$A$8:$A$49,0))</f>
        <v>-0.26689955604756344</v>
      </c>
      <c r="I34" s="12">
        <f xml:space="preserve"> INDEX('model 11 target'!AT$8:AT$49,MATCH($A34,'model 11 target'!$A$8:$A$49,0))</f>
        <v>-0.23675650287252095</v>
      </c>
      <c r="J34" s="12">
        <f xml:space="preserve"> INDEX('model 11 target'!AS$8:AS$49,MATCH($A34,'model 11 target'!$A$8:$A$49,0))</f>
        <v>6.6679541268898218E-2</v>
      </c>
      <c r="K34" s="12">
        <f xml:space="preserve"> INDEX('model 11 target'!AU$8:AU$49,MATCH($A34,'model 11 target'!$A$8:$A$49,0))</f>
        <v>7.5780110738196016E-2</v>
      </c>
      <c r="L34" s="12">
        <f xml:space="preserve"> INDEX('model 11 target'!AV$8:AV$49,MATCH($A34,'model 11 target'!$A$8:$A$49,0))</f>
        <v>-0.6817852414304677</v>
      </c>
      <c r="M34" s="12">
        <f xml:space="preserve"> INDEX('model 11 target'!AR$8:AR$49,MATCH($A34,'model 11 target'!$A$8:$A$49,0))</f>
        <v>0.80687010383755142</v>
      </c>
      <c r="N34" s="12">
        <f xml:space="preserve"> INDEX('model 11 target'!AW$8:AW$49,MATCH($A34,'model 11 target'!$A$8:$A$49,0))</f>
        <v>-5.8920233990892537E-2</v>
      </c>
      <c r="O34" s="12">
        <f xml:space="preserve"> INDEX('model 11 target'!AX$8:AX$49,MATCH($A34,'model 11 target'!$A$8:$A$49,0))</f>
        <v>0.12466387799471318</v>
      </c>
      <c r="P34" s="12">
        <f xml:space="preserve"> INDEX('model 11 target'!AY$8:AY$49,MATCH($A34,'model 11 target'!$A$8:$A$49,0))</f>
        <v>-0.23548644647576086</v>
      </c>
      <c r="Q34" s="12">
        <f t="shared" si="0"/>
        <v>0.21868585535530766</v>
      </c>
      <c r="R34" s="12">
        <f xml:space="preserve"> INDEX('model 11 target'!AP$8:AP$49,MATCH($A34,'model 11 target'!$A$8:$A$49,0))</f>
        <v>-0.18716849162253885</v>
      </c>
      <c r="AP34" s="35" t="s">
        <v>15</v>
      </c>
      <c r="AQ34" s="36" t="s">
        <v>70</v>
      </c>
    </row>
    <row r="35" spans="1:43" x14ac:dyDescent="0.25">
      <c r="A35" s="2" t="s">
        <v>32</v>
      </c>
      <c r="B35" s="2" t="s">
        <v>74</v>
      </c>
      <c r="H35" s="12">
        <f xml:space="preserve"> INDEX('model 11 target'!AQ$8:AQ$49,MATCH($A35,'model 11 target'!$A$8:$A$49,0))</f>
        <v>0.31701437899584411</v>
      </c>
      <c r="I35" s="12">
        <f xml:space="preserve"> INDEX('model 11 target'!AT$8:AT$49,MATCH($A35,'model 11 target'!$A$8:$A$49,0))</f>
        <v>-3.4263358859063689E-2</v>
      </c>
      <c r="J35" s="12">
        <f xml:space="preserve"> INDEX('model 11 target'!AS$8:AS$49,MATCH($A35,'model 11 target'!$A$8:$A$49,0))</f>
        <v>-0.10946973676892896</v>
      </c>
      <c r="K35" s="12">
        <f xml:space="preserve"> INDEX('model 11 target'!AU$8:AU$49,MATCH($A35,'model 11 target'!$A$8:$A$49,0))</f>
        <v>-0.1410634488812805</v>
      </c>
      <c r="L35" s="12">
        <f xml:space="preserve"> INDEX('model 11 target'!AV$8:AV$49,MATCH($A35,'model 11 target'!$A$8:$A$49,0))</f>
        <v>-0.48652110722910535</v>
      </c>
      <c r="M35" s="12">
        <f xml:space="preserve"> INDEX('model 11 target'!AR$8:AR$49,MATCH($A35,'model 11 target'!$A$8:$A$49,0))</f>
        <v>-0.25543971603280119</v>
      </c>
      <c r="N35" s="12">
        <f xml:space="preserve"> INDEX('model 11 target'!AW$8:AW$49,MATCH($A35,'model 11 target'!$A$8:$A$49,0))</f>
        <v>-5.8819547926182519E-2</v>
      </c>
      <c r="O35" s="12">
        <f xml:space="preserve"> INDEX('model 11 target'!AX$8:AX$49,MATCH($A35,'model 11 target'!$A$8:$A$49,0))</f>
        <v>-8.1526914814105678E-2</v>
      </c>
      <c r="P35" s="12">
        <f xml:space="preserve"> INDEX('model 11 target'!AY$8:AY$49,MATCH($A35,'model 11 target'!$A$8:$A$49,0))</f>
        <v>-0.41577985009661861</v>
      </c>
      <c r="Q35" s="12">
        <f t="shared" si="0"/>
        <v>-4.2563155057838475E-2</v>
      </c>
      <c r="R35" s="12">
        <f xml:space="preserve"> INDEX('model 11 target'!AP$8:AP$49,MATCH($A35,'model 11 target'!$A$8:$A$49,0))</f>
        <v>-1.3084324566700807</v>
      </c>
      <c r="AP35" s="35" t="s">
        <v>28</v>
      </c>
      <c r="AQ35" s="36" t="s">
        <v>71</v>
      </c>
    </row>
    <row r="36" spans="1:43" x14ac:dyDescent="0.25">
      <c r="A36" s="2" t="s">
        <v>19</v>
      </c>
      <c r="B36" s="2" t="s">
        <v>75</v>
      </c>
      <c r="H36" s="12">
        <f xml:space="preserve"> INDEX('model 11 target'!AQ$8:AQ$49,MATCH($A36,'model 11 target'!$A$8:$A$49,0))</f>
        <v>1.7744669991080555</v>
      </c>
      <c r="I36" s="12">
        <f xml:space="preserve"> INDEX('model 11 target'!AT$8:AT$49,MATCH($A36,'model 11 target'!$A$8:$A$49,0))</f>
        <v>0.34957155839048276</v>
      </c>
      <c r="J36" s="12">
        <f xml:space="preserve"> INDEX('model 11 target'!AS$8:AS$49,MATCH($A36,'model 11 target'!$A$8:$A$49,0))</f>
        <v>1.5053958046686546E-2</v>
      </c>
      <c r="K36" s="12">
        <f xml:space="preserve"> INDEX('model 11 target'!AU$8:AU$49,MATCH($A36,'model 11 target'!$A$8:$A$49,0))</f>
        <v>-1.7900984704168139E-2</v>
      </c>
      <c r="L36" s="12">
        <f xml:space="preserve"> INDEX('model 11 target'!AV$8:AV$49,MATCH($A36,'model 11 target'!$A$8:$A$49,0))</f>
        <v>-0.98899407856239463</v>
      </c>
      <c r="M36" s="12">
        <f xml:space="preserve"> INDEX('model 11 target'!AR$8:AR$49,MATCH($A36,'model 11 target'!$A$8:$A$49,0))</f>
        <v>-0.11407764324640284</v>
      </c>
      <c r="N36" s="12">
        <f xml:space="preserve"> INDEX('model 11 target'!AW$8:AW$49,MATCH($A36,'model 11 target'!$A$8:$A$49,0))</f>
        <v>-5.9044309385879561E-2</v>
      </c>
      <c r="O36" s="12">
        <f xml:space="preserve"> INDEX('model 11 target'!AX$8:AX$49,MATCH($A36,'model 11 target'!$A$8:$A$49,0))</f>
        <v>-2.1472266960554015E-2</v>
      </c>
      <c r="P36" s="12">
        <f xml:space="preserve"> INDEX('model 11 target'!AY$8:AY$49,MATCH($A36,'model 11 target'!$A$8:$A$49,0))</f>
        <v>-0.14632728192781783</v>
      </c>
      <c r="Q36" s="12">
        <f t="shared" si="0"/>
        <v>-0.18439628403332631</v>
      </c>
      <c r="R36" s="12">
        <f xml:space="preserve"> INDEX('model 11 target'!AP$8:AP$49,MATCH($A36,'model 11 target'!$A$8:$A$49,0))</f>
        <v>0.60687966672468119</v>
      </c>
      <c r="AP36" s="35" t="s">
        <v>25</v>
      </c>
      <c r="AQ36" s="36" t="s">
        <v>59</v>
      </c>
    </row>
    <row r="37" spans="1:43" x14ac:dyDescent="0.25">
      <c r="A37" s="2" t="s">
        <v>27</v>
      </c>
      <c r="B37" s="2" t="s">
        <v>76</v>
      </c>
      <c r="H37" s="12">
        <f xml:space="preserve"> INDEX('model 11 target'!AQ$8:AQ$49,MATCH($A37,'model 11 target'!$A$8:$A$49,0))</f>
        <v>-0.33781649277878911</v>
      </c>
      <c r="I37" s="12">
        <f xml:space="preserve"> INDEX('model 11 target'!AT$8:AT$49,MATCH($A37,'model 11 target'!$A$8:$A$49,0))</f>
        <v>0.15926699275166778</v>
      </c>
      <c r="J37" s="12">
        <f xml:space="preserve"> INDEX('model 11 target'!AS$8:AS$49,MATCH($A37,'model 11 target'!$A$8:$A$49,0))</f>
        <v>7.8473863260739116E-2</v>
      </c>
      <c r="K37" s="12">
        <f xml:space="preserve"> INDEX('model 11 target'!AU$8:AU$49,MATCH($A37,'model 11 target'!$A$8:$A$49,0))</f>
        <v>3.968199941701246E-3</v>
      </c>
      <c r="L37" s="12">
        <f xml:space="preserve"> INDEX('model 11 target'!AV$8:AV$49,MATCH($A37,'model 11 target'!$A$8:$A$49,0))</f>
        <v>-0.21136570748620861</v>
      </c>
      <c r="M37" s="12">
        <f xml:space="preserve"> INDEX('model 11 target'!AR$8:AR$49,MATCH($A37,'model 11 target'!$A$8:$A$49,0))</f>
        <v>-0.47346314733512196</v>
      </c>
      <c r="N37" s="12">
        <f xml:space="preserve"> INDEX('model 11 target'!AW$8:AW$49,MATCH($A37,'model 11 target'!$A$8:$A$49,0))</f>
        <v>0.32645896485178683</v>
      </c>
      <c r="O37" s="12">
        <f xml:space="preserve"> INDEX('model 11 target'!AX$8:AX$49,MATCH($A37,'model 11 target'!$A$8:$A$49,0))</f>
        <v>6.0851953080672892E-2</v>
      </c>
      <c r="P37" s="12">
        <f xml:space="preserve"> INDEX('model 11 target'!AY$8:AY$49,MATCH($A37,'model 11 target'!$A$8:$A$49,0))</f>
        <v>-7.1431130657297753E-2</v>
      </c>
      <c r="Q37" s="12">
        <f t="shared" si="0"/>
        <v>1.0099325638768031E-2</v>
      </c>
      <c r="R37" s="12">
        <f xml:space="preserve"> INDEX('model 11 target'!AP$8:AP$49,MATCH($A37,'model 11 target'!$A$8:$A$49,0))</f>
        <v>-0.45495717873208152</v>
      </c>
      <c r="AP37" s="35" t="s">
        <v>30</v>
      </c>
      <c r="AQ37" s="36" t="s">
        <v>60</v>
      </c>
    </row>
    <row r="38" spans="1:43" x14ac:dyDescent="0.25">
      <c r="A38" s="2" t="s">
        <v>13</v>
      </c>
      <c r="B38" s="2" t="s">
        <v>77</v>
      </c>
      <c r="H38" s="12">
        <f xml:space="preserve"> INDEX('model 11 target'!AQ$8:AQ$49,MATCH($A38,'model 11 target'!$A$8:$A$49,0))</f>
        <v>-0.36486866370650711</v>
      </c>
      <c r="I38" s="12">
        <f xml:space="preserve"> INDEX('model 11 target'!AT$8:AT$49,MATCH($A38,'model 11 target'!$A$8:$A$49,0))</f>
        <v>2.4635882985939377E-2</v>
      </c>
      <c r="J38" s="12">
        <f xml:space="preserve"> INDEX('model 11 target'!AS$8:AS$49,MATCH($A38,'model 11 target'!$A$8:$A$49,0))</f>
        <v>5.1046647590353086E-2</v>
      </c>
      <c r="K38" s="12">
        <f xml:space="preserve"> INDEX('model 11 target'!AU$8:AU$49,MATCH($A38,'model 11 target'!$A$8:$A$49,0))</f>
        <v>-1.8166065886275524E-2</v>
      </c>
      <c r="L38" s="12">
        <f xml:space="preserve"> INDEX('model 11 target'!AV$8:AV$49,MATCH($A38,'model 11 target'!$A$8:$A$49,0))</f>
        <v>-0.33634865093174671</v>
      </c>
      <c r="M38" s="12">
        <f xml:space="preserve"> INDEX('model 11 target'!AR$8:AR$49,MATCH($A38,'model 11 target'!$A$8:$A$49,0))</f>
        <v>-0.31331104516062253</v>
      </c>
      <c r="N38" s="12">
        <f xml:space="preserve"> INDEX('model 11 target'!AW$8:AW$49,MATCH($A38,'model 11 target'!$A$8:$A$49,0))</f>
        <v>-5.8825163822227619E-2</v>
      </c>
      <c r="O38" s="12">
        <f xml:space="preserve"> INDEX('model 11 target'!AX$8:AX$49,MATCH($A38,'model 11 target'!$A$8:$A$49,0))</f>
        <v>-2.6625830517655977E-2</v>
      </c>
      <c r="P38" s="12">
        <f xml:space="preserve"> INDEX('model 11 target'!AY$8:AY$49,MATCH($A38,'model 11 target'!$A$8:$A$49,0))</f>
        <v>0.40922160909365857</v>
      </c>
      <c r="Q38" s="12">
        <f t="shared" si="0"/>
        <v>-5.7525641521898319E-2</v>
      </c>
      <c r="R38" s="12">
        <f xml:space="preserve"> INDEX('model 11 target'!AP$8:AP$49,MATCH($A38,'model 11 target'!$A$8:$A$49,0))</f>
        <v>-0.69076692187698263</v>
      </c>
      <c r="AP38" s="35" t="s">
        <v>21</v>
      </c>
      <c r="AQ38" s="36" t="s">
        <v>61</v>
      </c>
    </row>
    <row r="39" spans="1:43" x14ac:dyDescent="0.25">
      <c r="A39" s="2" t="s">
        <v>40</v>
      </c>
      <c r="B39" s="2" t="s">
        <v>78</v>
      </c>
      <c r="H39" s="12">
        <f xml:space="preserve"> INDEX('model 11 target'!AQ$8:AQ$49,MATCH($A39,'model 11 target'!$A$8:$A$49,0))</f>
        <v>-0.50780900995905986</v>
      </c>
      <c r="I39" s="12">
        <f xml:space="preserve"> INDEX('model 11 target'!AT$8:AT$49,MATCH($A39,'model 11 target'!$A$8:$A$49,0))</f>
        <v>0.11841849279619714</v>
      </c>
      <c r="J39" s="12">
        <f xml:space="preserve"> INDEX('model 11 target'!AS$8:AS$49,MATCH($A39,'model 11 target'!$A$8:$A$49,0))</f>
        <v>-6.8355199097110006E-2</v>
      </c>
      <c r="K39" s="12">
        <f xml:space="preserve"> INDEX('model 11 target'!AU$8:AU$49,MATCH($A39,'model 11 target'!$A$8:$A$49,0))</f>
        <v>-9.3646006555851924E-2</v>
      </c>
      <c r="L39" s="12">
        <f xml:space="preserve"> INDEX('model 11 target'!AV$8:AV$49,MATCH($A39,'model 11 target'!$A$8:$A$49,0))</f>
        <v>-0.71418546812844241</v>
      </c>
      <c r="M39" s="12">
        <f xml:space="preserve"> INDEX('model 11 target'!AR$8:AR$49,MATCH($A39,'model 11 target'!$A$8:$A$49,0))</f>
        <v>-0.39924918482326888</v>
      </c>
      <c r="N39" s="12">
        <f xml:space="preserve"> INDEX('model 11 target'!AW$8:AW$49,MATCH($A39,'model 11 target'!$A$8:$A$49,0))</f>
        <v>-5.9044309385891058E-2</v>
      </c>
      <c r="O39" s="12">
        <f xml:space="preserve"> INDEX('model 11 target'!AX$8:AX$49,MATCH($A39,'model 11 target'!$A$8:$A$49,0))</f>
        <v>-2.1472266960549186E-2</v>
      </c>
      <c r="P39" s="12">
        <f xml:space="preserve"> INDEX('model 11 target'!AY$8:AY$49,MATCH($A39,'model 11 target'!$A$8:$A$49,0))</f>
        <v>-0.18646312380144375</v>
      </c>
      <c r="Q39" s="12">
        <f t="shared" si="0"/>
        <v>-4.1477167896094125E-2</v>
      </c>
      <c r="R39" s="12">
        <f xml:space="preserve"> INDEX('model 11 target'!AP$8:AP$49,MATCH($A39,'model 11 target'!$A$8:$A$49,0))</f>
        <v>-1.973283243811514</v>
      </c>
      <c r="AP39" s="35" t="s">
        <v>29</v>
      </c>
      <c r="AQ39" s="36" t="s">
        <v>86</v>
      </c>
    </row>
    <row r="40" spans="1:43" x14ac:dyDescent="0.25">
      <c r="A40" s="2" t="s">
        <v>20</v>
      </c>
      <c r="B40" s="2" t="s">
        <v>79</v>
      </c>
      <c r="H40" s="12">
        <f xml:space="preserve"> INDEX('model 11 target'!AQ$8:AQ$49,MATCH($A40,'model 11 target'!$A$8:$A$49,0))</f>
        <v>-1.153583527767525</v>
      </c>
      <c r="I40" s="12">
        <f xml:space="preserve"> INDEX('model 11 target'!AT$8:AT$49,MATCH($A40,'model 11 target'!$A$8:$A$49,0))</f>
        <v>-1.5961731879789245E-2</v>
      </c>
      <c r="J40" s="12">
        <f xml:space="preserve"> INDEX('model 11 target'!AS$8:AS$49,MATCH($A40,'model 11 target'!$A$8:$A$49,0))</f>
        <v>-6.6658636539210003E-2</v>
      </c>
      <c r="K40" s="12">
        <f xml:space="preserve"> INDEX('model 11 target'!AU$8:AU$49,MATCH($A40,'model 11 target'!$A$8:$A$49,0))</f>
        <v>1.4369634853175831E-2</v>
      </c>
      <c r="L40" s="12">
        <f xml:space="preserve"> INDEX('model 11 target'!AV$8:AV$49,MATCH($A40,'model 11 target'!$A$8:$A$49,0))</f>
        <v>9.3778730441033159E-2</v>
      </c>
      <c r="M40" s="12">
        <f xml:space="preserve"> INDEX('model 11 target'!AR$8:AR$49,MATCH($A40,'model 11 target'!$A$8:$A$49,0))</f>
        <v>-0.39760185904302486</v>
      </c>
      <c r="N40" s="12">
        <f xml:space="preserve"> INDEX('model 11 target'!AW$8:AW$49,MATCH($A40,'model 11 target'!$A$8:$A$49,0))</f>
        <v>-5.9012378200251819E-2</v>
      </c>
      <c r="O40" s="12">
        <f xml:space="preserve"> INDEX('model 11 target'!AX$8:AX$49,MATCH($A40,'model 11 target'!$A$8:$A$49,0))</f>
        <v>-3.7047936281769445E-2</v>
      </c>
      <c r="P40" s="12">
        <f xml:space="preserve"> INDEX('model 11 target'!AY$8:AY$49,MATCH($A40,'model 11 target'!$A$8:$A$49,0))</f>
        <v>-0.26233871613918774</v>
      </c>
      <c r="Q40" s="12">
        <f t="shared" si="0"/>
        <v>0.22310737654722357</v>
      </c>
      <c r="R40" s="12">
        <f xml:space="preserve"> INDEX('model 11 target'!AP$8:AP$49,MATCH($A40,'model 11 target'!$A$8:$A$49,0))</f>
        <v>-1.6609490440093255</v>
      </c>
      <c r="AP40" s="35" t="s">
        <v>12</v>
      </c>
      <c r="AQ40" s="36" t="s">
        <v>72</v>
      </c>
    </row>
    <row r="41" spans="1:43" x14ac:dyDescent="0.25">
      <c r="A41" s="2" t="s">
        <v>24</v>
      </c>
      <c r="B41" s="2" t="s">
        <v>80</v>
      </c>
      <c r="H41" s="12">
        <f xml:space="preserve"> INDEX('model 11 target'!AQ$8:AQ$49,MATCH($A41,'model 11 target'!$A$8:$A$49,0))</f>
        <v>-0.47014584612006061</v>
      </c>
      <c r="I41" s="12">
        <f xml:space="preserve"> INDEX('model 11 target'!AT$8:AT$49,MATCH($A41,'model 11 target'!$A$8:$A$49,0))</f>
        <v>2.7729087614259726E-2</v>
      </c>
      <c r="J41" s="12">
        <f xml:space="preserve"> INDEX('model 11 target'!AS$8:AS$49,MATCH($A41,'model 11 target'!$A$8:$A$49,0))</f>
        <v>-5.0976930033763308E-2</v>
      </c>
      <c r="K41" s="12">
        <f xml:space="preserve"> INDEX('model 11 target'!AU$8:AU$49,MATCH($A41,'model 11 target'!$A$8:$A$49,0))</f>
        <v>-0.11854224044538422</v>
      </c>
      <c r="L41" s="12">
        <f xml:space="preserve"> INDEX('model 11 target'!AV$8:AV$49,MATCH($A41,'model 11 target'!$A$8:$A$49,0))</f>
        <v>-0.29177303011650163</v>
      </c>
      <c r="M41" s="12">
        <f xml:space="preserve"> INDEX('model 11 target'!AR$8:AR$49,MATCH($A41,'model 11 target'!$A$8:$A$49,0))</f>
        <v>-0.43688765413610331</v>
      </c>
      <c r="N41" s="12">
        <f xml:space="preserve"> INDEX('model 11 target'!AW$8:AW$49,MATCH($A41,'model 11 target'!$A$8:$A$49,0))</f>
        <v>-5.8770210708946433E-2</v>
      </c>
      <c r="O41" s="12">
        <f xml:space="preserve"> INDEX('model 11 target'!AX$8:AX$49,MATCH($A41,'model 11 target'!$A$8:$A$49,0))</f>
        <v>-9.1773289839492206E-2</v>
      </c>
      <c r="P41" s="12">
        <f xml:space="preserve"> INDEX('model 11 target'!AY$8:AY$49,MATCH($A41,'model 11 target'!$A$8:$A$49,0))</f>
        <v>-0.40054752001403954</v>
      </c>
      <c r="Q41" s="12">
        <f t="shared" si="0"/>
        <v>-8.1825436861343359E-2</v>
      </c>
      <c r="R41" s="12">
        <f xml:space="preserve"> INDEX('model 11 target'!AP$8:AP$49,MATCH($A41,'model 11 target'!$A$8:$A$49,0))</f>
        <v>-1.973513070661375</v>
      </c>
      <c r="AP41" s="35" t="s">
        <v>37</v>
      </c>
      <c r="AQ41" s="36" t="s">
        <v>73</v>
      </c>
    </row>
    <row r="42" spans="1:43" x14ac:dyDescent="0.25">
      <c r="A42" s="2" t="s">
        <v>35</v>
      </c>
      <c r="B42" s="2" t="s">
        <v>81</v>
      </c>
      <c r="H42" s="12">
        <f xml:space="preserve"> INDEX('model 11 target'!AQ$8:AQ$49,MATCH($A42,'model 11 target'!$A$8:$A$49,0))</f>
        <v>-0.61437825052824435</v>
      </c>
      <c r="I42" s="12">
        <f xml:space="preserve"> INDEX('model 11 target'!AT$8:AT$49,MATCH($A42,'model 11 target'!$A$8:$A$49,0))</f>
        <v>0.18002948975953453</v>
      </c>
      <c r="J42" s="12">
        <f xml:space="preserve"> INDEX('model 11 target'!AS$8:AS$49,MATCH($A42,'model 11 target'!$A$8:$A$49,0))</f>
        <v>0.12627815884519458</v>
      </c>
      <c r="K42" s="12">
        <f xml:space="preserve"> INDEX('model 11 target'!AU$8:AU$49,MATCH($A42,'model 11 target'!$A$8:$A$49,0))</f>
        <v>4.1885510584387053E-2</v>
      </c>
      <c r="L42" s="12">
        <f xml:space="preserve"> INDEX('model 11 target'!AV$8:AV$49,MATCH($A42,'model 11 target'!$A$8:$A$49,0))</f>
        <v>0.33851681394780547</v>
      </c>
      <c r="M42" s="12">
        <f xml:space="preserve"> INDEX('model 11 target'!AR$8:AR$49,MATCH($A42,'model 11 target'!$A$8:$A$49,0))</f>
        <v>-9.937210627913616E-2</v>
      </c>
      <c r="N42" s="12">
        <f xml:space="preserve"> INDEX('model 11 target'!AW$8:AW$49,MATCH($A42,'model 11 target'!$A$8:$A$49,0))</f>
        <v>-5.8373529894368954E-2</v>
      </c>
      <c r="O42" s="12">
        <f xml:space="preserve"> INDEX('model 11 target'!AX$8:AX$49,MATCH($A42,'model 11 target'!$A$8:$A$49,0))</f>
        <v>0.36963473437247146</v>
      </c>
      <c r="P42" s="12">
        <f xml:space="preserve"> INDEX('model 11 target'!AY$8:AY$49,MATCH($A42,'model 11 target'!$A$8:$A$49,0))</f>
        <v>-0.18815478877952971</v>
      </c>
      <c r="Q42" s="12">
        <f t="shared" si="0"/>
        <v>0.34269335329295314</v>
      </c>
      <c r="R42" s="12">
        <f xml:space="preserve"> INDEX('model 11 target'!AP$8:AP$49,MATCH($A42,'model 11 target'!$A$8:$A$49,0))</f>
        <v>0.43875938532106706</v>
      </c>
      <c r="AP42" s="35" t="s">
        <v>1</v>
      </c>
      <c r="AQ42" s="36" t="s">
        <v>47</v>
      </c>
    </row>
    <row r="43" spans="1:43" x14ac:dyDescent="0.25">
      <c r="A43" s="2" t="s">
        <v>31</v>
      </c>
      <c r="B43" s="2" t="s">
        <v>82</v>
      </c>
      <c r="H43" s="12">
        <f xml:space="preserve"> INDEX('model 11 target'!AQ$8:AQ$49,MATCH($A43,'model 11 target'!$A$8:$A$49,0))</f>
        <v>-2.3895340765598001</v>
      </c>
      <c r="I43" s="12">
        <f xml:space="preserve"> INDEX('model 11 target'!AT$8:AT$49,MATCH($A43,'model 11 target'!$A$8:$A$49,0))</f>
        <v>-0.27681953673845383</v>
      </c>
      <c r="J43" s="12">
        <f xml:space="preserve"> INDEX('model 11 target'!AS$8:AS$49,MATCH($A43,'model 11 target'!$A$8:$A$49,0))</f>
        <v>2.3156838371821843E-2</v>
      </c>
      <c r="K43" s="12">
        <f xml:space="preserve"> INDEX('model 11 target'!AU$8:AU$49,MATCH($A43,'model 11 target'!$A$8:$A$49,0))</f>
        <v>-0.20389629390530553</v>
      </c>
      <c r="L43" s="12">
        <f xml:space="preserve"> INDEX('model 11 target'!AV$8:AV$49,MATCH($A43,'model 11 target'!$A$8:$A$49,0))</f>
        <v>1.7282755015078921</v>
      </c>
      <c r="M43" s="12">
        <f xml:space="preserve"> INDEX('model 11 target'!AR$8:AR$49,MATCH($A43,'model 11 target'!$A$8:$A$49,0))</f>
        <v>-0.97556344685940499</v>
      </c>
      <c r="N43" s="12">
        <f xml:space="preserve"> INDEX('model 11 target'!AW$8:AW$49,MATCH($A43,'model 11 target'!$A$8:$A$49,0))</f>
        <v>-5.9004384346600415E-2</v>
      </c>
      <c r="O43" s="12">
        <f xml:space="preserve"> INDEX('model 11 target'!AX$8:AX$49,MATCH($A43,'model 11 target'!$A$8:$A$49,0))</f>
        <v>-8.5754917186261187E-2</v>
      </c>
      <c r="P43" s="12">
        <f xml:space="preserve"> INDEX('model 11 target'!AY$8:AY$49,MATCH($A43,'model 11 target'!$A$8:$A$49,0))</f>
        <v>-4.454441578241175E-2</v>
      </c>
      <c r="Q43" s="12">
        <f t="shared" si="0"/>
        <v>0.53888693154085798</v>
      </c>
      <c r="R43" s="12">
        <f xml:space="preserve"> INDEX('model 11 target'!AP$8:AP$49,MATCH($A43,'model 11 target'!$A$8:$A$49,0))</f>
        <v>-1.744797799957666</v>
      </c>
      <c r="AP43" s="35" t="s">
        <v>18</v>
      </c>
      <c r="AQ43" s="36" t="s">
        <v>62</v>
      </c>
    </row>
    <row r="44" spans="1:43" x14ac:dyDescent="0.25">
      <c r="A44" s="2" t="s">
        <v>9</v>
      </c>
      <c r="B44" s="2" t="s">
        <v>83</v>
      </c>
      <c r="H44" s="12">
        <f xml:space="preserve"> INDEX('model 11 target'!AQ$8:AQ$49,MATCH($A44,'model 11 target'!$A$8:$A$49,0))</f>
        <v>-1.3048502860180222</v>
      </c>
      <c r="I44" s="12">
        <f xml:space="preserve"> INDEX('model 11 target'!AT$8:AT$49,MATCH($A44,'model 11 target'!$A$8:$A$49,0))</f>
        <v>-0.28356578559383266</v>
      </c>
      <c r="J44" s="12">
        <f xml:space="preserve"> INDEX('model 11 target'!AS$8:AS$49,MATCH($A44,'model 11 target'!$A$8:$A$49,0))</f>
        <v>8.7791466309163624E-2</v>
      </c>
      <c r="K44" s="12">
        <f xml:space="preserve"> INDEX('model 11 target'!AU$8:AU$49,MATCH($A44,'model 11 target'!$A$8:$A$49,0))</f>
        <v>-8.2746436380022187E-2</v>
      </c>
      <c r="L44" s="12">
        <f xml:space="preserve"> INDEX('model 11 target'!AV$8:AV$49,MATCH($A44,'model 11 target'!$A$8:$A$49,0))</f>
        <v>0.76154364886091708</v>
      </c>
      <c r="M44" s="12">
        <f xml:space="preserve"> INDEX('model 11 target'!AR$8:AR$49,MATCH($A44,'model 11 target'!$A$8:$A$49,0))</f>
        <v>-0.58041110945012508</v>
      </c>
      <c r="N44" s="12">
        <f xml:space="preserve"> INDEX('model 11 target'!AW$8:AW$49,MATCH($A44,'model 11 target'!$A$8:$A$49,0))</f>
        <v>0.34156891947750584</v>
      </c>
      <c r="O44" s="12">
        <f xml:space="preserve"> INDEX('model 11 target'!AX$8:AX$49,MATCH($A44,'model 11 target'!$A$8:$A$49,0))</f>
        <v>-1.5343264514000289E-2</v>
      </c>
      <c r="P44" s="12">
        <f xml:space="preserve"> INDEX('model 11 target'!AY$8:AY$49,MATCH($A44,'model 11 target'!$A$8:$A$49,0))</f>
        <v>-0.39309502541606878</v>
      </c>
      <c r="Q44" s="12">
        <f t="shared" si="0"/>
        <v>0.19222741736274318</v>
      </c>
      <c r="R44" s="12">
        <f xml:space="preserve"> INDEX('model 11 target'!AP$8:AP$49,MATCH($A44,'model 11 target'!$A$8:$A$49,0))</f>
        <v>-1.2768804553617417</v>
      </c>
      <c r="AP44" s="35" t="s">
        <v>8</v>
      </c>
      <c r="AQ44" s="36" t="s">
        <v>68</v>
      </c>
    </row>
    <row r="45" spans="1:43" x14ac:dyDescent="0.25">
      <c r="A45" s="2" t="s">
        <v>36</v>
      </c>
      <c r="B45" s="2" t="s">
        <v>84</v>
      </c>
      <c r="H45" s="12">
        <f xml:space="preserve"> INDEX('model 11 target'!AQ$8:AQ$49,MATCH($A45,'model 11 target'!$A$8:$A$49,0))</f>
        <v>-0.8850960637803964</v>
      </c>
      <c r="I45" s="12">
        <f xml:space="preserve"> INDEX('model 11 target'!AT$8:AT$49,MATCH($A45,'model 11 target'!$A$8:$A$49,0))</f>
        <v>-4.7592457805611041E-2</v>
      </c>
      <c r="J45" s="12">
        <f xml:space="preserve"> INDEX('model 11 target'!AS$8:AS$49,MATCH($A45,'model 11 target'!$A$8:$A$49,0))</f>
        <v>-0.26671509781787583</v>
      </c>
      <c r="K45" s="12">
        <f xml:space="preserve"> INDEX('model 11 target'!AU$8:AU$49,MATCH($A45,'model 11 target'!$A$8:$A$49,0))</f>
        <v>-2.7247439738594666E-2</v>
      </c>
      <c r="L45" s="12">
        <f xml:space="preserve"> INDEX('model 11 target'!AV$8:AV$49,MATCH($A45,'model 11 target'!$A$8:$A$49,0))</f>
        <v>-0.38549210368015918</v>
      </c>
      <c r="M45" s="12">
        <f xml:space="preserve"> INDEX('model 11 target'!AR$8:AR$49,MATCH($A45,'model 11 target'!$A$8:$A$49,0))</f>
        <v>-0.74798562067772512</v>
      </c>
      <c r="N45" s="12">
        <f xml:space="preserve"> INDEX('model 11 target'!AW$8:AW$49,MATCH($A45,'model 11 target'!$A$8:$A$49,0))</f>
        <v>-5.9044309385890108E-2</v>
      </c>
      <c r="O45" s="12">
        <f xml:space="preserve"> INDEX('model 11 target'!AX$8:AX$49,MATCH($A45,'model 11 target'!$A$8:$A$49,0))</f>
        <v>-2.1472266960567362E-2</v>
      </c>
      <c r="P45" s="12">
        <f xml:space="preserve"> INDEX('model 11 target'!AY$8:AY$49,MATCH($A45,'model 11 target'!$A$8:$A$49,0))</f>
        <v>-2.4058608710891827E-2</v>
      </c>
      <c r="Q45" s="12">
        <f t="shared" si="0"/>
        <v>-6.1258069183089514E-2</v>
      </c>
      <c r="R45" s="12">
        <f xml:space="preserve"> INDEX('model 11 target'!AP$8:AP$49,MATCH($A45,'model 11 target'!$A$8:$A$49,0))</f>
        <v>-2.525962037740801</v>
      </c>
      <c r="AP45" s="35" t="s">
        <v>40</v>
      </c>
      <c r="AQ45" s="36" t="s">
        <v>78</v>
      </c>
    </row>
    <row r="46" spans="1:43" x14ac:dyDescent="0.25">
      <c r="A46" s="2" t="s">
        <v>26</v>
      </c>
      <c r="B46" s="2" t="s">
        <v>85</v>
      </c>
      <c r="H46" s="12">
        <f xml:space="preserve"> INDEX('model 11 target'!AQ$8:AQ$49,MATCH($A46,'model 11 target'!$A$8:$A$49,0))</f>
        <v>-0.85551447943193293</v>
      </c>
      <c r="I46" s="12">
        <f xml:space="preserve"> INDEX('model 11 target'!AT$8:AT$49,MATCH($A46,'model 11 target'!$A$8:$A$49,0))</f>
        <v>-0.11308647349953804</v>
      </c>
      <c r="J46" s="12">
        <f xml:space="preserve"> INDEX('model 11 target'!AS$8:AS$49,MATCH($A46,'model 11 target'!$A$8:$A$49,0))</f>
        <v>0.47318157061463056</v>
      </c>
      <c r="K46" s="12">
        <f xml:space="preserve"> INDEX('model 11 target'!AU$8:AU$49,MATCH($A46,'model 11 target'!$A$8:$A$49,0))</f>
        <v>-0.12291312397766198</v>
      </c>
      <c r="L46" s="12">
        <f xml:space="preserve"> INDEX('model 11 target'!AV$8:AV$49,MATCH($A46,'model 11 target'!$A$8:$A$49,0))</f>
        <v>-0.56782881784476658</v>
      </c>
      <c r="M46" s="12">
        <f xml:space="preserve"> INDEX('model 11 target'!AR$8:AR$49,MATCH($A46,'model 11 target'!$A$8:$A$49,0))</f>
        <v>-0.24305688860714342</v>
      </c>
      <c r="N46" s="12">
        <f xml:space="preserve"> INDEX('model 11 target'!AW$8:AW$49,MATCH($A46,'model 11 target'!$A$8:$A$49,0))</f>
        <v>-5.898494247672393E-2</v>
      </c>
      <c r="O46" s="12">
        <f xml:space="preserve"> INDEX('model 11 target'!AX$8:AX$49,MATCH($A46,'model 11 target'!$A$8:$A$49,0))</f>
        <v>-1.006326974797171E-2</v>
      </c>
      <c r="P46" s="12">
        <f xml:space="preserve"> INDEX('model 11 target'!AY$8:AY$49,MATCH($A46,'model 11 target'!$A$8:$A$49,0))</f>
        <v>-0.38468777031626772</v>
      </c>
      <c r="Q46" s="12">
        <f t="shared" si="0"/>
        <v>0.12431060476545719</v>
      </c>
      <c r="R46" s="12">
        <f xml:space="preserve"> INDEX('model 11 target'!AP$8:AP$49,MATCH($A46,'model 11 target'!$A$8:$A$49,0))</f>
        <v>-1.7586435905219184</v>
      </c>
      <c r="AP46" s="35" t="s">
        <v>20</v>
      </c>
      <c r="AQ46" s="36" t="s">
        <v>79</v>
      </c>
    </row>
    <row r="47" spans="1:43" x14ac:dyDescent="0.25">
      <c r="A47" s="2" t="s">
        <v>29</v>
      </c>
      <c r="B47" s="2" t="s">
        <v>86</v>
      </c>
      <c r="H47" s="12">
        <f xml:space="preserve"> INDEX('model 11 target'!AQ$8:AQ$49,MATCH($A47,'model 11 target'!$A$8:$A$49,0))</f>
        <v>-1.2987892827346121</v>
      </c>
      <c r="I47" s="12">
        <f xml:space="preserve"> INDEX('model 11 target'!AT$8:AT$49,MATCH($A47,'model 11 target'!$A$8:$A$49,0))</f>
        <v>3.1609448055546552E-2</v>
      </c>
      <c r="J47" s="12">
        <f xml:space="preserve"> INDEX('model 11 target'!AS$8:AS$49,MATCH($A47,'model 11 target'!$A$8:$A$49,0))</f>
        <v>-6.828411600642724E-2</v>
      </c>
      <c r="K47" s="12">
        <f xml:space="preserve"> INDEX('model 11 target'!AU$8:AU$49,MATCH($A47,'model 11 target'!$A$8:$A$49,0))</f>
        <v>-0.17532194726024056</v>
      </c>
      <c r="L47" s="12">
        <f xml:space="preserve"> INDEX('model 11 target'!AV$8:AV$49,MATCH($A47,'model 11 target'!$A$8:$A$49,0))</f>
        <v>0.17713531957467449</v>
      </c>
      <c r="M47" s="12">
        <f xml:space="preserve"> INDEX('model 11 target'!AR$8:AR$49,MATCH($A47,'model 11 target'!$A$8:$A$49,0))</f>
        <v>-0.85723963629691902</v>
      </c>
      <c r="N47" s="12">
        <f xml:space="preserve"> INDEX('model 11 target'!AW$8:AW$49,MATCH($A47,'model 11 target'!$A$8:$A$49,0))</f>
        <v>-5.9044309385919196E-2</v>
      </c>
      <c r="O47" s="12">
        <f xml:space="preserve"> INDEX('model 11 target'!AX$8:AX$49,MATCH($A47,'model 11 target'!$A$8:$A$49,0))</f>
        <v>-4.5465358297372874E-2</v>
      </c>
      <c r="P47" s="12">
        <f xml:space="preserve"> INDEX('model 11 target'!AY$8:AY$49,MATCH($A47,'model 11 target'!$A$8:$A$49,0))</f>
        <v>4.9373249343681321E-2</v>
      </c>
      <c r="Q47" s="12">
        <f t="shared" si="0"/>
        <v>-0.26068729184462391</v>
      </c>
      <c r="R47" s="12">
        <f xml:space="preserve"> INDEX('model 11 target'!AP$8:AP$49,MATCH($A47,'model 11 target'!$A$8:$A$49,0))</f>
        <v>-2.5067139248522121</v>
      </c>
      <c r="AP47" s="37" t="s">
        <v>38</v>
      </c>
      <c r="AQ47" s="38" t="s">
        <v>48</v>
      </c>
    </row>
    <row r="48" spans="1:43" x14ac:dyDescent="0.25">
      <c r="A48" s="9"/>
      <c r="B48" s="9"/>
    </row>
    <row r="49" spans="1:30" x14ac:dyDescent="0.25">
      <c r="B49" s="9"/>
    </row>
    <row r="50" spans="1:30" x14ac:dyDescent="0.25">
      <c r="A50" s="166" t="str">
        <f>'waterfalls analysis'!I1</f>
        <v>QF7</v>
      </c>
      <c r="B50" s="167" t="str">
        <f t="shared" ref="B50" si="3">INDEX(B$6:B$47,MATCH($A$50,$A$6:$A$47,0))</f>
        <v>NHS South Yorkshire ICB</v>
      </c>
      <c r="C50" s="166"/>
      <c r="D50" s="166"/>
      <c r="E50" s="166"/>
      <c r="F50" s="166"/>
      <c r="G50" s="166"/>
      <c r="H50" s="167">
        <f>INDEX(H$6:H$47,MATCH($A$50,$A$6:$A$47,0))</f>
        <v>-0.13610762719316738</v>
      </c>
      <c r="I50" s="167">
        <f>INDEX(I$6:I$47,MATCH($A$50,$A$6:$A$47,0))</f>
        <v>6.5850868469018234E-2</v>
      </c>
      <c r="J50" s="167">
        <f>INDEX(J$6:J$47,MATCH($A$50,$A$6:$A$47,0))</f>
        <v>3.7048594573534654E-2</v>
      </c>
      <c r="K50" s="167">
        <f>INDEX(K$6:K$47,MATCH($A$50,$A$6:$A$47,0))</f>
        <v>4.7772116840374648E-2</v>
      </c>
      <c r="L50" s="167">
        <f t="shared" ref="L50:N50" si="4">INDEX(L$6:L$47,MATCH($A$50,$A$6:$A$47,0))</f>
        <v>0.21499991869664845</v>
      </c>
      <c r="M50" s="167">
        <f>INDEX(M$6:M$47,MATCH($A$50,$A$6:$A$47,0))</f>
        <v>-0.13335758302464917</v>
      </c>
      <c r="N50" s="167">
        <f t="shared" si="4"/>
        <v>-5.9036351629195898E-2</v>
      </c>
      <c r="O50" s="167">
        <f>INDEX(O$6:O$47,MATCH($A$50,$A$6:$A$47,0))</f>
        <v>-6.389429459464295E-2</v>
      </c>
      <c r="P50" s="167">
        <f>INDEX(P$6:P$47,MATCH($A$50,$A$6:$A$47,0))</f>
        <v>0.92189123792702676</v>
      </c>
      <c r="Q50" s="167">
        <f>INDEX(Q$6:Q$47,MATCH($A$50,$A$6:$A$47,0))</f>
        <v>-8.6428924212308966E-2</v>
      </c>
      <c r="R50" s="167">
        <f>INDEX(R$6:R$47,MATCH($A$50,$A$6:$A$47,0))</f>
        <v>0.80873795585263841</v>
      </c>
    </row>
    <row r="51" spans="1:30" x14ac:dyDescent="0.25">
      <c r="A51" s="166"/>
      <c r="B51" s="168" t="s">
        <v>173</v>
      </c>
      <c r="C51" s="166"/>
      <c r="D51" s="166"/>
      <c r="E51" s="166"/>
      <c r="F51" s="166"/>
      <c r="G51" s="166"/>
      <c r="H51" s="167">
        <f t="shared" ref="H51:R51" si="5">$R$50</f>
        <v>0.80873795585263841</v>
      </c>
      <c r="I51" s="167">
        <f t="shared" si="5"/>
        <v>0.80873795585263841</v>
      </c>
      <c r="J51" s="167">
        <f t="shared" si="5"/>
        <v>0.80873795585263841</v>
      </c>
      <c r="K51" s="167">
        <f t="shared" si="5"/>
        <v>0.80873795585263841</v>
      </c>
      <c r="L51" s="167">
        <f t="shared" si="5"/>
        <v>0.80873795585263841</v>
      </c>
      <c r="M51" s="167">
        <f t="shared" si="5"/>
        <v>0.80873795585263841</v>
      </c>
      <c r="N51" s="167">
        <f t="shared" si="5"/>
        <v>0.80873795585263841</v>
      </c>
      <c r="O51" s="167">
        <f t="shared" si="5"/>
        <v>0.80873795585263841</v>
      </c>
      <c r="P51" s="167">
        <f t="shared" si="5"/>
        <v>0.80873795585263841</v>
      </c>
      <c r="Q51" s="167">
        <f t="shared" si="5"/>
        <v>0.80873795585263841</v>
      </c>
      <c r="R51" s="167">
        <f t="shared" si="5"/>
        <v>0.80873795585263841</v>
      </c>
    </row>
    <row r="52" spans="1:30" x14ac:dyDescent="0.25">
      <c r="A52" s="9"/>
      <c r="B52" s="9"/>
    </row>
    <row r="53" spans="1:30" x14ac:dyDescent="0.25">
      <c r="A53" s="9"/>
      <c r="B53" s="9"/>
    </row>
    <row r="54" spans="1:30" ht="25" x14ac:dyDescent="0.5">
      <c r="A54" s="8" t="s">
        <v>505</v>
      </c>
      <c r="B54" s="40"/>
      <c r="C54" s="8"/>
      <c r="E54" s="31"/>
      <c r="F54" s="31"/>
      <c r="G54" s="31"/>
      <c r="I54" s="145" t="s">
        <v>429</v>
      </c>
      <c r="J54" s="9" t="s">
        <v>370</v>
      </c>
      <c r="K54" s="9" t="s">
        <v>89</v>
      </c>
      <c r="L54" s="9" t="s">
        <v>90</v>
      </c>
      <c r="M54" s="145" t="s">
        <v>399</v>
      </c>
      <c r="O54" s="31"/>
      <c r="P54" s="31"/>
      <c r="Q54" s="31"/>
      <c r="R54" s="113" t="s">
        <v>158</v>
      </c>
      <c r="S54" s="31"/>
    </row>
    <row r="55" spans="1:30" x14ac:dyDescent="0.25">
      <c r="A55" s="31"/>
      <c r="B55" s="31"/>
      <c r="O55" s="31"/>
      <c r="P55" s="31"/>
      <c r="Q55" s="31"/>
      <c r="R55" s="113" t="s">
        <v>316</v>
      </c>
      <c r="S55" s="31"/>
      <c r="T55" s="31"/>
    </row>
    <row r="56" spans="1:30" ht="39" x14ac:dyDescent="0.3">
      <c r="A56" s="10" t="s">
        <v>96</v>
      </c>
      <c r="B56" s="10" t="s">
        <v>95</v>
      </c>
      <c r="C56" s="48" t="s">
        <v>519</v>
      </c>
      <c r="D56" s="48" t="s">
        <v>98</v>
      </c>
      <c r="E56" s="48" t="s">
        <v>404</v>
      </c>
      <c r="F56" s="48" t="s">
        <v>275</v>
      </c>
      <c r="G56" s="48" t="s">
        <v>310</v>
      </c>
      <c r="H56" s="49" t="s">
        <v>167</v>
      </c>
      <c r="I56" s="49" t="s">
        <v>429</v>
      </c>
      <c r="J56" s="49" t="s">
        <v>370</v>
      </c>
      <c r="K56" s="49" t="s">
        <v>89</v>
      </c>
      <c r="L56" s="49" t="s">
        <v>90</v>
      </c>
      <c r="M56" s="49" t="s">
        <v>399</v>
      </c>
      <c r="N56" s="49" t="s">
        <v>400</v>
      </c>
      <c r="O56" s="49" t="s">
        <v>498</v>
      </c>
      <c r="P56" s="49" t="s">
        <v>174</v>
      </c>
      <c r="Q56" s="49" t="s">
        <v>311</v>
      </c>
      <c r="R56" s="48" t="s">
        <v>507</v>
      </c>
      <c r="S56" s="91" t="s">
        <v>283</v>
      </c>
      <c r="T56" s="91" t="s">
        <v>284</v>
      </c>
      <c r="U56" s="145" t="s">
        <v>426</v>
      </c>
    </row>
    <row r="57" spans="1:30" x14ac:dyDescent="0.25">
      <c r="A57" s="31" t="s">
        <v>23</v>
      </c>
      <c r="B57" s="31" t="s">
        <v>45</v>
      </c>
      <c r="C57" s="42">
        <f>INDEX(summary11!F$10:F$51,MATCH($A57,summary11!$A$10:$A$51,0))</f>
        <v>3.7412606893265643E-3</v>
      </c>
      <c r="D57" s="42">
        <f>INDEX(summary11!G$10:G$51,MATCH($A57,summary11!$A$10:$A$51,0))</f>
        <v>-1.0630652334178148E-3</v>
      </c>
      <c r="E57" s="42">
        <f>INDEX(summary11!H$10:H$51,MATCH($A57,summary11!$A$10:$A$51,0))</f>
        <v>2.212756426761775E-3</v>
      </c>
      <c r="F57" s="42">
        <f>INDEX(summary11!I$10:I$51,MATCH($A57,summary11!$A$10:$A$51,0))</f>
        <v>-1.1389328823101508E-3</v>
      </c>
      <c r="G57" s="42">
        <f>INDEX(summary11!J$10:J$51,MATCH($A57,summary11!$A$10:$A$51,0))</f>
        <v>-5.1234826266788325E-4</v>
      </c>
      <c r="H57" s="42">
        <f>INDEX(summary11!K$10:K$51,MATCH($A57,summary11!$A$10:$A$51,0))</f>
        <v>4.7819554139334475E-3</v>
      </c>
      <c r="I57" s="42">
        <f>INDEX(summary11!L$10:L$51,MATCH($A57,summary11!$A$10:$A$51,0))</f>
        <v>2.0958069244834121E-3</v>
      </c>
      <c r="J57" s="42">
        <f>INDEX(summary11!M$10:M$51,MATCH($A57,summary11!$A$10:$A$51,0))</f>
        <v>9.9075189935926566E-4</v>
      </c>
      <c r="K57" s="42">
        <f>INDEX(summary11!N$10:N$51,MATCH($A57,summary11!$A$10:$A$51,0))</f>
        <v>1.0562343660387441E-3</v>
      </c>
      <c r="L57" s="42">
        <f>INDEX(summary11!O$10:O$51,MATCH($A57,summary11!$A$10:$A$51,0))</f>
        <v>-6.2581811468553905E-3</v>
      </c>
      <c r="M57" s="42">
        <f>INDEX(summary11!P$10:P$51,MATCH($A57,summary11!$A$10:$A$51,0))</f>
        <v>5.3437410157928245E-3</v>
      </c>
      <c r="N57" s="42">
        <f>INDEX(summary11!Q$10:Q$51,MATCH($A57,summary11!$A$10:$A$51,0))</f>
        <v>-1.4092740909059653E-3</v>
      </c>
      <c r="O57" s="42">
        <f>INDEX(summary11!R$10:R$51,MATCH($A57,summary11!$A$10:$A$51,0))</f>
        <v>2.2232670973254542E-4</v>
      </c>
      <c r="P57" s="42">
        <f>INDEX(summary11!S$10:S$51,MATCH($A57,summary11!$A$10:$A$51,0))</f>
        <v>3.0020559390095958E-3</v>
      </c>
      <c r="Q57" s="42">
        <f>INDEX(summary11!T$10:T$51,MATCH($A57,summary11!$A$10:$A$51,0))</f>
        <v>-4.7277603394224599E-4</v>
      </c>
      <c r="R57" s="42">
        <f>INDEX(summary11!X$10:X$51,MATCH($A57,summary11!$A$10:$A$51,0))</f>
        <v>1.2592311734338724E-2</v>
      </c>
      <c r="S57" s="42">
        <f>INDEX(summary11!D$10:D$51,MATCH($A57,summary11!$A$10:$A$51,0))</f>
        <v>3.1336931485492769E-5</v>
      </c>
      <c r="T57" s="42">
        <f>INDEX(summary11!W$10:W$51,MATCH($A57,summary11!$A$10:$A$51,0))</f>
        <v>1.2623648665824216E-2</v>
      </c>
      <c r="U57" s="264">
        <f>T57-S57</f>
        <v>1.2592311734338724E-2</v>
      </c>
    </row>
    <row r="58" spans="1:30" x14ac:dyDescent="0.25">
      <c r="A58" s="31" t="s">
        <v>6</v>
      </c>
      <c r="B58" s="31" t="s">
        <v>46</v>
      </c>
      <c r="C58" s="42">
        <f>INDEX(summary11!F$10:F$51,MATCH($A58,summary11!$A$10:$A$51,0))</f>
        <v>3.8460431665652273E-3</v>
      </c>
      <c r="D58" s="42">
        <f>INDEX(summary11!G$10:G$51,MATCH($A58,summary11!$A$10:$A$51,0))</f>
        <v>-2.2912503761118863E-4</v>
      </c>
      <c r="E58" s="42">
        <f>INDEX(summary11!H$10:H$51,MATCH($A58,summary11!$A$10:$A$51,0))</f>
        <v>-4.7772800549072958E-3</v>
      </c>
      <c r="F58" s="42">
        <f>INDEX(summary11!I$10:I$51,MATCH($A58,summary11!$A$10:$A$51,0))</f>
        <v>-5.6660059864666046E-4</v>
      </c>
      <c r="G58" s="42">
        <f>INDEX(summary11!J$10:J$51,MATCH($A58,summary11!$A$10:$A$51,0))</f>
        <v>-1.6802819567174332E-4</v>
      </c>
      <c r="H58" s="42">
        <f>INDEX(summary11!K$10:K$51,MATCH($A58,summary11!$A$10:$A$51,0))</f>
        <v>1.5710321198176835E-3</v>
      </c>
      <c r="I58" s="42">
        <f>INDEX(summary11!L$10:L$51,MATCH($A58,summary11!$A$10:$A$51,0))</f>
        <v>-1.9579893767185386E-3</v>
      </c>
      <c r="J58" s="42">
        <f>INDEX(summary11!M$10:M$51,MATCH($A58,summary11!$A$10:$A$51,0))</f>
        <v>-1.3821535021889542E-3</v>
      </c>
      <c r="K58" s="42">
        <f>INDEX(summary11!N$10:N$51,MATCH($A58,summary11!$A$10:$A$51,0))</f>
        <v>-2.3602605567285551E-4</v>
      </c>
      <c r="L58" s="42">
        <f>INDEX(summary11!O$10:O$51,MATCH($A58,summary11!$A$10:$A$51,0))</f>
        <v>2.8471321357104173E-4</v>
      </c>
      <c r="M58" s="42">
        <f>INDEX(summary11!P$10:P$51,MATCH($A58,summary11!$A$10:$A$51,0))</f>
        <v>2.6697863934672661E-3</v>
      </c>
      <c r="N58" s="42">
        <f>INDEX(summary11!Q$10:Q$51,MATCH($A58,summary11!$A$10:$A$51,0))</f>
        <v>-1.666202512152104E-3</v>
      </c>
      <c r="O58" s="42">
        <f>INDEX(summary11!R$10:R$51,MATCH($A58,summary11!$A$10:$A$51,0))</f>
        <v>4.9241478980110998E-5</v>
      </c>
      <c r="P58" s="42">
        <f>INDEX(summary11!S$10:S$51,MATCH($A58,summary11!$A$10:$A$51,0))</f>
        <v>9.4772855754809981E-4</v>
      </c>
      <c r="Q58" s="42">
        <f>INDEX(summary11!T$10:T$51,MATCH($A58,summary11!$A$10:$A$51,0))</f>
        <v>1.1109459622491435E-3</v>
      </c>
      <c r="R58" s="42">
        <f>INDEX(summary11!X$10:X$51,MATCH($A58,summary11!$A$10:$A$51,0))</f>
        <v>-5.0391444137076746E-4</v>
      </c>
      <c r="S58" s="42">
        <f>INDEX(summary11!D$10:D$51,MATCH($A58,summary11!$A$10:$A$51,0))</f>
        <v>2.8039478973065357E-2</v>
      </c>
      <c r="T58" s="42">
        <f>INDEX(summary11!W$10:W$51,MATCH($A58,summary11!$A$10:$A$51,0))</f>
        <v>2.753556453169459E-2</v>
      </c>
      <c r="U58" s="264">
        <f t="shared" ref="U58:U98" si="6">T58-S58</f>
        <v>-5.0391444137076746E-4</v>
      </c>
    </row>
    <row r="59" spans="1:30" x14ac:dyDescent="0.25">
      <c r="A59" s="31" t="s">
        <v>1</v>
      </c>
      <c r="B59" s="31" t="s">
        <v>47</v>
      </c>
      <c r="C59" s="42">
        <f>INDEX(summary11!F$10:F$51,MATCH($A59,summary11!$A$10:$A$51,0))</f>
        <v>3.8207389719353557E-3</v>
      </c>
      <c r="D59" s="42">
        <f>INDEX(summary11!G$10:G$51,MATCH($A59,summary11!$A$10:$A$51,0))</f>
        <v>-1.6788119903532461E-4</v>
      </c>
      <c r="E59" s="42">
        <f>INDEX(summary11!H$10:H$51,MATCH($A59,summary11!$A$10:$A$51,0))</f>
        <v>-2.9883941071227049E-3</v>
      </c>
      <c r="F59" s="42">
        <f>INDEX(summary11!I$10:I$51,MATCH($A59,summary11!$A$10:$A$51,0))</f>
        <v>-2.4927061080703972E-4</v>
      </c>
      <c r="G59" s="42">
        <f>INDEX(summary11!J$10:J$51,MATCH($A59,summary11!$A$10:$A$51,0))</f>
        <v>-5.9401388557511758E-4</v>
      </c>
      <c r="H59" s="42">
        <f>INDEX(summary11!K$10:K$51,MATCH($A59,summary11!$A$10:$A$51,0))</f>
        <v>1.3386766253684623E-3</v>
      </c>
      <c r="I59" s="42">
        <f>INDEX(summary11!L$10:L$51,MATCH($A59,summary11!$A$10:$A$51,0))</f>
        <v>-6.7916617825591885E-4</v>
      </c>
      <c r="J59" s="42">
        <f>INDEX(summary11!M$10:M$51,MATCH($A59,summary11!$A$10:$A$51,0))</f>
        <v>-3.8171165777689531E-4</v>
      </c>
      <c r="K59" s="42">
        <f>INDEX(summary11!N$10:N$51,MATCH($A59,summary11!$A$10:$A$51,0))</f>
        <v>-4.9177533178856869E-4</v>
      </c>
      <c r="L59" s="42">
        <f>INDEX(summary11!O$10:O$51,MATCH($A59,summary11!$A$10:$A$51,0))</f>
        <v>-2.2074014577095902E-3</v>
      </c>
      <c r="M59" s="42">
        <f>INDEX(summary11!P$10:P$51,MATCH($A59,summary11!$A$10:$A$51,0))</f>
        <v>1.3680549165775435E-3</v>
      </c>
      <c r="N59" s="42">
        <f>INDEX(summary11!Q$10:Q$51,MATCH($A59,summary11!$A$10:$A$51,0))</f>
        <v>6.0680123579559542E-4</v>
      </c>
      <c r="O59" s="42">
        <f>INDEX(summary11!R$10:R$51,MATCH($A59,summary11!$A$10:$A$51,0))</f>
        <v>6.575473050995928E-4</v>
      </c>
      <c r="P59" s="42">
        <f>INDEX(summary11!S$10:S$51,MATCH($A59,summary11!$A$10:$A$51,0))</f>
        <v>-9.4060226755583454E-3</v>
      </c>
      <c r="Q59" s="42">
        <f>INDEX(summary11!T$10:T$51,MATCH($A59,summary11!$A$10:$A$51,0))</f>
        <v>1.0032488116278326E-3</v>
      </c>
      <c r="R59" s="42">
        <f>INDEX(summary11!X$10:X$51,MATCH($A59,summary11!$A$10:$A$51,0))</f>
        <v>-8.3705692372251228E-3</v>
      </c>
      <c r="S59" s="42">
        <f>INDEX(summary11!D$10:D$51,MATCH($A59,summary11!$A$10:$A$51,0))</f>
        <v>2.1275719457937603E-2</v>
      </c>
      <c r="T59" s="42">
        <f>INDEX(summary11!W$10:W$51,MATCH($A59,summary11!$A$10:$A$51,0))</f>
        <v>1.290515022071248E-2</v>
      </c>
      <c r="U59" s="264">
        <f t="shared" si="6"/>
        <v>-8.3705692372251228E-3</v>
      </c>
      <c r="W59" s="31"/>
    </row>
    <row r="60" spans="1:30" x14ac:dyDescent="0.25">
      <c r="A60" s="31" t="s">
        <v>38</v>
      </c>
      <c r="B60" s="31" t="s">
        <v>48</v>
      </c>
      <c r="C60" s="42">
        <f>INDEX(summary11!F$10:F$51,MATCH($A60,summary11!$A$10:$A$51,0))</f>
        <v>3.7412544036989903E-3</v>
      </c>
      <c r="D60" s="42">
        <f>INDEX(summary11!G$10:G$51,MATCH($A60,summary11!$A$10:$A$51,0))</f>
        <v>-3.2566204590245285E-4</v>
      </c>
      <c r="E60" s="42">
        <f>INDEX(summary11!H$10:H$51,MATCH($A60,summary11!$A$10:$A$51,0))</f>
        <v>-3.0939570661203675E-3</v>
      </c>
      <c r="F60" s="42">
        <f>INDEX(summary11!I$10:I$51,MATCH($A60,summary11!$A$10:$A$51,0))</f>
        <v>-4.6832542732455629E-4</v>
      </c>
      <c r="G60" s="42">
        <f>INDEX(summary11!J$10:J$51,MATCH($A60,summary11!$A$10:$A$51,0))</f>
        <v>-6.0175848836974133E-4</v>
      </c>
      <c r="H60" s="42">
        <f>INDEX(summary11!K$10:K$51,MATCH($A60,summary11!$A$10:$A$51,0))</f>
        <v>4.7612187549772589E-4</v>
      </c>
      <c r="I60" s="42">
        <f>INDEX(summary11!L$10:L$51,MATCH($A60,summary11!$A$10:$A$51,0))</f>
        <v>1.5701636174222378E-3</v>
      </c>
      <c r="J60" s="42">
        <f>INDEX(summary11!M$10:M$51,MATCH($A60,summary11!$A$10:$A$51,0))</f>
        <v>1.7530662521709761E-3</v>
      </c>
      <c r="K60" s="42">
        <f>INDEX(summary11!N$10:N$51,MATCH($A60,summary11!$A$10:$A$51,0))</f>
        <v>-3.2742572440302986E-4</v>
      </c>
      <c r="L60" s="42">
        <f>INDEX(summary11!O$10:O$51,MATCH($A60,summary11!$A$10:$A$51,0))</f>
        <v>-3.7710919425997247E-3</v>
      </c>
      <c r="M60" s="42">
        <f>INDEX(summary11!P$10:P$51,MATCH($A60,summary11!$A$10:$A$51,0))</f>
        <v>-1.9270471889336616E-3</v>
      </c>
      <c r="N60" s="42">
        <f>INDEX(summary11!Q$10:Q$51,MATCH($A60,summary11!$A$10:$A$51,0))</f>
        <v>5.8936845377000058E-4</v>
      </c>
      <c r="O60" s="42">
        <f>INDEX(summary11!R$10:R$51,MATCH($A60,summary11!$A$10:$A$51,0))</f>
        <v>3.3627512863299014E-4</v>
      </c>
      <c r="P60" s="42">
        <f>INDEX(summary11!S$10:S$51,MATCH($A60,summary11!$A$10:$A$51,0))</f>
        <v>-1.0913197076251047E-3</v>
      </c>
      <c r="Q60" s="42">
        <f>INDEX(summary11!T$10:T$51,MATCH($A60,summary11!$A$10:$A$51,0))</f>
        <v>-2.9681346457047786E-3</v>
      </c>
      <c r="R60" s="42">
        <f>INDEX(summary11!X$10:X$51,MATCH($A60,summary11!$A$10:$A$51,0))</f>
        <v>-6.1084725057904965E-3</v>
      </c>
      <c r="S60" s="42">
        <f>INDEX(summary11!D$10:D$51,MATCH($A60,summary11!$A$10:$A$51,0))</f>
        <v>2.9656796354693427E-5</v>
      </c>
      <c r="T60" s="42">
        <f>INDEX(summary11!W$10:W$51,MATCH($A60,summary11!$A$10:$A$51,0))</f>
        <v>-6.0788157094358031E-3</v>
      </c>
      <c r="U60" s="264">
        <f t="shared" si="6"/>
        <v>-6.1084725057904965E-3</v>
      </c>
      <c r="Y60" s="31"/>
      <c r="Z60" s="31"/>
      <c r="AA60" s="31"/>
      <c r="AB60" s="31"/>
      <c r="AC60" s="31"/>
      <c r="AD60" s="31"/>
    </row>
    <row r="61" spans="1:30" x14ac:dyDescent="0.25">
      <c r="A61" s="31" t="s">
        <v>41</v>
      </c>
      <c r="B61" s="31" t="s">
        <v>49</v>
      </c>
      <c r="C61" s="42">
        <f>INDEX(summary11!F$10:F$51,MATCH($A61,summary11!$A$10:$A$51,0))</f>
        <v>3.8967494047759121E-3</v>
      </c>
      <c r="D61" s="42">
        <f>INDEX(summary11!G$10:G$51,MATCH($A61,summary11!$A$10:$A$51,0))</f>
        <v>-1.7439519432338457E-5</v>
      </c>
      <c r="E61" s="42">
        <f>INDEX(summary11!H$10:H$51,MATCH($A61,summary11!$A$10:$A$51,0))</f>
        <v>1.6257200942297878E-3</v>
      </c>
      <c r="F61" s="42">
        <f>INDEX(summary11!I$10:I$51,MATCH($A61,summary11!$A$10:$A$51,0))</f>
        <v>-4.6772582623333392E-4</v>
      </c>
      <c r="G61" s="42">
        <f>INDEX(summary11!J$10:J$51,MATCH($A61,summary11!$A$10:$A$51,0))</f>
        <v>-2.3967971321381398E-4</v>
      </c>
      <c r="H61" s="42">
        <f>INDEX(summary11!K$10:K$51,MATCH($A61,summary11!$A$10:$A$51,0))</f>
        <v>3.4549298035257969E-3</v>
      </c>
      <c r="I61" s="42">
        <f>INDEX(summary11!L$10:L$51,MATCH($A61,summary11!$A$10:$A$51,0))</f>
        <v>-1.7249932325131834E-3</v>
      </c>
      <c r="J61" s="42">
        <f>INDEX(summary11!M$10:M$51,MATCH($A61,summary11!$A$10:$A$51,0))</f>
        <v>-4.3173082882685954E-4</v>
      </c>
      <c r="K61" s="42">
        <f>INDEX(summary11!N$10:N$51,MATCH($A61,summary11!$A$10:$A$51,0))</f>
        <v>-6.9107806257928672E-4</v>
      </c>
      <c r="L61" s="42">
        <f>INDEX(summary11!O$10:O$51,MATCH($A61,summary11!$A$10:$A$51,0))</f>
        <v>-1.6409364664942139E-3</v>
      </c>
      <c r="M61" s="42">
        <f>INDEX(summary11!P$10:P$51,MATCH($A61,summary11!$A$10:$A$51,0))</f>
        <v>2.520908049676418E-3</v>
      </c>
      <c r="N61" s="42">
        <f>INDEX(summary11!Q$10:Q$51,MATCH($A61,summary11!$A$10:$A$51,0))</f>
        <v>6.1920602362364185E-4</v>
      </c>
      <c r="O61" s="42">
        <f>INDEX(summary11!R$10:R$51,MATCH($A61,summary11!$A$10:$A$51,0))</f>
        <v>-1.399775113259949E-4</v>
      </c>
      <c r="P61" s="42">
        <f>INDEX(summary11!S$10:S$51,MATCH($A61,summary11!$A$10:$A$51,0))</f>
        <v>8.6403792523737089E-4</v>
      </c>
      <c r="Q61" s="42">
        <f>INDEX(summary11!T$10:T$51,MATCH($A61,summary11!$A$10:$A$51,0))</f>
        <v>-2.6703023607481668E-3</v>
      </c>
      <c r="R61" s="42">
        <f>INDEX(summary11!X$10:X$51,MATCH($A61,summary11!$A$10:$A$51,0))</f>
        <v>4.957687779701736E-3</v>
      </c>
      <c r="S61" s="42">
        <f>INDEX(summary11!D$10:D$51,MATCH($A61,summary11!$A$10:$A$51,0))</f>
        <v>4.159315282772269E-2</v>
      </c>
      <c r="T61" s="42">
        <f>INDEX(summary11!W$10:W$51,MATCH($A61,summary11!$A$10:$A$51,0))</f>
        <v>4.6550840607424426E-2</v>
      </c>
      <c r="U61" s="264">
        <f t="shared" si="6"/>
        <v>4.957687779701736E-3</v>
      </c>
      <c r="Y61" s="31"/>
      <c r="Z61" s="31"/>
      <c r="AA61" s="31"/>
      <c r="AB61" s="31"/>
      <c r="AC61" s="31"/>
      <c r="AD61" s="31"/>
    </row>
    <row r="62" spans="1:30" x14ac:dyDescent="0.25">
      <c r="A62" s="31" t="s">
        <v>22</v>
      </c>
      <c r="B62" s="31" t="s">
        <v>50</v>
      </c>
      <c r="C62" s="42">
        <f>INDEX(summary11!F$10:F$51,MATCH($A62,summary11!$A$10:$A$51,0))</f>
        <v>3.7839385830440442E-3</v>
      </c>
      <c r="D62" s="42">
        <f>INDEX(summary11!G$10:G$51,MATCH($A62,summary11!$A$10:$A$51,0))</f>
        <v>7.4748066015262182E-5</v>
      </c>
      <c r="E62" s="42">
        <f>INDEX(summary11!H$10:H$51,MATCH($A62,summary11!$A$10:$A$51,0))</f>
        <v>2.195574154729707E-3</v>
      </c>
      <c r="F62" s="42">
        <f>INDEX(summary11!I$10:I$51,MATCH($A62,summary11!$A$10:$A$51,0))</f>
        <v>-2.6438059586597618E-4</v>
      </c>
      <c r="G62" s="42">
        <f>INDEX(summary11!J$10:J$51,MATCH($A62,summary11!$A$10:$A$51,0))</f>
        <v>1.7978969579734994E-4</v>
      </c>
      <c r="H62" s="42">
        <f>INDEX(summary11!K$10:K$51,MATCH($A62,summary11!$A$10:$A$51,0))</f>
        <v>-6.8577119481936233E-3</v>
      </c>
      <c r="I62" s="42">
        <f>INDEX(summary11!L$10:L$51,MATCH($A62,summary11!$A$10:$A$51,0))</f>
        <v>-2.1774748191205617E-5</v>
      </c>
      <c r="J62" s="42">
        <f>INDEX(summary11!M$10:M$51,MATCH($A62,summary11!$A$10:$A$51,0))</f>
        <v>2.0813070378373766E-3</v>
      </c>
      <c r="K62" s="42">
        <f>INDEX(summary11!N$10:N$51,MATCH($A62,summary11!$A$10:$A$51,0))</f>
        <v>-7.0114561828171773E-4</v>
      </c>
      <c r="L62" s="42">
        <f>INDEX(summary11!O$10:O$51,MATCH($A62,summary11!$A$10:$A$51,0))</f>
        <v>-1.2600387785599576E-3</v>
      </c>
      <c r="M62" s="42">
        <f>INDEX(summary11!P$10:P$51,MATCH($A62,summary11!$A$10:$A$51,0))</f>
        <v>-2.3163219237780641E-3</v>
      </c>
      <c r="N62" s="42">
        <f>INDEX(summary11!Q$10:Q$51,MATCH($A62,summary11!$A$10:$A$51,0))</f>
        <v>5.9039759305190564E-4</v>
      </c>
      <c r="O62" s="42">
        <f>INDEX(summary11!R$10:R$51,MATCH($A62,summary11!$A$10:$A$51,0))</f>
        <v>3.6882433515295077E-4</v>
      </c>
      <c r="P62" s="42">
        <f>INDEX(summary11!S$10:S$51,MATCH($A62,summary11!$A$10:$A$51,0))</f>
        <v>5.1051018089076639E-3</v>
      </c>
      <c r="Q62" s="42">
        <f>INDEX(summary11!T$10:T$51,MATCH($A62,summary11!$A$10:$A$51,0))</f>
        <v>-2.1074339507598516E-4</v>
      </c>
      <c r="R62" s="42">
        <f>INDEX(summary11!X$10:X$51,MATCH($A62,summary11!$A$10:$A$51,0))</f>
        <v>2.7475642665897304E-3</v>
      </c>
      <c r="S62" s="42">
        <f>INDEX(summary11!D$10:D$51,MATCH($A62,summary11!$A$10:$A$51,0))</f>
        <v>1.1439050709521892E-2</v>
      </c>
      <c r="T62" s="42">
        <f>INDEX(summary11!W$10:W$51,MATCH($A62,summary11!$A$10:$A$51,0))</f>
        <v>1.4186614976111622E-2</v>
      </c>
      <c r="U62" s="264">
        <f t="shared" si="6"/>
        <v>2.7475642665897304E-3</v>
      </c>
      <c r="Y62" s="31"/>
      <c r="Z62" s="31"/>
      <c r="AA62" s="31"/>
      <c r="AB62" s="31"/>
      <c r="AC62" s="31"/>
      <c r="AD62" s="31"/>
    </row>
    <row r="63" spans="1:30" x14ac:dyDescent="0.25">
      <c r="A63" s="31" t="s">
        <v>0</v>
      </c>
      <c r="B63" s="31" t="s">
        <v>51</v>
      </c>
      <c r="C63" s="42">
        <f>INDEX(summary11!F$10:F$51,MATCH($A63,summary11!$A$10:$A$51,0))</f>
        <v>3.9205312481600529E-3</v>
      </c>
      <c r="D63" s="42">
        <f>INDEX(summary11!G$10:G$51,MATCH($A63,summary11!$A$10:$A$51,0))</f>
        <v>-1.6504896916758049E-4</v>
      </c>
      <c r="E63" s="42">
        <f>INDEX(summary11!H$10:H$51,MATCH($A63,summary11!$A$10:$A$51,0))</f>
        <v>1.6246321916875139E-3</v>
      </c>
      <c r="F63" s="42">
        <f>INDEX(summary11!I$10:I$51,MATCH($A63,summary11!$A$10:$A$51,0))</f>
        <v>-6.48143147203184E-4</v>
      </c>
      <c r="G63" s="42">
        <f>INDEX(summary11!J$10:J$51,MATCH($A63,summary11!$A$10:$A$51,0))</f>
        <v>-4.7647284059104678E-4</v>
      </c>
      <c r="H63" s="42">
        <f>INDEX(summary11!K$10:K$51,MATCH($A63,summary11!$A$10:$A$51,0))</f>
        <v>2.0387903368186411E-3</v>
      </c>
      <c r="I63" s="42">
        <f>INDEX(summary11!L$10:L$51,MATCH($A63,summary11!$A$10:$A$51,0))</f>
        <v>-3.9113750605497266E-3</v>
      </c>
      <c r="J63" s="42">
        <f>INDEX(summary11!M$10:M$51,MATCH($A63,summary11!$A$10:$A$51,0))</f>
        <v>-2.4731241356024114E-4</v>
      </c>
      <c r="K63" s="42">
        <f>INDEX(summary11!N$10:N$51,MATCH($A63,summary11!$A$10:$A$51,0))</f>
        <v>-1.5213927501944724E-4</v>
      </c>
      <c r="L63" s="42">
        <f>INDEX(summary11!O$10:O$51,MATCH($A63,summary11!$A$10:$A$51,0))</f>
        <v>-5.0350889733461468E-3</v>
      </c>
      <c r="M63" s="42">
        <f>INDEX(summary11!P$10:P$51,MATCH($A63,summary11!$A$10:$A$51,0))</f>
        <v>4.0013626099142385E-3</v>
      </c>
      <c r="N63" s="42">
        <f>INDEX(summary11!Q$10:Q$51,MATCH($A63,summary11!$A$10:$A$51,0))</f>
        <v>-5.0853364258651723E-4</v>
      </c>
      <c r="O63" s="42">
        <f>INDEX(summary11!R$10:R$51,MATCH($A63,summary11!$A$10:$A$51,0))</f>
        <v>1.0134267869188474E-3</v>
      </c>
      <c r="P63" s="42">
        <f>INDEX(summary11!S$10:S$51,MATCH($A63,summary11!$A$10:$A$51,0))</f>
        <v>5.9676419621323973E-4</v>
      </c>
      <c r="Q63" s="42">
        <f>INDEX(summary11!T$10:T$51,MATCH($A63,summary11!$A$10:$A$51,0))</f>
        <v>-1.0332063638152089E-3</v>
      </c>
      <c r="R63" s="42">
        <f>INDEX(summary11!X$10:X$51,MATCH($A63,summary11!$A$10:$A$51,0))</f>
        <v>1.0181866838734344E-3</v>
      </c>
      <c r="S63" s="42">
        <f>INDEX(summary11!D$10:D$51,MATCH($A63,summary11!$A$10:$A$51,0))</f>
        <v>4.7949990965732159E-2</v>
      </c>
      <c r="T63" s="42">
        <f>INDEX(summary11!W$10:W$51,MATCH($A63,summary11!$A$10:$A$51,0))</f>
        <v>4.8968177649605593E-2</v>
      </c>
      <c r="U63" s="264">
        <f t="shared" si="6"/>
        <v>1.0181866838734344E-3</v>
      </c>
      <c r="Y63" s="31"/>
      <c r="Z63" s="31"/>
      <c r="AA63" s="31"/>
      <c r="AB63" s="31"/>
      <c r="AC63" s="31"/>
      <c r="AD63" s="31"/>
    </row>
    <row r="64" spans="1:30" x14ac:dyDescent="0.25">
      <c r="A64" s="31" t="s">
        <v>5</v>
      </c>
      <c r="B64" s="31" t="s">
        <v>52</v>
      </c>
      <c r="C64" s="42">
        <f>INDEX(summary11!F$10:F$51,MATCH($A64,summary11!$A$10:$A$51,0))</f>
        <v>3.6276620693517225E-3</v>
      </c>
      <c r="D64" s="42">
        <f>INDEX(summary11!G$10:G$51,MATCH($A64,summary11!$A$10:$A$51,0))</f>
        <v>-7.0966694415697251E-4</v>
      </c>
      <c r="E64" s="42">
        <f>INDEX(summary11!H$10:H$51,MATCH($A64,summary11!$A$10:$A$51,0))</f>
        <v>-1.3018575043829417E-3</v>
      </c>
      <c r="F64" s="42">
        <f>INDEX(summary11!I$10:I$51,MATCH($A64,summary11!$A$10:$A$51,0))</f>
        <v>-2.2005578564932016E-4</v>
      </c>
      <c r="G64" s="42">
        <f>INDEX(summary11!J$10:J$51,MATCH($A64,summary11!$A$10:$A$51,0))</f>
        <v>-9.8273714330687767E-5</v>
      </c>
      <c r="H64" s="42">
        <f>INDEX(summary11!K$10:K$51,MATCH($A64,summary11!$A$10:$A$51,0))</f>
        <v>-1.0982846621722553E-2</v>
      </c>
      <c r="I64" s="42">
        <f>INDEX(summary11!L$10:L$51,MATCH($A64,summary11!$A$10:$A$51,0))</f>
        <v>-1.2918322204811261E-3</v>
      </c>
      <c r="J64" s="42">
        <f>INDEX(summary11!M$10:M$51,MATCH($A64,summary11!$A$10:$A$51,0))</f>
        <v>4.1368132767155563E-3</v>
      </c>
      <c r="K64" s="42">
        <f>INDEX(summary11!N$10:N$51,MATCH($A64,summary11!$A$10:$A$51,0))</f>
        <v>-9.7012358256431952E-4</v>
      </c>
      <c r="L64" s="42">
        <f>INDEX(summary11!O$10:O$51,MATCH($A64,summary11!$A$10:$A$51,0))</f>
        <v>-2.6332366530239515E-3</v>
      </c>
      <c r="M64" s="42">
        <f>INDEX(summary11!P$10:P$51,MATCH($A64,summary11!$A$10:$A$51,0))</f>
        <v>-6.3451836126343641E-3</v>
      </c>
      <c r="N64" s="42">
        <f>INDEX(summary11!Q$10:Q$51,MATCH($A64,summary11!$A$10:$A$51,0))</f>
        <v>5.6380190887272974E-4</v>
      </c>
      <c r="O64" s="42">
        <f>INDEX(summary11!R$10:R$51,MATCH($A64,summary11!$A$10:$A$51,0))</f>
        <v>-2.1435475333442255E-4</v>
      </c>
      <c r="P64" s="42">
        <f>INDEX(summary11!S$10:S$51,MATCH($A64,summary11!$A$10:$A$51,0))</f>
        <v>-1.2409838795390815E-3</v>
      </c>
      <c r="Q64" s="42">
        <f>INDEX(summary11!T$10:T$51,MATCH($A64,summary11!$A$10:$A$51,0))</f>
        <v>-1.4768986213502533E-3</v>
      </c>
      <c r="R64" s="42">
        <f>INDEX(summary11!X$10:X$51,MATCH($A64,summary11!$A$10:$A$51,0))</f>
        <v>-1.9157036638229985E-2</v>
      </c>
      <c r="S64" s="42">
        <f>INDEX(summary11!D$10:D$51,MATCH($A64,summary11!$A$10:$A$51,0))</f>
        <v>-3.0333342046968692E-2</v>
      </c>
      <c r="T64" s="42">
        <f>INDEX(summary11!W$10:W$51,MATCH($A64,summary11!$A$10:$A$51,0))</f>
        <v>-4.9490378685198677E-2</v>
      </c>
      <c r="U64" s="264">
        <f t="shared" si="6"/>
        <v>-1.9157036638229985E-2</v>
      </c>
      <c r="Y64" s="31"/>
      <c r="Z64" s="31"/>
      <c r="AA64" s="31"/>
      <c r="AB64" s="31"/>
      <c r="AC64" s="31"/>
      <c r="AD64" s="31"/>
    </row>
    <row r="65" spans="1:30" x14ac:dyDescent="0.25">
      <c r="A65" s="31" t="s">
        <v>33</v>
      </c>
      <c r="B65" s="31" t="s">
        <v>53</v>
      </c>
      <c r="C65" s="42">
        <f>INDEX(summary11!F$10:F$51,MATCH($A65,summary11!$A$10:$A$51,0))</f>
        <v>3.7487249057981398E-3</v>
      </c>
      <c r="D65" s="42">
        <f>INDEX(summary11!G$10:G$51,MATCH($A65,summary11!$A$10:$A$51,0))</f>
        <v>8.7449300710340516E-4</v>
      </c>
      <c r="E65" s="42">
        <f>INDEX(summary11!H$10:H$51,MATCH($A65,summary11!$A$10:$A$51,0))</f>
        <v>-5.5370890914177018E-3</v>
      </c>
      <c r="F65" s="42">
        <f>INDEX(summary11!I$10:I$51,MATCH($A65,summary11!$A$10:$A$51,0))</f>
        <v>6.3981715345384771E-5</v>
      </c>
      <c r="G65" s="42">
        <f>INDEX(summary11!J$10:J$51,MATCH($A65,summary11!$A$10:$A$51,0))</f>
        <v>1.0883687568608025E-4</v>
      </c>
      <c r="H65" s="42">
        <f>INDEX(summary11!K$10:K$51,MATCH($A65,summary11!$A$10:$A$51,0))</f>
        <v>-4.1767229962240693E-3</v>
      </c>
      <c r="I65" s="42">
        <f>INDEX(summary11!L$10:L$51,MATCH($A65,summary11!$A$10:$A$51,0))</f>
        <v>2.6226009067691347E-3</v>
      </c>
      <c r="J65" s="42">
        <f>INDEX(summary11!M$10:M$51,MATCH($A65,summary11!$A$10:$A$51,0))</f>
        <v>9.9929474281312825E-4</v>
      </c>
      <c r="K65" s="42">
        <f>INDEX(summary11!N$10:N$51,MATCH($A65,summary11!$A$10:$A$51,0))</f>
        <v>-8.8745143474744381E-4</v>
      </c>
      <c r="L65" s="42">
        <f>INDEX(summary11!O$10:O$51,MATCH($A65,summary11!$A$10:$A$51,0))</f>
        <v>-2.9452028914020989E-3</v>
      </c>
      <c r="M65" s="42">
        <f>INDEX(summary11!P$10:P$51,MATCH($A65,summary11!$A$10:$A$51,0))</f>
        <v>-1.5617292555828444E-3</v>
      </c>
      <c r="N65" s="42">
        <f>INDEX(summary11!Q$10:Q$51,MATCH($A65,summary11!$A$10:$A$51,0))</f>
        <v>5.8491593344356385E-4</v>
      </c>
      <c r="O65" s="42">
        <f>INDEX(summary11!R$10:R$51,MATCH($A65,summary11!$A$10:$A$51,0))</f>
        <v>1.7827480735932433E-4</v>
      </c>
      <c r="P65" s="42">
        <f>INDEX(summary11!S$10:S$51,MATCH($A65,summary11!$A$10:$A$51,0))</f>
        <v>-7.6481870120737039E-4</v>
      </c>
      <c r="Q65" s="42">
        <f>INDEX(summary11!T$10:T$51,MATCH($A65,summary11!$A$10:$A$51,0))</f>
        <v>2.3789796611898284E-3</v>
      </c>
      <c r="R65" s="42">
        <f>INDEX(summary11!X$10:X$51,MATCH($A65,summary11!$A$10:$A$51,0))</f>
        <v>-4.312911815073539E-3</v>
      </c>
      <c r="S65" s="42">
        <f>INDEX(summary11!D$10:D$51,MATCH($A65,summary11!$A$10:$A$51,0))</f>
        <v>2.0265067413434146E-3</v>
      </c>
      <c r="T65" s="42">
        <f>INDEX(summary11!W$10:W$51,MATCH($A65,summary11!$A$10:$A$51,0))</f>
        <v>-2.2864050737301245E-3</v>
      </c>
      <c r="U65" s="264">
        <f t="shared" si="6"/>
        <v>-4.312911815073539E-3</v>
      </c>
      <c r="Y65" s="31"/>
      <c r="Z65" s="31"/>
      <c r="AA65" s="31"/>
      <c r="AB65" s="31"/>
      <c r="AC65" s="31"/>
      <c r="AD65" s="31"/>
    </row>
    <row r="66" spans="1:30" x14ac:dyDescent="0.25">
      <c r="A66" s="31" t="s">
        <v>39</v>
      </c>
      <c r="B66" s="31" t="s">
        <v>54</v>
      </c>
      <c r="C66" s="42">
        <f>INDEX(summary11!F$10:F$51,MATCH($A66,summary11!$A$10:$A$51,0))</f>
        <v>3.7413400614196846E-3</v>
      </c>
      <c r="D66" s="42">
        <f>INDEX(summary11!G$10:G$51,MATCH($A66,summary11!$A$10:$A$51,0))</f>
        <v>-1.9236083286944261E-3</v>
      </c>
      <c r="E66" s="42">
        <f>INDEX(summary11!H$10:H$51,MATCH($A66,summary11!$A$10:$A$51,0))</f>
        <v>2.8906468890448345E-3</v>
      </c>
      <c r="F66" s="42">
        <f>INDEX(summary11!I$10:I$51,MATCH($A66,summary11!$A$10:$A$51,0))</f>
        <v>-6.66317549137041E-4</v>
      </c>
      <c r="G66" s="42">
        <f>INDEX(summary11!J$10:J$51,MATCH($A66,summary11!$A$10:$A$51,0))</f>
        <v>6.3217285020389369E-4</v>
      </c>
      <c r="H66" s="42">
        <f>INDEX(summary11!K$10:K$51,MATCH($A66,summary11!$A$10:$A$51,0))</f>
        <v>-1.1951434722151655E-2</v>
      </c>
      <c r="I66" s="42">
        <f>INDEX(summary11!L$10:L$51,MATCH($A66,summary11!$A$10:$A$51,0))</f>
        <v>1.4987991192677574E-3</v>
      </c>
      <c r="J66" s="42">
        <f>INDEX(summary11!M$10:M$51,MATCH($A66,summary11!$A$10:$A$51,0))</f>
        <v>1.2214037307425318E-3</v>
      </c>
      <c r="K66" s="42">
        <f>INDEX(summary11!N$10:N$51,MATCH($A66,summary11!$A$10:$A$51,0))</f>
        <v>2.3281898043692184E-4</v>
      </c>
      <c r="L66" s="42">
        <f>INDEX(summary11!O$10:O$51,MATCH($A66,summary11!$A$10:$A$51,0))</f>
        <v>-3.5637315380987467E-3</v>
      </c>
      <c r="M66" s="42">
        <f>INDEX(summary11!P$10:P$51,MATCH($A66,summary11!$A$10:$A$51,0))</f>
        <v>7.2678311002860596E-4</v>
      </c>
      <c r="N66" s="42">
        <f>INDEX(summary11!Q$10:Q$51,MATCH($A66,summary11!$A$10:$A$51,0))</f>
        <v>5.7996392093950799E-4</v>
      </c>
      <c r="O66" s="42">
        <f>INDEX(summary11!R$10:R$51,MATCH($A66,summary11!$A$10:$A$51,0))</f>
        <v>2.2352318242934155E-3</v>
      </c>
      <c r="P66" s="42">
        <f>INDEX(summary11!S$10:S$51,MATCH($A66,summary11!$A$10:$A$51,0))</f>
        <v>-2.6815552645048646E-3</v>
      </c>
      <c r="Q66" s="42">
        <f>INDEX(summary11!T$10:T$51,MATCH($A66,summary11!$A$10:$A$51,0))</f>
        <v>4.7550332233785575E-3</v>
      </c>
      <c r="R66" s="42">
        <f>INDEX(summary11!X$10:X$51,MATCH($A66,summary11!$A$10:$A$51,0))</f>
        <v>-2.2724536928310224E-3</v>
      </c>
      <c r="S66" s="42">
        <f>INDEX(summary11!D$10:D$51,MATCH($A66,summary11!$A$10:$A$51,0))</f>
        <v>5.2552930102756079E-5</v>
      </c>
      <c r="T66" s="42">
        <f>INDEX(summary11!W$10:W$51,MATCH($A66,summary11!$A$10:$A$51,0))</f>
        <v>-2.2199007627282663E-3</v>
      </c>
      <c r="U66" s="264">
        <f t="shared" si="6"/>
        <v>-2.2724536928310224E-3</v>
      </c>
      <c r="Y66" s="31"/>
      <c r="Z66" s="31"/>
      <c r="AA66" s="31"/>
      <c r="AB66" s="31"/>
      <c r="AC66" s="31"/>
      <c r="AD66" s="31"/>
    </row>
    <row r="67" spans="1:30" x14ac:dyDescent="0.25">
      <c r="A67" s="31" t="s">
        <v>7</v>
      </c>
      <c r="B67" s="31" t="s">
        <v>55</v>
      </c>
      <c r="C67" s="42">
        <f>INDEX(summary11!F$10:F$51,MATCH($A67,summary11!$A$10:$A$51,0))</f>
        <v>3.8214570884769206E-3</v>
      </c>
      <c r="D67" s="42">
        <f>INDEX(summary11!G$10:G$51,MATCH($A67,summary11!$A$10:$A$51,0))</f>
        <v>-3.4969469759826843E-4</v>
      </c>
      <c r="E67" s="42">
        <f>INDEX(summary11!H$10:H$51,MATCH($A67,summary11!$A$10:$A$51,0))</f>
        <v>-4.7518242514741349E-3</v>
      </c>
      <c r="F67" s="42">
        <f>INDEX(summary11!I$10:I$51,MATCH($A67,summary11!$A$10:$A$51,0))</f>
        <v>-4.9677460255481698E-4</v>
      </c>
      <c r="G67" s="42">
        <f>INDEX(summary11!J$10:J$51,MATCH($A67,summary11!$A$10:$A$51,0))</f>
        <v>1.2169021794179447E-3</v>
      </c>
      <c r="H67" s="42">
        <f>INDEX(summary11!K$10:K$51,MATCH($A67,summary11!$A$10:$A$51,0))</f>
        <v>4.5471981367224412E-3</v>
      </c>
      <c r="I67" s="42">
        <f>INDEX(summary11!L$10:L$51,MATCH($A67,summary11!$A$10:$A$51,0))</f>
        <v>-3.0662326685557684E-3</v>
      </c>
      <c r="J67" s="42">
        <f>INDEX(summary11!M$10:M$51,MATCH($A67,summary11!$A$10:$A$51,0))</f>
        <v>-9.8904016993506261E-4</v>
      </c>
      <c r="K67" s="42">
        <f>INDEX(summary11!N$10:N$51,MATCH($A67,summary11!$A$10:$A$51,0))</f>
        <v>3.155597652146902E-4</v>
      </c>
      <c r="L67" s="42">
        <f>INDEX(summary11!O$10:O$51,MATCH($A67,summary11!$A$10:$A$51,0))</f>
        <v>-1.3696454157554605E-3</v>
      </c>
      <c r="M67" s="42">
        <f>INDEX(summary11!P$10:P$51,MATCH($A67,summary11!$A$10:$A$51,0))</f>
        <v>4.5267721402835193E-3</v>
      </c>
      <c r="N67" s="42">
        <f>INDEX(summary11!Q$10:Q$51,MATCH($A67,summary11!$A$10:$A$51,0))</f>
        <v>6.0823210709615161E-4</v>
      </c>
      <c r="O67" s="42">
        <f>INDEX(summary11!R$10:R$51,MATCH($A67,summary11!$A$10:$A$51,0))</f>
        <v>-5.3569630480840846E-3</v>
      </c>
      <c r="P67" s="42">
        <f>INDEX(summary11!S$10:S$51,MATCH($A67,summary11!$A$10:$A$51,0))</f>
        <v>-4.9154108187920986E-3</v>
      </c>
      <c r="Q67" s="42">
        <f>INDEX(summary11!T$10:T$51,MATCH($A67,summary11!$A$10:$A$51,0))</f>
        <v>-6.8308814222417524E-4</v>
      </c>
      <c r="R67" s="42">
        <f>INDEX(summary11!X$10:X$51,MATCH($A67,summary11!$A$10:$A$51,0))</f>
        <v>-6.9425523977622028E-3</v>
      </c>
      <c r="S67" s="42">
        <f>INDEX(summary11!D$10:D$51,MATCH($A67,summary11!$A$10:$A$51,0))</f>
        <v>2.1467670542046235E-2</v>
      </c>
      <c r="T67" s="42">
        <f>INDEX(summary11!W$10:W$51,MATCH($A67,summary11!$A$10:$A$51,0))</f>
        <v>1.4525118144284033E-2</v>
      </c>
      <c r="U67" s="264">
        <f t="shared" si="6"/>
        <v>-6.9425523977622028E-3</v>
      </c>
      <c r="Y67" s="31"/>
      <c r="Z67" s="31"/>
      <c r="AA67" s="31"/>
      <c r="AB67" s="31"/>
      <c r="AC67" s="31"/>
      <c r="AD67" s="31"/>
    </row>
    <row r="68" spans="1:30" x14ac:dyDescent="0.25">
      <c r="A68" s="31" t="s">
        <v>2</v>
      </c>
      <c r="B68" s="31" t="s">
        <v>56</v>
      </c>
      <c r="C68" s="42">
        <f>INDEX(summary11!F$10:F$51,MATCH($A68,summary11!$A$10:$A$51,0))</f>
        <v>3.8338488012523708E-3</v>
      </c>
      <c r="D68" s="42">
        <f>INDEX(summary11!G$10:G$51,MATCH($A68,summary11!$A$10:$A$51,0))</f>
        <v>-9.2202227029969386E-4</v>
      </c>
      <c r="E68" s="42">
        <f>INDEX(summary11!H$10:H$51,MATCH($A68,summary11!$A$10:$A$51,0))</f>
        <v>-2.74990441205758E-3</v>
      </c>
      <c r="F68" s="42">
        <f>INDEX(summary11!I$10:I$51,MATCH($A68,summary11!$A$10:$A$51,0))</f>
        <v>-1.175687225353883E-3</v>
      </c>
      <c r="G68" s="42">
        <f>INDEX(summary11!J$10:J$51,MATCH($A68,summary11!$A$10:$A$51,0))</f>
        <v>-1.1867025670213582E-3</v>
      </c>
      <c r="H68" s="42">
        <f>INDEX(summary11!K$10:K$51,MATCH($A68,summary11!$A$10:$A$51,0))</f>
        <v>1.3823503997618669E-2</v>
      </c>
      <c r="I68" s="42">
        <f>INDEX(summary11!L$10:L$51,MATCH($A68,summary11!$A$10:$A$51,0))</f>
        <v>1.1727888356916072E-3</v>
      </c>
      <c r="J68" s="42">
        <f>INDEX(summary11!M$10:M$51,MATCH($A68,summary11!$A$10:$A$51,0))</f>
        <v>1.1911109305000611E-3</v>
      </c>
      <c r="K68" s="42">
        <f>INDEX(summary11!N$10:N$51,MATCH($A68,summary11!$A$10:$A$51,0))</f>
        <v>1.3555781407312839E-3</v>
      </c>
      <c r="L68" s="42">
        <f>INDEX(summary11!O$10:O$51,MATCH($A68,summary11!$A$10:$A$51,0))</f>
        <v>-3.8904183508527979E-3</v>
      </c>
      <c r="M68" s="42">
        <f>INDEX(summary11!P$10:P$51,MATCH($A68,summary11!$A$10:$A$51,0))</f>
        <v>6.8015941817138881E-3</v>
      </c>
      <c r="N68" s="42">
        <f>INDEX(summary11!Q$10:Q$51,MATCH($A68,summary11!$A$10:$A$51,0))</f>
        <v>-6.3487287440386897E-3</v>
      </c>
      <c r="O68" s="42">
        <f>INDEX(summary11!R$10:R$51,MATCH($A68,summary11!$A$10:$A$51,0))</f>
        <v>2.7463781961769573E-3</v>
      </c>
      <c r="P68" s="42">
        <f>INDEX(summary11!S$10:S$51,MATCH($A68,summary11!$A$10:$A$51,0))</f>
        <v>2.4770859381804122E-3</v>
      </c>
      <c r="Q68" s="42">
        <f>INDEX(summary11!T$10:T$51,MATCH($A68,summary11!$A$10:$A$51,0))</f>
        <v>-1.0566788116641579E-3</v>
      </c>
      <c r="R68" s="42">
        <f>INDEX(summary11!X$10:X$51,MATCH($A68,summary11!$A$10:$A$51,0))</f>
        <v>1.6071746640577089E-2</v>
      </c>
      <c r="S68" s="42">
        <f>INDEX(summary11!D$10:D$51,MATCH($A68,summary11!$A$10:$A$51,0))</f>
        <v>2.4779950044306887E-2</v>
      </c>
      <c r="T68" s="42">
        <f>INDEX(summary11!W$10:W$51,MATCH($A68,summary11!$A$10:$A$51,0))</f>
        <v>4.0851696684883976E-2</v>
      </c>
      <c r="U68" s="264">
        <f t="shared" si="6"/>
        <v>1.6071746640577089E-2</v>
      </c>
      <c r="Y68" s="31"/>
      <c r="Z68" s="31"/>
      <c r="AA68" s="31"/>
      <c r="AB68" s="31"/>
      <c r="AC68" s="31"/>
      <c r="AD68" s="31"/>
    </row>
    <row r="69" spans="1:30" x14ac:dyDescent="0.25">
      <c r="A69" s="31" t="s">
        <v>11</v>
      </c>
      <c r="B69" s="31" t="s">
        <v>57</v>
      </c>
      <c r="C69" s="42">
        <f>INDEX(summary11!F$10:F$51,MATCH($A69,summary11!$A$10:$A$51,0))</f>
        <v>3.7413414742719642E-3</v>
      </c>
      <c r="D69" s="42">
        <f>INDEX(summary11!G$10:G$51,MATCH($A69,summary11!$A$10:$A$51,0))</f>
        <v>-1.9791020447472718E-3</v>
      </c>
      <c r="E69" s="42">
        <f>INDEX(summary11!H$10:H$51,MATCH($A69,summary11!$A$10:$A$51,0))</f>
        <v>1.0754399303380957E-2</v>
      </c>
      <c r="F69" s="42">
        <f>INDEX(summary11!I$10:I$51,MATCH($A69,summary11!$A$10:$A$51,0))</f>
        <v>-7.1246829577953363E-4</v>
      </c>
      <c r="G69" s="42">
        <f>INDEX(summary11!J$10:J$51,MATCH($A69,summary11!$A$10:$A$51,0))</f>
        <v>6.2684055351813761E-4</v>
      </c>
      <c r="H69" s="42">
        <f>INDEX(summary11!K$10:K$51,MATCH($A69,summary11!$A$10:$A$51,0))</f>
        <v>6.9503775564050407E-4</v>
      </c>
      <c r="I69" s="42">
        <f>INDEX(summary11!L$10:L$51,MATCH($A69,summary11!$A$10:$A$51,0))</f>
        <v>5.1671252441054527E-4</v>
      </c>
      <c r="J69" s="42">
        <f>INDEX(summary11!M$10:M$51,MATCH($A69,summary11!$A$10:$A$51,0))</f>
        <v>-3.8188708638775548E-3</v>
      </c>
      <c r="K69" s="42">
        <f>INDEX(summary11!N$10:N$51,MATCH($A69,summary11!$A$10:$A$51,0))</f>
        <v>3.039004343514673E-4</v>
      </c>
      <c r="L69" s="42">
        <f>INDEX(summary11!O$10:O$51,MATCH($A69,summary11!$A$10:$A$51,0))</f>
        <v>-2.9760200640875922E-3</v>
      </c>
      <c r="M69" s="42">
        <f>INDEX(summary11!P$10:P$51,MATCH($A69,summary11!$A$10:$A$51,0))</f>
        <v>-8.1091271828537259E-5</v>
      </c>
      <c r="N69" s="42">
        <f>INDEX(summary11!Q$10:Q$51,MATCH($A69,summary11!$A$10:$A$51,0))</f>
        <v>5.9656721489309561E-4</v>
      </c>
      <c r="O69" s="42">
        <f>INDEX(summary11!R$10:R$51,MATCH($A69,summary11!$A$10:$A$51,0))</f>
        <v>1.8847829309454056E-4</v>
      </c>
      <c r="P69" s="42">
        <f>INDEX(summary11!S$10:S$51,MATCH($A69,summary11!$A$10:$A$51,0))</f>
        <v>-3.0055770722201558E-3</v>
      </c>
      <c r="Q69" s="42">
        <f>INDEX(summary11!T$10:T$51,MATCH($A69,summary11!$A$10:$A$51,0))</f>
        <v>-6.0501183110006629E-4</v>
      </c>
      <c r="R69" s="42">
        <f>INDEX(summary11!X$10:X$51,MATCH($A69,summary11!$A$10:$A$51,0))</f>
        <v>4.2451361099204998E-3</v>
      </c>
      <c r="S69" s="42">
        <f>INDEX(summary11!D$10:D$51,MATCH($A69,summary11!$A$10:$A$51,0))</f>
        <v>5.2930582626231626E-5</v>
      </c>
      <c r="T69" s="42">
        <f>INDEX(summary11!W$10:W$51,MATCH($A69,summary11!$A$10:$A$51,0))</f>
        <v>4.2980666925467315E-3</v>
      </c>
      <c r="U69" s="264">
        <f t="shared" si="6"/>
        <v>4.2451361099204998E-3</v>
      </c>
      <c r="Y69" s="31"/>
      <c r="Z69" s="31"/>
      <c r="AA69" s="31"/>
      <c r="AB69" s="31"/>
      <c r="AC69" s="31"/>
      <c r="AD69" s="31"/>
    </row>
    <row r="70" spans="1:30" x14ac:dyDescent="0.25">
      <c r="A70" s="31" t="s">
        <v>10</v>
      </c>
      <c r="B70" s="31" t="s">
        <v>58</v>
      </c>
      <c r="C70" s="42">
        <f>INDEX(summary11!F$10:F$51,MATCH($A70,summary11!$A$10:$A$51,0))</f>
        <v>3.8986556257143423E-3</v>
      </c>
      <c r="D70" s="42">
        <f>INDEX(summary11!G$10:G$51,MATCH($A70,summary11!$A$10:$A$51,0))</f>
        <v>-9.9384140300040613E-4</v>
      </c>
      <c r="E70" s="42">
        <f>INDEX(summary11!H$10:H$51,MATCH($A70,summary11!$A$10:$A$51,0))</f>
        <v>-5.2347582926470793E-4</v>
      </c>
      <c r="F70" s="42">
        <f>INDEX(summary11!I$10:I$51,MATCH($A70,summary11!$A$10:$A$51,0))</f>
        <v>-1.4091399999072163E-3</v>
      </c>
      <c r="G70" s="42">
        <f>INDEX(summary11!J$10:J$51,MATCH($A70,summary11!$A$10:$A$51,0))</f>
        <v>-3.6412030368326853E-4</v>
      </c>
      <c r="H70" s="42">
        <f>INDEX(summary11!K$10:K$51,MATCH($A70,summary11!$A$10:$A$51,0))</f>
        <v>1.1433901677401437E-2</v>
      </c>
      <c r="I70" s="42">
        <f>INDEX(summary11!L$10:L$51,MATCH($A70,summary11!$A$10:$A$51,0))</f>
        <v>2.5166221959849189E-4</v>
      </c>
      <c r="J70" s="42">
        <f>INDEX(summary11!M$10:M$51,MATCH($A70,summary11!$A$10:$A$51,0))</f>
        <v>-1.7231069773759877E-4</v>
      </c>
      <c r="K70" s="42">
        <f>INDEX(summary11!N$10:N$51,MATCH($A70,summary11!$A$10:$A$51,0))</f>
        <v>2.8869143938090591E-3</v>
      </c>
      <c r="L70" s="42">
        <f>INDEX(summary11!O$10:O$51,MATCH($A70,summary11!$A$10:$A$51,0))</f>
        <v>-7.4870512949256618E-3</v>
      </c>
      <c r="M70" s="42">
        <f>INDEX(summary11!P$10:P$51,MATCH($A70,summary11!$A$10:$A$51,0))</f>
        <v>7.036361130232649E-3</v>
      </c>
      <c r="N70" s="42">
        <f>INDEX(summary11!Q$10:Q$51,MATCH($A70,summary11!$A$10:$A$51,0))</f>
        <v>-5.7172630141368863E-3</v>
      </c>
      <c r="O70" s="42">
        <f>INDEX(summary11!R$10:R$51,MATCH($A70,summary11!$A$10:$A$51,0))</f>
        <v>2.2472279843133158E-4</v>
      </c>
      <c r="P70" s="42">
        <f>INDEX(summary11!S$10:S$51,MATCH($A70,summary11!$A$10:$A$51,0))</f>
        <v>-2.3491941831019769E-3</v>
      </c>
      <c r="Q70" s="42">
        <f>INDEX(summary11!T$10:T$51,MATCH($A70,summary11!$A$10:$A$51,0))</f>
        <v>-1.9805525635765431E-3</v>
      </c>
      <c r="R70" s="42">
        <f>INDEX(summary11!X$10:X$51,MATCH($A70,summary11!$A$10:$A$51,0))</f>
        <v>4.735268555853045E-3</v>
      </c>
      <c r="S70" s="42">
        <f>INDEX(summary11!D$10:D$51,MATCH($A70,summary11!$A$10:$A$51,0))</f>
        <v>4.2102681789135898E-2</v>
      </c>
      <c r="T70" s="42">
        <f>INDEX(summary11!W$10:W$51,MATCH($A70,summary11!$A$10:$A$51,0))</f>
        <v>4.6837950344988943E-2</v>
      </c>
      <c r="U70" s="264">
        <f t="shared" si="6"/>
        <v>4.735268555853045E-3</v>
      </c>
      <c r="Y70" s="31"/>
      <c r="Z70" s="31"/>
      <c r="AA70" s="31"/>
      <c r="AB70" s="31"/>
      <c r="AC70" s="31"/>
      <c r="AD70" s="31"/>
    </row>
    <row r="71" spans="1:30" x14ac:dyDescent="0.25">
      <c r="A71" s="31" t="s">
        <v>25</v>
      </c>
      <c r="B71" s="31" t="s">
        <v>59</v>
      </c>
      <c r="C71" s="42">
        <f>INDEX(summary11!F$10:F$51,MATCH($A71,summary11!$A$10:$A$51,0))</f>
        <v>3.7556455024980728E-3</v>
      </c>
      <c r="D71" s="42">
        <f>INDEX(summary11!G$10:G$51,MATCH($A71,summary11!$A$10:$A$51,0))</f>
        <v>-7.9340082885037688E-4</v>
      </c>
      <c r="E71" s="42">
        <f>INDEX(summary11!H$10:H$51,MATCH($A71,summary11!$A$10:$A$51,0))</f>
        <v>-1.1302667520245446E-3</v>
      </c>
      <c r="F71" s="42">
        <f>INDEX(summary11!I$10:I$51,MATCH($A71,summary11!$A$10:$A$51,0))</f>
        <v>-9.1151774269282448E-4</v>
      </c>
      <c r="G71" s="42">
        <f>INDEX(summary11!J$10:J$51,MATCH($A71,summary11!$A$10:$A$51,0))</f>
        <v>-5.6216153001598101E-4</v>
      </c>
      <c r="H71" s="42">
        <f>INDEX(summary11!K$10:K$51,MATCH($A71,summary11!$A$10:$A$51,0))</f>
        <v>-8.867465557131915E-4</v>
      </c>
      <c r="I71" s="42">
        <f>INDEX(summary11!L$10:L$51,MATCH($A71,summary11!$A$10:$A$51,0))</f>
        <v>-1.0500763639982313E-3</v>
      </c>
      <c r="J71" s="42">
        <f>INDEX(summary11!M$10:M$51,MATCH($A71,summary11!$A$10:$A$51,0))</f>
        <v>-2.5474749298646238E-3</v>
      </c>
      <c r="K71" s="42">
        <f>INDEX(summary11!N$10:N$51,MATCH($A71,summary11!$A$10:$A$51,0))</f>
        <v>8.3596222083404115E-4</v>
      </c>
      <c r="L71" s="42">
        <f>INDEX(summary11!O$10:O$51,MATCH($A71,summary11!$A$10:$A$51,0))</f>
        <v>-3.1466191455675752E-3</v>
      </c>
      <c r="M71" s="42">
        <f>INDEX(summary11!P$10:P$51,MATCH($A71,summary11!$A$10:$A$51,0))</f>
        <v>1.3945488404950579E-3</v>
      </c>
      <c r="N71" s="42">
        <f>INDEX(summary11!Q$10:Q$51,MATCH($A71,summary11!$A$10:$A$51,0))</f>
        <v>5.8853626087040922E-4</v>
      </c>
      <c r="O71" s="42">
        <f>INDEX(summary11!R$10:R$51,MATCH($A71,summary11!$A$10:$A$51,0))</f>
        <v>-1.4924914483094298E-4</v>
      </c>
      <c r="P71" s="42">
        <f>INDEX(summary11!S$10:S$51,MATCH($A71,summary11!$A$10:$A$51,0))</f>
        <v>3.7311276797813431E-4</v>
      </c>
      <c r="Q71" s="42">
        <f>INDEX(summary11!T$10:T$51,MATCH($A71,summary11!$A$10:$A$51,0))</f>
        <v>1.141170867099639E-3</v>
      </c>
      <c r="R71" s="42">
        <f>INDEX(summary11!X$10:X$51,MATCH($A71,summary11!$A$10:$A$51,0))</f>
        <v>-3.0885365337829374E-3</v>
      </c>
      <c r="S71" s="42">
        <f>INDEX(summary11!D$10:D$51,MATCH($A71,summary11!$A$10:$A$51,0))</f>
        <v>3.8763680968934011E-3</v>
      </c>
      <c r="T71" s="42">
        <f>INDEX(summary11!W$10:W$51,MATCH($A71,summary11!$A$10:$A$51,0))</f>
        <v>7.8783156311046376E-4</v>
      </c>
      <c r="U71" s="264">
        <f t="shared" si="6"/>
        <v>-3.0885365337829374E-3</v>
      </c>
      <c r="Y71" s="31"/>
      <c r="Z71" s="31"/>
      <c r="AA71" s="31"/>
      <c r="AB71" s="31"/>
      <c r="AC71" s="31"/>
      <c r="AD71" s="31"/>
    </row>
    <row r="72" spans="1:30" x14ac:dyDescent="0.25">
      <c r="A72" s="31" t="s">
        <v>30</v>
      </c>
      <c r="B72" s="31" t="s">
        <v>60</v>
      </c>
      <c r="C72" s="42">
        <f>INDEX(summary11!F$10:F$51,MATCH($A72,summary11!$A$10:$A$51,0))</f>
        <v>3.7412989321463641E-3</v>
      </c>
      <c r="D72" s="42">
        <f>INDEX(summary11!G$10:G$51,MATCH($A72,summary11!$A$10:$A$51,0))</f>
        <v>-9.9274806355342804E-4</v>
      </c>
      <c r="E72" s="42">
        <f>INDEX(summary11!H$10:H$51,MATCH($A72,summary11!$A$10:$A$51,0))</f>
        <v>-3.3721526497871857E-3</v>
      </c>
      <c r="F72" s="42">
        <f>INDEX(summary11!I$10:I$51,MATCH($A72,summary11!$A$10:$A$51,0))</f>
        <v>-2.2748015278939437E-4</v>
      </c>
      <c r="G72" s="42">
        <f>INDEX(summary11!J$10:J$51,MATCH($A72,summary11!$A$10:$A$51,0))</f>
        <v>1.9209817059017142E-3</v>
      </c>
      <c r="H72" s="42">
        <f>INDEX(summary11!K$10:K$51,MATCH($A72,summary11!$A$10:$A$51,0))</f>
        <v>4.8571743038425819E-3</v>
      </c>
      <c r="I72" s="42">
        <f>INDEX(summary11!L$10:L$51,MATCH($A72,summary11!$A$10:$A$51,0))</f>
        <v>-3.5168316754325968E-3</v>
      </c>
      <c r="J72" s="42">
        <f>INDEX(summary11!M$10:M$51,MATCH($A72,summary11!$A$10:$A$51,0))</f>
        <v>-7.129407656449871E-4</v>
      </c>
      <c r="K72" s="42">
        <f>INDEX(summary11!N$10:N$51,MATCH($A72,summary11!$A$10:$A$51,0))</f>
        <v>-9.2961793826340511E-5</v>
      </c>
      <c r="L72" s="42">
        <f>INDEX(summary11!O$10:O$51,MATCH($A72,summary11!$A$10:$A$51,0))</f>
        <v>-5.3401490204164626E-3</v>
      </c>
      <c r="M72" s="42">
        <f>INDEX(summary11!P$10:P$51,MATCH($A72,summary11!$A$10:$A$51,0))</f>
        <v>2.4272392970686729E-3</v>
      </c>
      <c r="N72" s="42">
        <f>INDEX(summary11!Q$10:Q$51,MATCH($A72,summary11!$A$10:$A$51,0))</f>
        <v>5.9326443948337637E-4</v>
      </c>
      <c r="O72" s="42">
        <f>INDEX(summary11!R$10:R$51,MATCH($A72,summary11!$A$10:$A$51,0))</f>
        <v>2.4681407947635403E-4</v>
      </c>
      <c r="P72" s="42">
        <f>INDEX(summary11!S$10:S$51,MATCH($A72,summary11!$A$10:$A$51,0))</f>
        <v>-4.8828344864072504E-3</v>
      </c>
      <c r="Q72" s="42">
        <f>INDEX(summary11!T$10:T$51,MATCH($A72,summary11!$A$10:$A$51,0))</f>
        <v>-2.2643070669160492E-3</v>
      </c>
      <c r="R72" s="42">
        <f>INDEX(summary11!X$10:X$51,MATCH($A72,summary11!$A$10:$A$51,0))</f>
        <v>-7.6156329168546311E-3</v>
      </c>
      <c r="S72" s="42">
        <f>INDEX(summary11!D$10:D$51,MATCH($A72,summary11!$A$10:$A$51,0))</f>
        <v>4.1559159351889363E-5</v>
      </c>
      <c r="T72" s="42">
        <f>INDEX(summary11!W$10:W$51,MATCH($A72,summary11!$A$10:$A$51,0))</f>
        <v>-7.5740737575027417E-3</v>
      </c>
      <c r="U72" s="264">
        <f t="shared" si="6"/>
        <v>-7.6156329168546311E-3</v>
      </c>
      <c r="Y72" s="31"/>
      <c r="Z72" s="31"/>
      <c r="AA72" s="31"/>
      <c r="AB72" s="31"/>
      <c r="AC72" s="31"/>
      <c r="AD72" s="31"/>
    </row>
    <row r="73" spans="1:30" x14ac:dyDescent="0.25">
      <c r="A73" s="31" t="s">
        <v>21</v>
      </c>
      <c r="B73" s="31" t="s">
        <v>61</v>
      </c>
      <c r="C73" s="42">
        <f>INDEX(summary11!F$10:F$51,MATCH($A73,summary11!$A$10:$A$51,0))</f>
        <v>3.7824309921461463E-3</v>
      </c>
      <c r="D73" s="42">
        <f>INDEX(summary11!G$10:G$51,MATCH($A73,summary11!$A$10:$A$51,0))</f>
        <v>-7.0508256536716551E-4</v>
      </c>
      <c r="E73" s="42">
        <f>INDEX(summary11!H$10:H$51,MATCH($A73,summary11!$A$10:$A$51,0))</f>
        <v>4.496482164417559E-3</v>
      </c>
      <c r="F73" s="42">
        <f>INDEX(summary11!I$10:I$51,MATCH($A73,summary11!$A$10:$A$51,0))</f>
        <v>-1.0261749330231495E-3</v>
      </c>
      <c r="G73" s="42">
        <f>INDEX(summary11!J$10:J$51,MATCH($A73,summary11!$A$10:$A$51,0))</f>
        <v>-1.1519784436264668E-3</v>
      </c>
      <c r="H73" s="42">
        <f>INDEX(summary11!K$10:K$51,MATCH($A73,summary11!$A$10:$A$51,0))</f>
        <v>1.0786903257555824E-2</v>
      </c>
      <c r="I73" s="42">
        <f>INDEX(summary11!L$10:L$51,MATCH($A73,summary11!$A$10:$A$51,0))</f>
        <v>-2.4759058449863591E-3</v>
      </c>
      <c r="J73" s="42">
        <f>INDEX(summary11!M$10:M$51,MATCH($A73,summary11!$A$10:$A$51,0))</f>
        <v>2.2839020008169619E-3</v>
      </c>
      <c r="K73" s="42">
        <f>INDEX(summary11!N$10:N$51,MATCH($A73,summary11!$A$10:$A$51,0))</f>
        <v>1.7481511360875057E-3</v>
      </c>
      <c r="L73" s="42">
        <f>INDEX(summary11!O$10:O$51,MATCH($A73,summary11!$A$10:$A$51,0))</f>
        <v>-3.6978632605237927E-3</v>
      </c>
      <c r="M73" s="42">
        <f>INDEX(summary11!P$10:P$51,MATCH($A73,summary11!$A$10:$A$51,0))</f>
        <v>7.3662517691939211E-3</v>
      </c>
      <c r="N73" s="42">
        <f>INDEX(summary11!Q$10:Q$51,MATCH($A73,summary11!$A$10:$A$51,0))</f>
        <v>6.0928040547492124E-4</v>
      </c>
      <c r="O73" s="42">
        <f>INDEX(summary11!R$10:R$51,MATCH($A73,summary11!$A$10:$A$51,0))</f>
        <v>2.2175146256975253E-4</v>
      </c>
      <c r="P73" s="42">
        <f>INDEX(summary11!S$10:S$51,MATCH($A73,summary11!$A$10:$A$51,0))</f>
        <v>1.386210532921206E-3</v>
      </c>
      <c r="Q73" s="42">
        <f>INDEX(summary11!T$10:T$51,MATCH($A73,summary11!$A$10:$A$51,0))</f>
        <v>-1.0678572968751965E-3</v>
      </c>
      <c r="R73" s="42">
        <f>INDEX(summary11!X$10:X$51,MATCH($A73,summary11!$A$10:$A$51,0))</f>
        <v>2.2556501376781668E-2</v>
      </c>
      <c r="S73" s="42">
        <f>INDEX(summary11!D$10:D$51,MATCH($A73,summary11!$A$10:$A$51,0))</f>
        <v>1.1036074743314694E-2</v>
      </c>
      <c r="T73" s="42">
        <f>INDEX(summary11!W$10:W$51,MATCH($A73,summary11!$A$10:$A$51,0))</f>
        <v>3.3592576120096362E-2</v>
      </c>
      <c r="U73" s="264">
        <f t="shared" si="6"/>
        <v>2.2556501376781668E-2</v>
      </c>
      <c r="Y73" s="31"/>
      <c r="Z73" s="31"/>
      <c r="AA73" s="31"/>
      <c r="AB73" s="31"/>
      <c r="AC73" s="31"/>
      <c r="AD73" s="31"/>
    </row>
    <row r="74" spans="1:30" x14ac:dyDescent="0.25">
      <c r="A74" s="31" t="s">
        <v>18</v>
      </c>
      <c r="B74" s="31" t="s">
        <v>62</v>
      </c>
      <c r="C74" s="42">
        <f>INDEX(summary11!F$10:F$51,MATCH($A74,summary11!$A$10:$A$51,0))</f>
        <v>3.8613027598388694E-3</v>
      </c>
      <c r="D74" s="42">
        <f>INDEX(summary11!G$10:G$51,MATCH($A74,summary11!$A$10:$A$51,0))</f>
        <v>-8.5699681101147895E-4</v>
      </c>
      <c r="E74" s="42">
        <f>INDEX(summary11!H$10:H$51,MATCH($A74,summary11!$A$10:$A$51,0))</f>
        <v>-3.5241316338499029E-3</v>
      </c>
      <c r="F74" s="42">
        <f>INDEX(summary11!I$10:I$51,MATCH($A74,summary11!$A$10:$A$51,0))</f>
        <v>-1.2415949004920268E-3</v>
      </c>
      <c r="G74" s="42">
        <f>INDEX(summary11!J$10:J$51,MATCH($A74,summary11!$A$10:$A$51,0))</f>
        <v>6.9073637608463301E-4</v>
      </c>
      <c r="H74" s="42">
        <f>INDEX(summary11!K$10:K$51,MATCH($A74,summary11!$A$10:$A$51,0))</f>
        <v>2.209549414516454E-3</v>
      </c>
      <c r="I74" s="42">
        <f>INDEX(summary11!L$10:L$51,MATCH($A74,summary11!$A$10:$A$51,0))</f>
        <v>-4.4053923702895847E-3</v>
      </c>
      <c r="J74" s="42">
        <f>INDEX(summary11!M$10:M$51,MATCH($A74,summary11!$A$10:$A$51,0))</f>
        <v>4.0890507447999269E-4</v>
      </c>
      <c r="K74" s="42">
        <f>INDEX(summary11!N$10:N$51,MATCH($A74,summary11!$A$10:$A$51,0))</f>
        <v>8.4718462297184161E-5</v>
      </c>
      <c r="L74" s="42">
        <f>INDEX(summary11!O$10:O$51,MATCH($A74,summary11!$A$10:$A$51,0))</f>
        <v>-6.2267853307109711E-3</v>
      </c>
      <c r="M74" s="42">
        <f>INDEX(summary11!P$10:P$51,MATCH($A74,summary11!$A$10:$A$51,0))</f>
        <v>5.0435829157093881E-3</v>
      </c>
      <c r="N74" s="42">
        <f>INDEX(summary11!Q$10:Q$51,MATCH($A74,summary11!$A$10:$A$51,0))</f>
        <v>6.0926318927689849E-4</v>
      </c>
      <c r="O74" s="42">
        <f>INDEX(summary11!R$10:R$51,MATCH($A74,summary11!$A$10:$A$51,0))</f>
        <v>5.0431439379750032E-4</v>
      </c>
      <c r="P74" s="42">
        <f>INDEX(summary11!S$10:S$51,MATCH($A74,summary11!$A$10:$A$51,0))</f>
        <v>-1.8256463608266049E-3</v>
      </c>
      <c r="Q74" s="42">
        <f>INDEX(summary11!T$10:T$51,MATCH($A74,summary11!$A$10:$A$51,0))</f>
        <v>-3.0777598873741319E-3</v>
      </c>
      <c r="R74" s="42">
        <f>INDEX(summary11!X$10:X$51,MATCH($A74,summary11!$A$10:$A$51,0))</f>
        <v>-7.7459347085537811E-3</v>
      </c>
      <c r="S74" s="42">
        <f>INDEX(summary11!D$10:D$51,MATCH($A74,summary11!$A$10:$A$51,0))</f>
        <v>3.2118337071863401E-2</v>
      </c>
      <c r="T74" s="42">
        <f>INDEX(summary11!W$10:W$51,MATCH($A74,summary11!$A$10:$A$51,0))</f>
        <v>2.437240236330962E-2</v>
      </c>
      <c r="U74" s="264">
        <f t="shared" si="6"/>
        <v>-7.7459347085537811E-3</v>
      </c>
      <c r="Y74" s="31"/>
      <c r="Z74" s="31"/>
      <c r="AA74" s="31"/>
      <c r="AB74" s="31"/>
      <c r="AC74" s="31"/>
      <c r="AD74" s="31"/>
    </row>
    <row r="75" spans="1:30" x14ac:dyDescent="0.25">
      <c r="A75" s="31" t="s">
        <v>4</v>
      </c>
      <c r="B75" s="31" t="s">
        <v>63</v>
      </c>
      <c r="C75" s="42">
        <f>INDEX(summary11!F$10:F$51,MATCH($A75,summary11!$A$10:$A$51,0))</f>
        <v>3.7413141904727443E-3</v>
      </c>
      <c r="D75" s="42">
        <f>INDEX(summary11!G$10:G$51,MATCH($A75,summary11!$A$10:$A$51,0))</f>
        <v>-2.4627000011712141E-3</v>
      </c>
      <c r="E75" s="42">
        <f>INDEX(summary11!H$10:H$51,MATCH($A75,summary11!$A$10:$A$51,0))</f>
        <v>-1.9098214040582651E-3</v>
      </c>
      <c r="F75" s="42">
        <f>INDEX(summary11!I$10:I$51,MATCH($A75,summary11!$A$10:$A$51,0))</f>
        <v>-1.5307951579478507E-3</v>
      </c>
      <c r="G75" s="42">
        <f>INDEX(summary11!J$10:J$51,MATCH($A75,summary11!$A$10:$A$51,0))</f>
        <v>-3.3243397221438542E-4</v>
      </c>
      <c r="H75" s="42">
        <f>INDEX(summary11!K$10:K$51,MATCH($A75,summary11!$A$10:$A$51,0))</f>
        <v>-2.6438076148759482E-2</v>
      </c>
      <c r="I75" s="42">
        <f>INDEX(summary11!L$10:L$51,MATCH($A75,summary11!$A$10:$A$51,0))</f>
        <v>-2.7241589316662207E-3</v>
      </c>
      <c r="J75" s="42">
        <f>INDEX(summary11!M$10:M$51,MATCH($A75,summary11!$A$10:$A$51,0))</f>
        <v>2.4685621822323478E-3</v>
      </c>
      <c r="K75" s="42">
        <f>INDEX(summary11!N$10:N$51,MATCH($A75,summary11!$A$10:$A$51,0))</f>
        <v>1.9857747224083511E-4</v>
      </c>
      <c r="L75" s="42">
        <f>INDEX(summary11!O$10:O$51,MATCH($A75,summary11!$A$10:$A$51,0))</f>
        <v>2.9601543744075531E-3</v>
      </c>
      <c r="M75" s="42">
        <f>INDEX(summary11!P$10:P$51,MATCH($A75,summary11!$A$10:$A$51,0))</f>
        <v>-1.9039211707015946E-3</v>
      </c>
      <c r="N75" s="42">
        <f>INDEX(summary11!Q$10:Q$51,MATCH($A75,summary11!$A$10:$A$51,0))</f>
        <v>5.7053369798543141E-4</v>
      </c>
      <c r="O75" s="42">
        <f>INDEX(summary11!R$10:R$51,MATCH($A75,summary11!$A$10:$A$51,0))</f>
        <v>1.1424858804365279E-4</v>
      </c>
      <c r="P75" s="42">
        <f>INDEX(summary11!S$10:S$51,MATCH($A75,summary11!$A$10:$A$51,0))</f>
        <v>1.9839154448775265E-4</v>
      </c>
      <c r="Q75" s="42">
        <f>INDEX(summary11!T$10:T$51,MATCH($A75,summary11!$A$10:$A$51,0))</f>
        <v>5.462481472380265E-3</v>
      </c>
      <c r="R75" s="42">
        <f>INDEX(summary11!X$10:X$51,MATCH($A75,summary11!$A$10:$A$51,0))</f>
        <v>-2.158764326426843E-2</v>
      </c>
      <c r="S75" s="42">
        <f>INDEX(summary11!D$10:D$51,MATCH($A75,summary11!$A$10:$A$51,0))</f>
        <v>4.5637678801613291E-5</v>
      </c>
      <c r="T75" s="42">
        <f>INDEX(summary11!W$10:W$51,MATCH($A75,summary11!$A$10:$A$51,0))</f>
        <v>-2.1542005585466817E-2</v>
      </c>
      <c r="U75" s="264">
        <f t="shared" si="6"/>
        <v>-2.158764326426843E-2</v>
      </c>
      <c r="Y75" s="31"/>
      <c r="Z75" s="31"/>
      <c r="AA75" s="31"/>
      <c r="AB75" s="31"/>
      <c r="AC75" s="31"/>
      <c r="AD75" s="31"/>
    </row>
    <row r="76" spans="1:30" x14ac:dyDescent="0.25">
      <c r="A76" s="31" t="s">
        <v>34</v>
      </c>
      <c r="B76" s="31" t="s">
        <v>64</v>
      </c>
      <c r="C76" s="42">
        <f>INDEX(summary11!F$10:F$51,MATCH($A76,summary11!$A$10:$A$51,0))</f>
        <v>3.8011175302805622E-3</v>
      </c>
      <c r="D76" s="42">
        <f>INDEX(summary11!G$10:G$51,MATCH($A76,summary11!$A$10:$A$51,0))</f>
        <v>1.1927344089133207E-3</v>
      </c>
      <c r="E76" s="42">
        <f>INDEX(summary11!H$10:H$51,MATCH($A76,summary11!$A$10:$A$51,0))</f>
        <v>1.1444546275960255E-2</v>
      </c>
      <c r="F76" s="42">
        <f>INDEX(summary11!I$10:I$51,MATCH($A76,summary11!$A$10:$A$51,0))</f>
        <v>5.2241990245538439E-4</v>
      </c>
      <c r="G76" s="42">
        <f>INDEX(summary11!J$10:J$51,MATCH($A76,summary11!$A$10:$A$51,0))</f>
        <v>5.2580136720825621E-4</v>
      </c>
      <c r="H76" s="42">
        <f>INDEX(summary11!K$10:K$51,MATCH($A76,summary11!$A$10:$A$51,0))</f>
        <v>-7.2772697837124589E-3</v>
      </c>
      <c r="I76" s="42">
        <f>INDEX(summary11!L$10:L$51,MATCH($A76,summary11!$A$10:$A$51,0))</f>
        <v>3.1030437432950642E-3</v>
      </c>
      <c r="J76" s="42">
        <f>INDEX(summary11!M$10:M$51,MATCH($A76,summary11!$A$10:$A$51,0))</f>
        <v>-1.4197704585958704E-3</v>
      </c>
      <c r="K76" s="42">
        <f>INDEX(summary11!N$10:N$51,MATCH($A76,summary11!$A$10:$A$51,0))</f>
        <v>1.3364123427153096E-3</v>
      </c>
      <c r="L76" s="42">
        <f>INDEX(summary11!O$10:O$51,MATCH($A76,summary11!$A$10:$A$51,0))</f>
        <v>-3.4683257391294742E-3</v>
      </c>
      <c r="M76" s="42">
        <f>INDEX(summary11!P$10:P$51,MATCH($A76,summary11!$A$10:$A$51,0))</f>
        <v>-6.3522862867948504E-4</v>
      </c>
      <c r="N76" s="42">
        <f>INDEX(summary11!Q$10:Q$51,MATCH($A76,summary11!$A$10:$A$51,0))</f>
        <v>6.0230027567653721E-4</v>
      </c>
      <c r="O76" s="42">
        <f>INDEX(summary11!R$10:R$51,MATCH($A76,summary11!$A$10:$A$51,0))</f>
        <v>-3.3472803545162577E-3</v>
      </c>
      <c r="P76" s="42">
        <f>INDEX(summary11!S$10:S$51,MATCH($A76,summary11!$A$10:$A$51,0))</f>
        <v>1.2024071333793795E-3</v>
      </c>
      <c r="Q76" s="42">
        <f>INDEX(summary11!T$10:T$51,MATCH($A76,summary11!$A$10:$A$51,0))</f>
        <v>2.5500892430856403E-3</v>
      </c>
      <c r="R76" s="42">
        <f>INDEX(summary11!X$10:X$51,MATCH($A76,summary11!$A$10:$A$51,0))</f>
        <v>1.0132997258336163E-2</v>
      </c>
      <c r="S76" s="42">
        <f>INDEX(summary11!D$10:D$51,MATCH($A76,summary11!$A$10:$A$51,0))</f>
        <v>1.6030948200346673E-2</v>
      </c>
      <c r="T76" s="42">
        <f>INDEX(summary11!W$10:W$51,MATCH($A76,summary11!$A$10:$A$51,0))</f>
        <v>2.6163945458682836E-2</v>
      </c>
      <c r="U76" s="264">
        <f t="shared" si="6"/>
        <v>1.0132997258336163E-2</v>
      </c>
      <c r="Y76" s="31"/>
      <c r="Z76" s="31"/>
      <c r="AA76" s="31"/>
      <c r="AB76" s="31"/>
      <c r="AC76" s="31"/>
      <c r="AD76" s="31"/>
    </row>
    <row r="77" spans="1:30" x14ac:dyDescent="0.25">
      <c r="A77" s="31" t="s">
        <v>14</v>
      </c>
      <c r="B77" s="31" t="s">
        <v>65</v>
      </c>
      <c r="C77" s="42">
        <f>INDEX(summary11!F$10:F$51,MATCH($A77,summary11!$A$10:$A$51,0))</f>
        <v>3.874932905610029E-3</v>
      </c>
      <c r="D77" s="42">
        <f>INDEX(summary11!G$10:G$51,MATCH($A77,summary11!$A$10:$A$51,0))</f>
        <v>-6.6905554307483683E-4</v>
      </c>
      <c r="E77" s="42">
        <f>INDEX(summary11!H$10:H$51,MATCH($A77,summary11!$A$10:$A$51,0))</f>
        <v>-3.7361609001806961E-4</v>
      </c>
      <c r="F77" s="42">
        <f>INDEX(summary11!I$10:I$51,MATCH($A77,summary11!$A$10:$A$51,0))</f>
        <v>-1.4010772536565685E-3</v>
      </c>
      <c r="G77" s="42">
        <f>INDEX(summary11!J$10:J$51,MATCH($A77,summary11!$A$10:$A$51,0))</f>
        <v>1.6787642769044986E-4</v>
      </c>
      <c r="H77" s="42">
        <f>INDEX(summary11!K$10:K$51,MATCH($A77,summary11!$A$10:$A$51,0))</f>
        <v>-9.8995256748501959E-4</v>
      </c>
      <c r="I77" s="42">
        <f>INDEX(summary11!L$10:L$51,MATCH($A77,summary11!$A$10:$A$51,0))</f>
        <v>-2.3703636026568553E-3</v>
      </c>
      <c r="J77" s="42">
        <f>INDEX(summary11!M$10:M$51,MATCH($A77,summary11!$A$10:$A$51,0))</f>
        <v>2.0941701072541008E-3</v>
      </c>
      <c r="K77" s="42">
        <f>INDEX(summary11!N$10:N$51,MATCH($A77,summary11!$A$10:$A$51,0))</f>
        <v>4.89243335566103E-4</v>
      </c>
      <c r="L77" s="42">
        <f>INDEX(summary11!O$10:O$51,MATCH($A77,summary11!$A$10:$A$51,0))</f>
        <v>3.3245621043962448E-3</v>
      </c>
      <c r="M77" s="42">
        <f>INDEX(summary11!P$10:P$51,MATCH($A77,summary11!$A$10:$A$51,0))</f>
        <v>2.9929575214644455E-3</v>
      </c>
      <c r="N77" s="42">
        <f>INDEX(summary11!Q$10:Q$51,MATCH($A77,summary11!$A$10:$A$51,0))</f>
        <v>6.1519463005499375E-4</v>
      </c>
      <c r="O77" s="42">
        <f>INDEX(summary11!R$10:R$51,MATCH($A77,summary11!$A$10:$A$51,0))</f>
        <v>2.2640214667246639E-4</v>
      </c>
      <c r="P77" s="42">
        <f>INDEX(summary11!S$10:S$51,MATCH($A77,summary11!$A$10:$A$51,0))</f>
        <v>3.5108307622047086E-3</v>
      </c>
      <c r="Q77" s="42">
        <f>INDEX(summary11!T$10:T$51,MATCH($A77,summary11!$A$10:$A$51,0))</f>
        <v>-2.9309558085008902E-3</v>
      </c>
      <c r="R77" s="42">
        <f>INDEX(summary11!X$10:X$51,MATCH($A77,summary11!$A$10:$A$51,0))</f>
        <v>8.5611490755213016E-3</v>
      </c>
      <c r="S77" s="42">
        <f>INDEX(summary11!D$10:D$51,MATCH($A77,summary11!$A$10:$A$51,0))</f>
        <v>3.5761647182992906E-2</v>
      </c>
      <c r="T77" s="42">
        <f>INDEX(summary11!W$10:W$51,MATCH($A77,summary11!$A$10:$A$51,0))</f>
        <v>4.4322796258514208E-2</v>
      </c>
      <c r="U77" s="264">
        <f t="shared" si="6"/>
        <v>8.5611490755213016E-3</v>
      </c>
      <c r="Y77" s="31"/>
      <c r="Z77" s="31"/>
      <c r="AA77" s="31"/>
      <c r="AB77" s="31"/>
      <c r="AC77" s="31"/>
      <c r="AD77" s="31"/>
    </row>
    <row r="78" spans="1:30" x14ac:dyDescent="0.25">
      <c r="A78" s="31" t="s">
        <v>3</v>
      </c>
      <c r="B78" s="31" t="s">
        <v>66</v>
      </c>
      <c r="C78" s="42">
        <f>INDEX(summary11!F$10:F$51,MATCH($A78,summary11!$A$10:$A$51,0))</f>
        <v>3.8485160199723811E-3</v>
      </c>
      <c r="D78" s="42">
        <f>INDEX(summary11!G$10:G$51,MATCH($A78,summary11!$A$10:$A$51,0))</f>
        <v>-8.5742598271565384E-4</v>
      </c>
      <c r="E78" s="42">
        <f>INDEX(summary11!H$10:H$51,MATCH($A78,summary11!$A$10:$A$51,0))</f>
        <v>1.9057009241427725E-3</v>
      </c>
      <c r="F78" s="42">
        <f>INDEX(summary11!I$10:I$51,MATCH($A78,summary11!$A$10:$A$51,0))</f>
        <v>-1.033236470112886E-3</v>
      </c>
      <c r="G78" s="42">
        <f>INDEX(summary11!J$10:J$51,MATCH($A78,summary11!$A$10:$A$51,0))</f>
        <v>-6.3684287391829741E-4</v>
      </c>
      <c r="H78" s="42">
        <f>INDEX(summary11!K$10:K$51,MATCH($A78,summary11!$A$10:$A$51,0))</f>
        <v>5.1448755733383145E-3</v>
      </c>
      <c r="I78" s="42">
        <f>INDEX(summary11!L$10:L$51,MATCH($A78,summary11!$A$10:$A$51,0))</f>
        <v>4.6175534821579767E-4</v>
      </c>
      <c r="J78" s="42">
        <f>INDEX(summary11!M$10:M$51,MATCH($A78,summary11!$A$10:$A$51,0))</f>
        <v>1.3465350777615015E-3</v>
      </c>
      <c r="K78" s="42">
        <f>INDEX(summary11!N$10:N$51,MATCH($A78,summary11!$A$10:$A$51,0))</f>
        <v>-2.184853942210907E-8</v>
      </c>
      <c r="L78" s="42">
        <f>INDEX(summary11!O$10:O$51,MATCH($A78,summary11!$A$10:$A$51,0))</f>
        <v>1.0959744845540076E-3</v>
      </c>
      <c r="M78" s="42">
        <f>INDEX(summary11!P$10:P$51,MATCH($A78,summary11!$A$10:$A$51,0))</f>
        <v>5.0663746173991164E-3</v>
      </c>
      <c r="N78" s="42">
        <f>INDEX(summary11!Q$10:Q$51,MATCH($A78,summary11!$A$10:$A$51,0))</f>
        <v>6.1826297370215499E-4</v>
      </c>
      <c r="O78" s="42">
        <f>INDEX(summary11!R$10:R$51,MATCH($A78,summary11!$A$10:$A$51,0))</f>
        <v>-9.2513432130170159E-4</v>
      </c>
      <c r="P78" s="42">
        <f>INDEX(summary11!S$10:S$51,MATCH($A78,summary11!$A$10:$A$51,0))</f>
        <v>-9.6069478439475553E-4</v>
      </c>
      <c r="Q78" s="42">
        <f>INDEX(summary11!T$10:T$51,MATCH($A78,summary11!$A$10:$A$51,0))</f>
        <v>-2.8280158470084249E-3</v>
      </c>
      <c r="R78" s="42">
        <f>INDEX(summary11!X$10:X$51,MATCH($A78,summary11!$A$10:$A$51,0))</f>
        <v>1.2246622891094905E-2</v>
      </c>
      <c r="S78" s="42">
        <f>INDEX(summary11!D$10:D$51,MATCH($A78,summary11!$A$10:$A$51,0))</f>
        <v>2.8700467635470517E-2</v>
      </c>
      <c r="T78" s="42">
        <f>INDEX(summary11!W$10:W$51,MATCH($A78,summary11!$A$10:$A$51,0))</f>
        <v>4.0947090526565422E-2</v>
      </c>
      <c r="U78" s="264">
        <f t="shared" si="6"/>
        <v>1.2246622891094905E-2</v>
      </c>
      <c r="Y78" s="31"/>
      <c r="Z78" s="31"/>
      <c r="AA78" s="31"/>
      <c r="AB78" s="31"/>
      <c r="AC78" s="31"/>
      <c r="AD78" s="31"/>
    </row>
    <row r="79" spans="1:30" x14ac:dyDescent="0.25">
      <c r="A79" s="31" t="s">
        <v>17</v>
      </c>
      <c r="B79" s="31" t="s">
        <v>67</v>
      </c>
      <c r="C79" s="42">
        <f>INDEX(summary11!F$10:F$51,MATCH($A79,summary11!$A$10:$A$51,0))</f>
        <v>3.747780205959117E-3</v>
      </c>
      <c r="D79" s="42">
        <f>INDEX(summary11!G$10:G$51,MATCH($A79,summary11!$A$10:$A$51,0))</f>
        <v>-2.9754917339985809E-4</v>
      </c>
      <c r="E79" s="42">
        <f>INDEX(summary11!H$10:H$51,MATCH($A79,summary11!$A$10:$A$51,0))</f>
        <v>3.7476481826559382E-3</v>
      </c>
      <c r="F79" s="42">
        <f>INDEX(summary11!I$10:I$51,MATCH($A79,summary11!$A$10:$A$51,0))</f>
        <v>-7.1253829449879902E-4</v>
      </c>
      <c r="G79" s="42">
        <f>INDEX(summary11!J$10:J$51,MATCH($A79,summary11!$A$10:$A$51,0))</f>
        <v>2.0344347747998093E-3</v>
      </c>
      <c r="H79" s="42">
        <f>INDEX(summary11!K$10:K$51,MATCH($A79,summary11!$A$10:$A$51,0))</f>
        <v>1.5885118202033865E-2</v>
      </c>
      <c r="I79" s="42">
        <f>INDEX(summary11!L$10:L$51,MATCH($A79,summary11!$A$10:$A$51,0))</f>
        <v>1.4584197171598756E-3</v>
      </c>
      <c r="J79" s="42">
        <f>INDEX(summary11!M$10:M$51,MATCH($A79,summary11!$A$10:$A$51,0))</f>
        <v>-2.5956203092374341E-3</v>
      </c>
      <c r="K79" s="42">
        <f>INDEX(summary11!N$10:N$51,MATCH($A79,summary11!$A$10:$A$51,0))</f>
        <v>1.607024439901128E-3</v>
      </c>
      <c r="L79" s="42">
        <f>INDEX(summary11!O$10:O$51,MATCH($A79,summary11!$A$10:$A$51,0))</f>
        <v>-1.011605608337951E-2</v>
      </c>
      <c r="M79" s="42">
        <f>INDEX(summary11!P$10:P$51,MATCH($A79,summary11!$A$10:$A$51,0))</f>
        <v>7.544072282850145E-3</v>
      </c>
      <c r="N79" s="42">
        <f>INDEX(summary11!Q$10:Q$51,MATCH($A79,summary11!$A$10:$A$51,0))</f>
        <v>5.9744984195964079E-4</v>
      </c>
      <c r="O79" s="42">
        <f>INDEX(summary11!R$10:R$51,MATCH($A79,summary11!$A$10:$A$51,0))</f>
        <v>-1.0069002331913879E-5</v>
      </c>
      <c r="P79" s="42">
        <f>INDEX(summary11!S$10:S$51,MATCH($A79,summary11!$A$10:$A$51,0))</f>
        <v>2.8463999732875056E-3</v>
      </c>
      <c r="Q79" s="42">
        <f>INDEX(summary11!T$10:T$51,MATCH($A79,summary11!$A$10:$A$51,0))</f>
        <v>-5.0545666085111129E-4</v>
      </c>
      <c r="R79" s="42">
        <f>INDEX(summary11!X$10:X$51,MATCH($A79,summary11!$A$10:$A$51,0))</f>
        <v>2.5231058096908399E-2</v>
      </c>
      <c r="S79" s="42">
        <f>INDEX(summary11!D$10:D$51,MATCH($A79,summary11!$A$10:$A$51,0))</f>
        <v>1.7739904049747235E-3</v>
      </c>
      <c r="T79" s="42">
        <f>INDEX(summary11!W$10:W$51,MATCH($A79,summary11!$A$10:$A$51,0))</f>
        <v>2.7005048501883122E-2</v>
      </c>
      <c r="U79" s="264">
        <f t="shared" si="6"/>
        <v>2.5231058096908399E-2</v>
      </c>
      <c r="Y79" s="31"/>
      <c r="Z79" s="31"/>
      <c r="AA79" s="31"/>
      <c r="AB79" s="31"/>
      <c r="AC79" s="31"/>
      <c r="AD79" s="31"/>
    </row>
    <row r="80" spans="1:30" x14ac:dyDescent="0.25">
      <c r="A80" s="31" t="s">
        <v>8</v>
      </c>
      <c r="B80" s="31" t="s">
        <v>68</v>
      </c>
      <c r="C80" s="42">
        <f>INDEX(summary11!F$10:F$51,MATCH($A80,summary11!$A$10:$A$51,0))</f>
        <v>3.7405682865665479E-3</v>
      </c>
      <c r="D80" s="42">
        <f>INDEX(summary11!G$10:G$51,MATCH($A80,summary11!$A$10:$A$51,0))</f>
        <v>-2.933494922070512E-3</v>
      </c>
      <c r="E80" s="42">
        <f>INDEX(summary11!H$10:H$51,MATCH($A80,summary11!$A$10:$A$51,0))</f>
        <v>-2.3153314986168461E-4</v>
      </c>
      <c r="F80" s="42">
        <f>INDEX(summary11!I$10:I$51,MATCH($A80,summary11!$A$10:$A$51,0))</f>
        <v>-8.4784959183292763E-4</v>
      </c>
      <c r="G80" s="42">
        <f>INDEX(summary11!J$10:J$51,MATCH($A80,summary11!$A$10:$A$51,0))</f>
        <v>-7.4572334067202206E-4</v>
      </c>
      <c r="H80" s="42">
        <f>INDEX(summary11!K$10:K$51,MATCH($A80,summary11!$A$10:$A$51,0))</f>
        <v>6.2588834725756382E-3</v>
      </c>
      <c r="I80" s="42">
        <f>INDEX(summary11!L$10:L$51,MATCH($A80,summary11!$A$10:$A$51,0))</f>
        <v>2.7793154609878634E-4</v>
      </c>
      <c r="J80" s="42">
        <f>INDEX(summary11!M$10:M$51,MATCH($A80,summary11!$A$10:$A$51,0))</f>
        <v>-6.4337581867435212E-4</v>
      </c>
      <c r="K80" s="42">
        <f>INDEX(summary11!N$10:N$51,MATCH($A80,summary11!$A$10:$A$51,0))</f>
        <v>9.7775486288043112E-4</v>
      </c>
      <c r="L80" s="42">
        <f>INDEX(summary11!O$10:O$51,MATCH($A80,summary11!$A$10:$A$51,0))</f>
        <v>3.57746361362965E-3</v>
      </c>
      <c r="M80" s="42">
        <f>INDEX(summary11!P$10:P$51,MATCH($A80,summary11!$A$10:$A$51,0))</f>
        <v>6.6939780597736753E-3</v>
      </c>
      <c r="N80" s="42">
        <f>INDEX(summary11!Q$10:Q$51,MATCH($A80,summary11!$A$10:$A$51,0))</f>
        <v>6.0076547482412757E-4</v>
      </c>
      <c r="O80" s="42">
        <f>INDEX(summary11!R$10:R$51,MATCH($A80,summary11!$A$10:$A$51,0))</f>
        <v>4.2872844032282309E-4</v>
      </c>
      <c r="P80" s="42">
        <f>INDEX(summary11!S$10:S$51,MATCH($A80,summary11!$A$10:$A$51,0))</f>
        <v>1.1145730683614907E-4</v>
      </c>
      <c r="Q80" s="42">
        <f>INDEX(summary11!T$10:T$51,MATCH($A80,summary11!$A$10:$A$51,0))</f>
        <v>-2.1322688114744359E-3</v>
      </c>
      <c r="R80" s="42">
        <f>INDEX(summary11!X$10:X$51,MATCH($A80,summary11!$A$10:$A$51,0))</f>
        <v>1.5133285428921894E-2</v>
      </c>
      <c r="S80" s="42">
        <f>INDEX(summary11!D$10:D$51,MATCH($A80,summary11!$A$10:$A$51,0))</f>
        <v>-1.5374091102215992E-4</v>
      </c>
      <c r="T80" s="42">
        <f>INDEX(summary11!W$10:W$51,MATCH($A80,summary11!$A$10:$A$51,0))</f>
        <v>1.4979544517899734E-2</v>
      </c>
      <c r="U80" s="264">
        <f t="shared" si="6"/>
        <v>1.5133285428921894E-2</v>
      </c>
      <c r="Y80" s="31"/>
      <c r="Z80" s="31"/>
      <c r="AA80" s="31"/>
      <c r="AB80" s="31"/>
      <c r="AC80" s="31"/>
      <c r="AD80" s="31"/>
    </row>
    <row r="81" spans="1:30" x14ac:dyDescent="0.25">
      <c r="A81" s="31" t="s">
        <v>16</v>
      </c>
      <c r="B81" s="31" t="s">
        <v>69</v>
      </c>
      <c r="C81" s="42">
        <f>INDEX(summary11!F$10:F$51,MATCH($A81,summary11!$A$10:$A$51,0))</f>
        <v>3.8186899523660056E-3</v>
      </c>
      <c r="D81" s="42">
        <f>INDEX(summary11!G$10:G$51,MATCH($A81,summary11!$A$10:$A$51,0))</f>
        <v>1.3315187384081995E-3</v>
      </c>
      <c r="E81" s="42">
        <f>INDEX(summary11!H$10:H$51,MATCH($A81,summary11!$A$10:$A$51,0))</f>
        <v>1.2427217956234582E-3</v>
      </c>
      <c r="F81" s="42">
        <f>INDEX(summary11!I$10:I$51,MATCH($A81,summary11!$A$10:$A$51,0))</f>
        <v>6.6864432403135332E-4</v>
      </c>
      <c r="G81" s="42">
        <f>INDEX(summary11!J$10:J$51,MATCH($A81,summary11!$A$10:$A$51,0))</f>
        <v>-9.1879371685799072E-4</v>
      </c>
      <c r="H81" s="42">
        <f>INDEX(summary11!K$10:K$51,MATCH($A81,summary11!$A$10:$A$51,0))</f>
        <v>-9.1243685469257763E-3</v>
      </c>
      <c r="I81" s="42">
        <f>INDEX(summary11!L$10:L$51,MATCH($A81,summary11!$A$10:$A$51,0))</f>
        <v>3.1668427314963665E-3</v>
      </c>
      <c r="J81" s="42">
        <f>INDEX(summary11!M$10:M$51,MATCH($A81,summary11!$A$10:$A$51,0))</f>
        <v>-3.0132987481579221E-4</v>
      </c>
      <c r="K81" s="42">
        <f>INDEX(summary11!N$10:N$51,MATCH($A81,summary11!$A$10:$A$51,0))</f>
        <v>-1.3325771267145292E-3</v>
      </c>
      <c r="L81" s="42">
        <f>INDEX(summary11!O$10:O$51,MATCH($A81,summary11!$A$10:$A$51,0))</f>
        <v>9.0464976765085581E-3</v>
      </c>
      <c r="M81" s="42">
        <f>INDEX(summary11!P$10:P$51,MATCH($A81,summary11!$A$10:$A$51,0))</f>
        <v>-1.409271917567545E-2</v>
      </c>
      <c r="N81" s="42">
        <f>INDEX(summary11!Q$10:Q$51,MATCH($A81,summary11!$A$10:$A$51,0))</f>
        <v>5.9698822045128885E-4</v>
      </c>
      <c r="O81" s="42">
        <f>INDEX(summary11!R$10:R$51,MATCH($A81,summary11!$A$10:$A$51,0))</f>
        <v>1.4472886688368103E-3</v>
      </c>
      <c r="P81" s="42">
        <f>INDEX(summary11!S$10:S$51,MATCH($A81,summary11!$A$10:$A$51,0))</f>
        <v>-5.2267722337970834E-3</v>
      </c>
      <c r="Q81" s="42">
        <f>INDEX(summary11!T$10:T$51,MATCH($A81,summary11!$A$10:$A$51,0))</f>
        <v>1.3921591375698483E-3</v>
      </c>
      <c r="R81" s="42">
        <f>INDEX(summary11!X$10:X$51,MATCH($A81,summary11!$A$10:$A$51,0))</f>
        <v>-8.2852094294947332E-3</v>
      </c>
      <c r="S81" s="42">
        <f>INDEX(summary11!D$10:D$51,MATCH($A81,summary11!$A$10:$A$51,0))</f>
        <v>2.0728020714319007E-2</v>
      </c>
      <c r="T81" s="42">
        <f>INDEX(summary11!W$10:W$51,MATCH($A81,summary11!$A$10:$A$51,0))</f>
        <v>1.2442811284824273E-2</v>
      </c>
      <c r="U81" s="264">
        <f t="shared" si="6"/>
        <v>-8.2852094294947332E-3</v>
      </c>
      <c r="Y81" s="31"/>
      <c r="Z81" s="31"/>
      <c r="AA81" s="31"/>
      <c r="AB81" s="31"/>
      <c r="AC81" s="31"/>
      <c r="AD81" s="31"/>
    </row>
    <row r="82" spans="1:30" x14ac:dyDescent="0.25">
      <c r="A82" s="31" t="s">
        <v>15</v>
      </c>
      <c r="B82" s="31" t="s">
        <v>70</v>
      </c>
      <c r="C82" s="42">
        <f>INDEX(summary11!F$10:F$51,MATCH($A82,summary11!$A$10:$A$51,0))</f>
        <v>3.7412904548885795E-3</v>
      </c>
      <c r="D82" s="42">
        <f>INDEX(summary11!G$10:G$51,MATCH($A82,summary11!$A$10:$A$51,0))</f>
        <v>-1.959416919317114E-4</v>
      </c>
      <c r="E82" s="42">
        <f>INDEX(summary11!H$10:H$51,MATCH($A82,summary11!$A$10:$A$51,0))</f>
        <v>-2.5513446873988155E-3</v>
      </c>
      <c r="F82" s="42">
        <f>INDEX(summary11!I$10:I$51,MATCH($A82,summary11!$A$10:$A$51,0))</f>
        <v>-3.5607531578008E-4</v>
      </c>
      <c r="G82" s="42">
        <f>INDEX(summary11!J$10:J$51,MATCH($A82,summary11!$A$10:$A$51,0))</f>
        <v>-5.4928577915247523E-4</v>
      </c>
      <c r="H82" s="42">
        <f>INDEX(summary11!K$10:K$51,MATCH($A82,summary11!$A$10:$A$51,0))</f>
        <v>-1.0093690586377879E-2</v>
      </c>
      <c r="I82" s="42">
        <f>INDEX(summary11!L$10:L$51,MATCH($A82,summary11!$A$10:$A$51,0))</f>
        <v>2.6112625051357696E-3</v>
      </c>
      <c r="J82" s="42">
        <f>INDEX(summary11!M$10:M$51,MATCH($A82,summary11!$A$10:$A$51,0))</f>
        <v>-1.8581941004521818E-3</v>
      </c>
      <c r="K82" s="42">
        <f>INDEX(summary11!N$10:N$51,MATCH($A82,summary11!$A$10:$A$51,0))</f>
        <v>-1.2465489701479759E-3</v>
      </c>
      <c r="L82" s="42">
        <f>INDEX(summary11!O$10:O$51,MATCH($A82,summary11!$A$10:$A$51,0))</f>
        <v>6.1644076699880479E-3</v>
      </c>
      <c r="M82" s="42">
        <f>INDEX(summary11!P$10:P$51,MATCH($A82,summary11!$A$10:$A$51,0))</f>
        <v>-1.3032801773853908E-2</v>
      </c>
      <c r="N82" s="42">
        <f>INDEX(summary11!Q$10:Q$51,MATCH($A82,summary11!$A$10:$A$51,0))</f>
        <v>5.8178018755306038E-4</v>
      </c>
      <c r="O82" s="42">
        <f>INDEX(summary11!R$10:R$51,MATCH($A82,summary11!$A$10:$A$51,0))</f>
        <v>-1.6949680552307278E-3</v>
      </c>
      <c r="P82" s="42">
        <f>INDEX(summary11!S$10:S$51,MATCH($A82,summary11!$A$10:$A$51,0))</f>
        <v>-6.5471093022528848E-3</v>
      </c>
      <c r="Q82" s="42">
        <f>INDEX(summary11!T$10:T$51,MATCH($A82,summary11!$A$10:$A$51,0))</f>
        <v>2.1409801677166884E-3</v>
      </c>
      <c r="R82" s="42">
        <f>INDEX(summary11!X$10:X$51,MATCH($A82,summary11!$A$10:$A$51,0))</f>
        <v>-2.2886239277296494E-2</v>
      </c>
      <c r="S82" s="42">
        <f>INDEX(summary11!D$10:D$51,MATCH($A82,summary11!$A$10:$A$51,0))</f>
        <v>3.9293205719381774E-5</v>
      </c>
      <c r="T82" s="42">
        <f>INDEX(summary11!W$10:W$51,MATCH($A82,summary11!$A$10:$A$51,0))</f>
        <v>-2.2846946071577112E-2</v>
      </c>
      <c r="U82" s="264">
        <f t="shared" si="6"/>
        <v>-2.2886239277296494E-2</v>
      </c>
      <c r="Y82" s="31"/>
      <c r="Z82" s="31"/>
      <c r="AA82" s="31"/>
      <c r="AB82" s="31"/>
      <c r="AC82" s="31"/>
      <c r="AD82" s="31"/>
    </row>
    <row r="83" spans="1:30" x14ac:dyDescent="0.25">
      <c r="A83" s="31" t="s">
        <v>28</v>
      </c>
      <c r="B83" s="31" t="s">
        <v>71</v>
      </c>
      <c r="C83" s="42">
        <f>INDEX(summary11!F$10:F$51,MATCH($A83,summary11!$A$10:$A$51,0))</f>
        <v>3.7406852048431638E-3</v>
      </c>
      <c r="D83" s="42">
        <f>INDEX(summary11!G$10:G$51,MATCH($A83,summary11!$A$10:$A$51,0))</f>
        <v>-5.2366450515995977E-3</v>
      </c>
      <c r="E83" s="42">
        <f>INDEX(summary11!H$10:H$51,MATCH($A83,summary11!$A$10:$A$51,0))</f>
        <v>-2.0399708851904785E-3</v>
      </c>
      <c r="F83" s="42">
        <f>INDEX(summary11!I$10:I$51,MATCH($A83,summary11!$A$10:$A$51,0))</f>
        <v>-6.1654241497954843E-5</v>
      </c>
      <c r="G83" s="42">
        <f>INDEX(summary11!J$10:J$51,MATCH($A83,summary11!$A$10:$A$51,0))</f>
        <v>-8.9251520263955442E-4</v>
      </c>
      <c r="H83" s="42">
        <f>INDEX(summary11!K$10:K$51,MATCH($A83,summary11!$A$10:$A$51,0))</f>
        <v>-2.3421949363115702E-2</v>
      </c>
      <c r="I83" s="42">
        <f>INDEX(summary11!L$10:L$51,MATCH($A83,summary11!$A$10:$A$51,0))</f>
        <v>1.8148602357819232E-3</v>
      </c>
      <c r="J83" s="42">
        <f>INDEX(summary11!M$10:M$51,MATCH($A83,summary11!$A$10:$A$51,0))</f>
        <v>-1.7823579897392472E-3</v>
      </c>
      <c r="K83" s="42">
        <f>INDEX(summary11!N$10:N$51,MATCH($A83,summary11!$A$10:$A$51,0))</f>
        <v>-1.1778952428538325E-3</v>
      </c>
      <c r="L83" s="42">
        <f>INDEX(summary11!O$10:O$51,MATCH($A83,summary11!$A$10:$A$51,0))</f>
        <v>8.0043292428400026E-3</v>
      </c>
      <c r="M83" s="42">
        <f>INDEX(summary11!P$10:P$51,MATCH($A83,summary11!$A$10:$A$51,0))</f>
        <v>-1.3243270559333165E-2</v>
      </c>
      <c r="N83" s="42">
        <f>INDEX(summary11!Q$10:Q$51,MATCH($A83,summary11!$A$10:$A$51,0))</f>
        <v>5.6609093367099295E-4</v>
      </c>
      <c r="O83" s="42">
        <f>INDEX(summary11!R$10:R$51,MATCH($A83,summary11!$A$10:$A$51,0))</f>
        <v>1.3637654342701921E-5</v>
      </c>
      <c r="P83" s="42">
        <f>INDEX(summary11!S$10:S$51,MATCH($A83,summary11!$A$10:$A$51,0))</f>
        <v>-2.3327718453888258E-3</v>
      </c>
      <c r="Q83" s="42">
        <f>INDEX(summary11!T$10:T$51,MATCH($A83,summary11!$A$10:$A$51,0))</f>
        <v>7.8275217156088539E-3</v>
      </c>
      <c r="R83" s="42">
        <f>INDEX(summary11!X$10:X$51,MATCH($A83,summary11!$A$10:$A$51,0))</f>
        <v>-2.8221905394270719E-2</v>
      </c>
      <c r="S83" s="42">
        <f>INDEX(summary11!D$10:D$51,MATCH($A83,summary11!$A$10:$A$51,0))</f>
        <v>-1.2248889461741186E-4</v>
      </c>
      <c r="T83" s="42">
        <f>INDEX(summary11!W$10:W$51,MATCH($A83,summary11!$A$10:$A$51,0))</f>
        <v>-2.8344394288888131E-2</v>
      </c>
      <c r="U83" s="264">
        <f t="shared" si="6"/>
        <v>-2.8221905394270719E-2</v>
      </c>
      <c r="Y83" s="31"/>
      <c r="Z83" s="31"/>
      <c r="AA83" s="31"/>
      <c r="AB83" s="31"/>
      <c r="AC83" s="31"/>
      <c r="AD83" s="31"/>
    </row>
    <row r="84" spans="1:30" x14ac:dyDescent="0.25">
      <c r="A84" s="31" t="s">
        <v>12</v>
      </c>
      <c r="B84" s="31" t="s">
        <v>72</v>
      </c>
      <c r="C84" s="42">
        <f>INDEX(summary11!F$10:F$51,MATCH($A84,summary11!$A$10:$A$51,0))</f>
        <v>3.9633046076135159E-3</v>
      </c>
      <c r="D84" s="42">
        <f>INDEX(summary11!G$10:G$51,MATCH($A84,summary11!$A$10:$A$51,0))</f>
        <v>2.6590627612315121E-3</v>
      </c>
      <c r="E84" s="42">
        <f>INDEX(summary11!H$10:H$51,MATCH($A84,summary11!$A$10:$A$51,0))</f>
        <v>-3.2277682385672968E-3</v>
      </c>
      <c r="F84" s="42">
        <f>INDEX(summary11!I$10:I$51,MATCH($A84,summary11!$A$10:$A$51,0))</f>
        <v>4.1654451950701166E-4</v>
      </c>
      <c r="G84" s="42">
        <f>INDEX(summary11!J$10:J$51,MATCH($A84,summary11!$A$10:$A$51,0))</f>
        <v>-2.1207913192622385E-4</v>
      </c>
      <c r="H84" s="42">
        <f>INDEX(summary11!K$10:K$51,MATCH($A84,summary11!$A$10:$A$51,0))</f>
        <v>1.3368069044163988E-3</v>
      </c>
      <c r="I84" s="42">
        <f>INDEX(summary11!L$10:L$51,MATCH($A84,summary11!$A$10:$A$51,0))</f>
        <v>3.5491800145557306E-3</v>
      </c>
      <c r="J84" s="42">
        <f>INDEX(summary11!M$10:M$51,MATCH($A84,summary11!$A$10:$A$51,0))</f>
        <v>-6.0010960006762204E-4</v>
      </c>
      <c r="K84" s="42">
        <f>INDEX(summary11!N$10:N$51,MATCH($A84,summary11!$A$10:$A$51,0))</f>
        <v>-1.1141318356207019E-3</v>
      </c>
      <c r="L84" s="42">
        <f>INDEX(summary11!O$10:O$51,MATCH($A84,summary11!$A$10:$A$51,0))</f>
        <v>6.8755336539043643E-3</v>
      </c>
      <c r="M84" s="42">
        <f>INDEX(summary11!P$10:P$51,MATCH($A84,summary11!$A$10:$A$51,0))</f>
        <v>-1.4713954763436954E-2</v>
      </c>
      <c r="N84" s="42">
        <f>INDEX(summary11!Q$10:Q$51,MATCH($A84,summary11!$A$10:$A$51,0))</f>
        <v>6.1800014394974845E-4</v>
      </c>
      <c r="O84" s="42">
        <f>INDEX(summary11!R$10:R$51,MATCH($A84,summary11!$A$10:$A$51,0))</f>
        <v>8.6679212967899488E-4</v>
      </c>
      <c r="P84" s="42">
        <f>INDEX(summary11!S$10:S$51,MATCH($A84,summary11!$A$10:$A$51,0))</f>
        <v>3.4168475351172845E-3</v>
      </c>
      <c r="Q84" s="42">
        <f>INDEX(summary11!T$10:T$51,MATCH($A84,summary11!$A$10:$A$51,0))</f>
        <v>-5.4229184766629857E-4</v>
      </c>
      <c r="R84" s="42">
        <f>INDEX(summary11!X$10:X$51,MATCH($A84,summary11!$A$10:$A$51,0))</f>
        <v>3.2917368526894641E-3</v>
      </c>
      <c r="S84" s="42">
        <f>INDEX(summary11!D$10:D$51,MATCH($A84,summary11!$A$10:$A$51,0))</f>
        <v>5.9383222539651781E-2</v>
      </c>
      <c r="T84" s="42">
        <f>INDEX(summary11!W$10:W$51,MATCH($A84,summary11!$A$10:$A$51,0))</f>
        <v>6.2674959392341245E-2</v>
      </c>
      <c r="U84" s="264">
        <f t="shared" si="6"/>
        <v>3.2917368526894641E-3</v>
      </c>
      <c r="Y84" s="31"/>
      <c r="Z84" s="31"/>
      <c r="AA84" s="31"/>
      <c r="AB84" s="31"/>
      <c r="AC84" s="31"/>
      <c r="AD84" s="31"/>
    </row>
    <row r="85" spans="1:30" x14ac:dyDescent="0.25">
      <c r="A85" s="31" t="s">
        <v>37</v>
      </c>
      <c r="B85" s="31" t="s">
        <v>73</v>
      </c>
      <c r="C85" s="42">
        <f>INDEX(summary11!F$10:F$51,MATCH($A85,summary11!$A$10:$A$51,0))</f>
        <v>3.8697755354040186E-3</v>
      </c>
      <c r="D85" s="42">
        <f>INDEX(summary11!G$10:G$51,MATCH($A85,summary11!$A$10:$A$51,0))</f>
        <v>5.1311501795048287E-5</v>
      </c>
      <c r="E85" s="42">
        <f>INDEX(summary11!H$10:H$51,MATCH($A85,summary11!$A$10:$A$51,0))</f>
        <v>-3.9984725102182317E-4</v>
      </c>
      <c r="F85" s="42">
        <f>INDEX(summary11!I$10:I$51,MATCH($A85,summary11!$A$10:$A$51,0))</f>
        <v>-1.9925461983705262E-4</v>
      </c>
      <c r="G85" s="42">
        <f>INDEX(summary11!J$10:J$51,MATCH($A85,summary11!$A$10:$A$51,0))</f>
        <v>-3.5302783387258785E-5</v>
      </c>
      <c r="H85" s="42">
        <f>INDEX(summary11!K$10:K$51,MATCH($A85,summary11!$A$10:$A$51,0))</f>
        <v>3.1222757989410876E-3</v>
      </c>
      <c r="I85" s="42">
        <f>INDEX(summary11!L$10:L$51,MATCH($A85,summary11!$A$10:$A$51,0))</f>
        <v>2.4727924407643709E-3</v>
      </c>
      <c r="J85" s="42">
        <f>INDEX(summary11!M$10:M$51,MATCH($A85,summary11!$A$10:$A$51,0))</f>
        <v>-6.9761924429423416E-4</v>
      </c>
      <c r="K85" s="42">
        <f>INDEX(summary11!N$10:N$51,MATCH($A85,summary11!$A$10:$A$51,0))</f>
        <v>-7.9170003079287454E-4</v>
      </c>
      <c r="L85" s="42">
        <f>INDEX(summary11!O$10:O$51,MATCH($A85,summary11!$A$10:$A$51,0))</f>
        <v>7.166389250727212E-3</v>
      </c>
      <c r="M85" s="42">
        <f>INDEX(summary11!P$10:P$51,MATCH($A85,summary11!$A$10:$A$51,0))</f>
        <v>-8.4705653566170547E-3</v>
      </c>
      <c r="N85" s="42">
        <f>INDEX(summary11!Q$10:Q$51,MATCH($A85,summary11!$A$10:$A$51,0))</f>
        <v>6.1391478960937107E-4</v>
      </c>
      <c r="O85" s="42">
        <f>INDEX(summary11!R$10:R$51,MATCH($A85,summary11!$A$10:$A$51,0))</f>
        <v>-1.2980714665269399E-3</v>
      </c>
      <c r="P85" s="42">
        <f>INDEX(summary11!S$10:S$51,MATCH($A85,summary11!$A$10:$A$51,0))</f>
        <v>2.4547435721788968E-3</v>
      </c>
      <c r="Q85" s="42">
        <f>INDEX(summary11!T$10:T$51,MATCH($A85,summary11!$A$10:$A$51,0))</f>
        <v>-2.6263269020090352E-3</v>
      </c>
      <c r="R85" s="42">
        <f>INDEX(summary11!X$10:X$51,MATCH($A85,summary11!$A$10:$A$51,0))</f>
        <v>5.2325152349337323E-3</v>
      </c>
      <c r="S85" s="42">
        <f>INDEX(summary11!D$10:D$51,MATCH($A85,summary11!$A$10:$A$51,0))</f>
        <v>3.4383092666211867E-2</v>
      </c>
      <c r="T85" s="42">
        <f>INDEX(summary11!W$10:W$51,MATCH($A85,summary11!$A$10:$A$51,0))</f>
        <v>3.96156079011456E-2</v>
      </c>
      <c r="U85" s="264">
        <f t="shared" si="6"/>
        <v>5.2325152349337323E-3</v>
      </c>
      <c r="Y85" s="31"/>
      <c r="Z85" s="31"/>
      <c r="AA85" s="31"/>
      <c r="AB85" s="31"/>
      <c r="AC85" s="31"/>
      <c r="AD85" s="31"/>
    </row>
    <row r="86" spans="1:30" x14ac:dyDescent="0.25">
      <c r="A86" s="31" t="s">
        <v>32</v>
      </c>
      <c r="B86" s="31" t="s">
        <v>74</v>
      </c>
      <c r="C86" s="42">
        <f>INDEX(summary11!F$10:F$51,MATCH($A86,summary11!$A$10:$A$51,0))</f>
        <v>3.6392022626819953E-3</v>
      </c>
      <c r="D86" s="42">
        <f>INDEX(summary11!G$10:G$51,MATCH($A86,summary11!$A$10:$A$51,0))</f>
        <v>-3.0720702470189432E-3</v>
      </c>
      <c r="E86" s="42">
        <f>INDEX(summary11!H$10:H$51,MATCH($A86,summary11!$A$10:$A$51,0))</f>
        <v>-2.8940728597361964E-3</v>
      </c>
      <c r="F86" s="42">
        <f>INDEX(summary11!I$10:I$51,MATCH($A86,summary11!$A$10:$A$51,0))</f>
        <v>-3.8038118696581691E-4</v>
      </c>
      <c r="G86" s="42">
        <f>INDEX(summary11!J$10:J$51,MATCH($A86,summary11!$A$10:$A$51,0))</f>
        <v>1.7640165245713657E-3</v>
      </c>
      <c r="H86" s="42">
        <f>INDEX(summary11!K$10:K$51,MATCH($A86,summary11!$A$10:$A$51,0))</f>
        <v>-3.4298688944905953E-3</v>
      </c>
      <c r="I86" s="42">
        <f>INDEX(summary11!L$10:L$51,MATCH($A86,summary11!$A$10:$A$51,0))</f>
        <v>3.2641178603254328E-4</v>
      </c>
      <c r="J86" s="42">
        <f>INDEX(summary11!M$10:M$51,MATCH($A86,summary11!$A$10:$A$51,0))</f>
        <v>1.0443457123197053E-3</v>
      </c>
      <c r="K86" s="42">
        <f>INDEX(summary11!N$10:N$51,MATCH($A86,summary11!$A$10:$A$51,0))</f>
        <v>1.3490760097644161E-3</v>
      </c>
      <c r="L86" s="42">
        <f>INDEX(summary11!O$10:O$51,MATCH($A86,summary11!$A$10:$A$51,0))</f>
        <v>4.6818353977602367E-3</v>
      </c>
      <c r="M86" s="42">
        <f>INDEX(summary11!P$10:P$51,MATCH($A86,summary11!$A$10:$A$51,0))</f>
        <v>2.4762379224487763E-3</v>
      </c>
      <c r="N86" s="42">
        <f>INDEX(summary11!Q$10:Q$51,MATCH($A86,summary11!$A$10:$A$51,0))</f>
        <v>5.7197915023665669E-4</v>
      </c>
      <c r="O86" s="42">
        <f>INDEX(summary11!R$10:R$51,MATCH($A86,summary11!$A$10:$A$51,0))</f>
        <v>7.9389941034113676E-4</v>
      </c>
      <c r="P86" s="42">
        <f>INDEX(summary11!S$10:S$51,MATCH($A86,summary11!$A$10:$A$51,0))</f>
        <v>4.0689293394557957E-3</v>
      </c>
      <c r="Q86" s="42">
        <f>INDEX(summary11!T$10:T$51,MATCH($A86,summary11!$A$10:$A$51,0))</f>
        <v>1.0011845853169499E-3</v>
      </c>
      <c r="R86" s="42">
        <f>INDEX(summary11!X$10:X$51,MATCH($A86,summary11!$A$10:$A$51,0))</f>
        <v>1.1940724912718026E-2</v>
      </c>
      <c r="S86" s="42">
        <f>INDEX(summary11!D$10:D$51,MATCH($A86,summary11!$A$10:$A$51,0))</f>
        <v>-2.7248671952332826E-2</v>
      </c>
      <c r="T86" s="42">
        <f>INDEX(summary11!W$10:W$51,MATCH($A86,summary11!$A$10:$A$51,0))</f>
        <v>-1.53079470396148E-2</v>
      </c>
      <c r="U86" s="264">
        <f t="shared" si="6"/>
        <v>1.1940724912718026E-2</v>
      </c>
      <c r="Y86" s="31"/>
      <c r="Z86" s="31"/>
      <c r="AA86" s="31"/>
      <c r="AB86" s="31"/>
      <c r="AC86" s="31"/>
      <c r="AD86" s="31"/>
    </row>
    <row r="87" spans="1:30" x14ac:dyDescent="0.25">
      <c r="A87" s="31" t="s">
        <v>19</v>
      </c>
      <c r="B87" s="31" t="s">
        <v>75</v>
      </c>
      <c r="C87" s="42">
        <f>INDEX(summary11!F$10:F$51,MATCH($A87,summary11!$A$10:$A$51,0))</f>
        <v>3.7903430356422962E-3</v>
      </c>
      <c r="D87" s="42">
        <f>INDEX(summary11!G$10:G$51,MATCH($A87,summary11!$A$10:$A$51,0))</f>
        <v>-5.1775843684054301E-4</v>
      </c>
      <c r="E87" s="42">
        <f>INDEX(summary11!H$10:H$51,MATCH($A87,summary11!$A$10:$A$51,0))</f>
        <v>-3.6062158267551325E-3</v>
      </c>
      <c r="F87" s="42">
        <f>INDEX(summary11!I$10:I$51,MATCH($A87,summary11!$A$10:$A$51,0))</f>
        <v>-1.3584938185404738E-3</v>
      </c>
      <c r="G87" s="42">
        <f>INDEX(summary11!J$10:J$51,MATCH($A87,summary11!$A$10:$A$51,0))</f>
        <v>-5.985779926596102E-4</v>
      </c>
      <c r="H87" s="42">
        <f>INDEX(summary11!K$10:K$51,MATCH($A87,summary11!$A$10:$A$51,0))</f>
        <v>-1.9555026609308523E-2</v>
      </c>
      <c r="I87" s="42">
        <f>INDEX(summary11!L$10:L$51,MATCH($A87,summary11!$A$10:$A$51,0))</f>
        <v>-3.4071572542431205E-3</v>
      </c>
      <c r="J87" s="42">
        <f>INDEX(summary11!M$10:M$51,MATCH($A87,summary11!$A$10:$A$51,0))</f>
        <v>-1.4619995991682622E-4</v>
      </c>
      <c r="K87" s="42">
        <f>INDEX(summary11!N$10:N$51,MATCH($A87,summary11!$A$10:$A$51,0))</f>
        <v>1.7385437768135947E-4</v>
      </c>
      <c r="L87" s="42">
        <f>INDEX(summary11!O$10:O$51,MATCH($A87,summary11!$A$10:$A$51,0))</f>
        <v>9.7011378228659684E-3</v>
      </c>
      <c r="M87" s="42">
        <f>INDEX(summary11!P$10:P$51,MATCH($A87,summary11!$A$10:$A$51,0))</f>
        <v>1.1312681428952143E-3</v>
      </c>
      <c r="N87" s="42">
        <f>INDEX(summary11!Q$10:Q$51,MATCH($A87,summary11!$A$10:$A$51,0))</f>
        <v>5.8652999396469063E-4</v>
      </c>
      <c r="O87" s="42">
        <f>INDEX(summary11!R$10:R$51,MATCH($A87,summary11!$A$10:$A$51,0))</f>
        <v>2.1347046952502335E-4</v>
      </c>
      <c r="P87" s="42">
        <f>INDEX(summary11!S$10:S$51,MATCH($A87,summary11!$A$10:$A$51,0))</f>
        <v>1.4571713806672548E-3</v>
      </c>
      <c r="Q87" s="42">
        <f>INDEX(summary11!T$10:T$51,MATCH($A87,summary11!$A$10:$A$51,0))</f>
        <v>3.747252050326777E-3</v>
      </c>
      <c r="R87" s="42">
        <f>INDEX(summary11!X$10:X$51,MATCH($A87,summary11!$A$10:$A$51,0))</f>
        <v>-8.3884026246956456E-3</v>
      </c>
      <c r="S87" s="42">
        <f>INDEX(summary11!D$10:D$51,MATCH($A87,summary11!$A$10:$A$51,0))</f>
        <v>1.3150947801382928E-2</v>
      </c>
      <c r="T87" s="42">
        <f>INDEX(summary11!W$10:W$51,MATCH($A87,summary11!$A$10:$A$51,0))</f>
        <v>4.7625451766872828E-3</v>
      </c>
      <c r="U87" s="264">
        <f t="shared" si="6"/>
        <v>-8.3884026246956456E-3</v>
      </c>
      <c r="Y87" s="31"/>
      <c r="Z87" s="31"/>
      <c r="AA87" s="31"/>
      <c r="AB87" s="31"/>
      <c r="AC87" s="31"/>
      <c r="AD87" s="31"/>
    </row>
    <row r="88" spans="1:30" x14ac:dyDescent="0.25">
      <c r="A88" s="31" t="s">
        <v>27</v>
      </c>
      <c r="B88" s="31" t="s">
        <v>76</v>
      </c>
      <c r="C88" s="42">
        <f>INDEX(summary11!F$10:F$51,MATCH($A88,summary11!$A$10:$A$51,0))</f>
        <v>3.7923560197308248E-3</v>
      </c>
      <c r="D88" s="42">
        <f>INDEX(summary11!G$10:G$51,MATCH($A88,summary11!$A$10:$A$51,0))</f>
        <v>1.285181155650239E-4</v>
      </c>
      <c r="E88" s="42">
        <f>INDEX(summary11!H$10:H$51,MATCH($A88,summary11!$A$10:$A$51,0))</f>
        <v>-4.0013883937275452E-3</v>
      </c>
      <c r="F88" s="42">
        <f>INDEX(summary11!I$10:I$51,MATCH($A88,summary11!$A$10:$A$51,0))</f>
        <v>-3.7139342169800749E-4</v>
      </c>
      <c r="G88" s="42">
        <f>INDEX(summary11!J$10:J$51,MATCH($A88,summary11!$A$10:$A$51,0))</f>
        <v>1.0805371914979212E-3</v>
      </c>
      <c r="H88" s="42">
        <f>INDEX(summary11!K$10:K$51,MATCH($A88,summary11!$A$10:$A$51,0))</f>
        <v>3.4768029312224336E-3</v>
      </c>
      <c r="I88" s="42">
        <f>INDEX(summary11!L$10:L$51,MATCH($A88,summary11!$A$10:$A$51,0))</f>
        <v>-1.6165950309374733E-3</v>
      </c>
      <c r="J88" s="42">
        <f>INDEX(summary11!M$10:M$51,MATCH($A88,summary11!$A$10:$A$51,0))</f>
        <v>-7.9463994913342439E-4</v>
      </c>
      <c r="K88" s="42">
        <f>INDEX(summary11!N$10:N$51,MATCH($A88,summary11!$A$10:$A$51,0))</f>
        <v>-4.0149670763156564E-5</v>
      </c>
      <c r="L88" s="42">
        <f>INDEX(summary11!O$10:O$51,MATCH($A88,summary11!$A$10:$A$51,0))</f>
        <v>2.1429964830879111E-3</v>
      </c>
      <c r="M88" s="42">
        <f>INDEX(summary11!P$10:P$51,MATCH($A88,summary11!$A$10:$A$51,0))</f>
        <v>4.8333350900824357E-3</v>
      </c>
      <c r="N88" s="42">
        <f>INDEX(summary11!Q$10:Q$51,MATCH($A88,summary11!$A$10:$A$51,0))</f>
        <v>-3.3375463362277369E-3</v>
      </c>
      <c r="O88" s="42">
        <f>INDEX(summary11!R$10:R$51,MATCH($A88,summary11!$A$10:$A$51,0))</f>
        <v>-6.1971052264175874E-4</v>
      </c>
      <c r="P88" s="42">
        <f>INDEX(summary11!S$10:S$51,MATCH($A88,summary11!$A$10:$A$51,0))</f>
        <v>7.2752483267990442E-4</v>
      </c>
      <c r="Q88" s="42">
        <f>INDEX(summary11!T$10:T$51,MATCH($A88,summary11!$A$10:$A$51,0))</f>
        <v>-1.3621597824076126E-4</v>
      </c>
      <c r="R88" s="42">
        <f>INDEX(summary11!X$10:X$51,MATCH($A88,summary11!$A$10:$A$51,0))</f>
        <v>5.2644313604965909E-3</v>
      </c>
      <c r="S88" s="42">
        <f>INDEX(summary11!D$10:D$51,MATCH($A88,summary11!$A$10:$A$51,0))</f>
        <v>1.36890143346724E-2</v>
      </c>
      <c r="T88" s="42">
        <f>INDEX(summary11!W$10:W$51,MATCH($A88,summary11!$A$10:$A$51,0))</f>
        <v>1.8953445695168991E-2</v>
      </c>
      <c r="U88" s="264">
        <f t="shared" si="6"/>
        <v>5.2644313604965909E-3</v>
      </c>
      <c r="Y88" s="31"/>
      <c r="Z88" s="31"/>
      <c r="AA88" s="31"/>
      <c r="AB88" s="31"/>
      <c r="AC88" s="31"/>
      <c r="AD88" s="31"/>
    </row>
    <row r="89" spans="1:30" x14ac:dyDescent="0.25">
      <c r="A89" s="31" t="s">
        <v>13</v>
      </c>
      <c r="B89" s="31" t="s">
        <v>77</v>
      </c>
      <c r="C89" s="42">
        <f>INDEX(summary11!F$10:F$51,MATCH($A89,summary11!$A$10:$A$51,0))</f>
        <v>3.8102282716399039E-3</v>
      </c>
      <c r="D89" s="42">
        <f>INDEX(summary11!G$10:G$51,MATCH($A89,summary11!$A$10:$A$51,0))</f>
        <v>-7.0380091866906191E-4</v>
      </c>
      <c r="E89" s="42">
        <f>INDEX(summary11!H$10:H$51,MATCH($A89,summary11!$A$10:$A$51,0))</f>
        <v>-3.4611528476480302E-3</v>
      </c>
      <c r="F89" s="42">
        <f>INDEX(summary11!I$10:I$51,MATCH($A89,summary11!$A$10:$A$51,0))</f>
        <v>-1.0636562609247502E-3</v>
      </c>
      <c r="G89" s="42">
        <f>INDEX(summary11!J$10:J$51,MATCH($A89,summary11!$A$10:$A$51,0))</f>
        <v>3.6321821201901194E-4</v>
      </c>
      <c r="H89" s="42">
        <f>INDEX(summary11!K$10:K$51,MATCH($A89,summary11!$A$10:$A$51,0))</f>
        <v>3.7522909906892998E-3</v>
      </c>
      <c r="I89" s="42">
        <f>INDEX(summary11!L$10:L$51,MATCH($A89,summary11!$A$10:$A$51,0))</f>
        <v>-2.5069467946048363E-4</v>
      </c>
      <c r="J89" s="42">
        <f>INDEX(summary11!M$10:M$51,MATCH($A89,summary11!$A$10:$A$51,0))</f>
        <v>-5.1905898733584088E-4</v>
      </c>
      <c r="K89" s="42">
        <f>INDEX(summary11!N$10:N$51,MATCH($A89,summary11!$A$10:$A$51,0))</f>
        <v>1.8465798723243942E-4</v>
      </c>
      <c r="L89" s="42">
        <f>INDEX(summary11!O$10:O$51,MATCH($A89,summary11!$A$10:$A$51,0))</f>
        <v>3.4310978296292483E-3</v>
      </c>
      <c r="M89" s="42">
        <f>INDEX(summary11!P$10:P$51,MATCH($A89,summary11!$A$10:$A$51,0))</f>
        <v>3.2169100681420648E-3</v>
      </c>
      <c r="N89" s="42">
        <f>INDEX(summary11!Q$10:Q$51,MATCH($A89,summary11!$A$10:$A$51,0))</f>
        <v>6.0624027352118581E-4</v>
      </c>
      <c r="O89" s="42">
        <f>INDEX(summary11!R$10:R$51,MATCH($A89,summary11!$A$10:$A$51,0))</f>
        <v>2.7463574523212131E-4</v>
      </c>
      <c r="P89" s="42">
        <f>INDEX(summary11!S$10:S$51,MATCH($A89,summary11!$A$10:$A$51,0))</f>
        <v>-4.2048318384522165E-3</v>
      </c>
      <c r="Q89" s="42">
        <f>INDEX(summary11!T$10:T$51,MATCH($A89,summary11!$A$10:$A$51,0))</f>
        <v>5.8557607819675894E-4</v>
      </c>
      <c r="R89" s="42">
        <f>INDEX(summary11!X$10:X$51,MATCH($A89,summary11!$A$10:$A$51,0))</f>
        <v>6.0216599238116508E-3</v>
      </c>
      <c r="S89" s="42">
        <f>INDEX(summary11!D$10:D$51,MATCH($A89,summary11!$A$10:$A$51,0))</f>
        <v>1.8466230747777423E-2</v>
      </c>
      <c r="T89" s="42">
        <f>INDEX(summary11!W$10:W$51,MATCH($A89,summary11!$A$10:$A$51,0))</f>
        <v>2.4487890671589074E-2</v>
      </c>
      <c r="U89" s="264">
        <f t="shared" si="6"/>
        <v>6.0216599238116508E-3</v>
      </c>
      <c r="Y89" s="31"/>
      <c r="Z89" s="31"/>
      <c r="AA89" s="31"/>
      <c r="AB89" s="31"/>
      <c r="AC89" s="31"/>
      <c r="AD89" s="31"/>
    </row>
    <row r="90" spans="1:30" x14ac:dyDescent="0.25">
      <c r="A90" s="31" t="s">
        <v>40</v>
      </c>
      <c r="B90" s="31" t="s">
        <v>78</v>
      </c>
      <c r="C90" s="42">
        <f>INDEX(summary11!F$10:F$51,MATCH($A90,summary11!$A$10:$A$51,0))</f>
        <v>3.9883523156640788E-3</v>
      </c>
      <c r="D90" s="42">
        <f>INDEX(summary11!G$10:G$51,MATCH($A90,summary11!$A$10:$A$51,0))</f>
        <v>-1.7384513608864616E-4</v>
      </c>
      <c r="E90" s="42">
        <f>INDEX(summary11!H$10:H$51,MATCH($A90,summary11!$A$10:$A$51,0))</f>
        <v>-3.4939463929741787E-3</v>
      </c>
      <c r="F90" s="42">
        <f>INDEX(summary11!I$10:I$51,MATCH($A90,summary11!$A$10:$A$51,0))</f>
        <v>-6.515646825286936E-4</v>
      </c>
      <c r="G90" s="42">
        <f>INDEX(summary11!J$10:J$51,MATCH($A90,summary11!$A$10:$A$51,0))</f>
        <v>-7.9198792182655353E-4</v>
      </c>
      <c r="H90" s="42">
        <f>INDEX(summary11!K$10:K$51,MATCH($A90,summary11!$A$10:$A$51,0))</f>
        <v>5.9182972063016592E-3</v>
      </c>
      <c r="I90" s="42">
        <f>INDEX(summary11!L$10:L$51,MATCH($A90,summary11!$A$10:$A$51,0))</f>
        <v>-1.2485399389043916E-3</v>
      </c>
      <c r="J90" s="42">
        <f>INDEX(summary11!M$10:M$51,MATCH($A90,summary11!$A$10:$A$51,0))</f>
        <v>7.2034442507962204E-4</v>
      </c>
      <c r="K90" s="42">
        <f>INDEX(summary11!N$10:N$51,MATCH($A90,summary11!$A$10:$A$51,0))</f>
        <v>9.8844194151248566E-4</v>
      </c>
      <c r="L90" s="42">
        <f>INDEX(summary11!O$10:O$51,MATCH($A90,summary11!$A$10:$A$51,0))</f>
        <v>7.5987697478576699E-3</v>
      </c>
      <c r="M90" s="42">
        <f>INDEX(summary11!P$10:P$51,MATCH($A90,summary11!$A$10:$A$51,0))</f>
        <v>4.2950798601200102E-3</v>
      </c>
      <c r="N90" s="42">
        <f>INDEX(summary11!Q$10:Q$51,MATCH($A90,summary11!$A$10:$A$51,0))</f>
        <v>6.3809661398850359E-4</v>
      </c>
      <c r="O90" s="42">
        <f>INDEX(summary11!R$10:R$51,MATCH($A90,summary11!$A$10:$A$51,0))</f>
        <v>2.3223896703949976E-4</v>
      </c>
      <c r="P90" s="42">
        <f>INDEX(summary11!S$10:S$51,MATCH($A90,summary11!$A$10:$A$51,0))</f>
        <v>2.0209335597753952E-3</v>
      </c>
      <c r="Q90" s="42">
        <f>INDEX(summary11!T$10:T$51,MATCH($A90,summary11!$A$10:$A$51,0))</f>
        <v>2.7394951233983278E-4</v>
      </c>
      <c r="R90" s="42">
        <f>INDEX(summary11!X$10:X$51,MATCH($A90,summary11!$A$10:$A$51,0))</f>
        <v>2.0314620077356293E-2</v>
      </c>
      <c r="S90" s="42">
        <f>INDEX(summary11!D$10:D$51,MATCH($A90,summary11!$A$10:$A$51,0))</f>
        <v>6.6078423716108503E-2</v>
      </c>
      <c r="T90" s="42">
        <f>INDEX(summary11!W$10:W$51,MATCH($A90,summary11!$A$10:$A$51,0))</f>
        <v>8.6393043793464797E-2</v>
      </c>
      <c r="U90" s="264">
        <f t="shared" si="6"/>
        <v>2.0314620077356293E-2</v>
      </c>
      <c r="Y90" s="31"/>
      <c r="Z90" s="31"/>
      <c r="AA90" s="31"/>
      <c r="AB90" s="31"/>
      <c r="AC90" s="31"/>
      <c r="AD90" s="31"/>
    </row>
    <row r="91" spans="1:30" x14ac:dyDescent="0.25">
      <c r="A91" s="31" t="s">
        <v>20</v>
      </c>
      <c r="B91" s="31" t="s">
        <v>79</v>
      </c>
      <c r="C91" s="42">
        <f>INDEX(summary11!F$10:F$51,MATCH($A91,summary11!$A$10:$A$51,0))</f>
        <v>3.9405951429902775E-3</v>
      </c>
      <c r="D91" s="42">
        <f>INDEX(summary11!G$10:G$51,MATCH($A91,summary11!$A$10:$A$51,0))</f>
        <v>-6.5345308525777135E-4</v>
      </c>
      <c r="E91" s="42">
        <f>INDEX(summary11!H$10:H$51,MATCH($A91,summary11!$A$10:$A$51,0))</f>
        <v>-4.1437792609291257E-3</v>
      </c>
      <c r="F91" s="42">
        <f>INDEX(summary11!I$10:I$51,MATCH($A91,summary11!$A$10:$A$51,0))</f>
        <v>-1.0573690343336217E-3</v>
      </c>
      <c r="G91" s="42">
        <f>INDEX(summary11!J$10:J$51,MATCH($A91,summary11!$A$10:$A$51,0))</f>
        <v>7.4394327616045253E-4</v>
      </c>
      <c r="H91" s="42">
        <f>INDEX(summary11!K$10:K$51,MATCH($A91,summary11!$A$10:$A$51,0))</f>
        <v>1.2159128562557742E-2</v>
      </c>
      <c r="I91" s="42">
        <f>INDEX(summary11!L$10:L$51,MATCH($A91,summary11!$A$10:$A$51,0))</f>
        <v>1.6901687379577979E-4</v>
      </c>
      <c r="J91" s="42">
        <f>INDEX(summary11!M$10:M$51,MATCH($A91,summary11!$A$10:$A$51,0))</f>
        <v>7.0642093281336749E-4</v>
      </c>
      <c r="K91" s="42">
        <f>INDEX(summary11!N$10:N$51,MATCH($A91,summary11!$A$10:$A$51,0))</f>
        <v>-1.5236276939756266E-4</v>
      </c>
      <c r="L91" s="42">
        <f>INDEX(summary11!O$10:O$51,MATCH($A91,summary11!$A$10:$A$51,0))</f>
        <v>-9.9327641373814224E-4</v>
      </c>
      <c r="M91" s="42">
        <f>INDEX(summary11!P$10:P$51,MATCH($A91,summary11!$A$10:$A$51,0))</f>
        <v>4.2240556247532535E-3</v>
      </c>
      <c r="N91" s="42">
        <f>INDEX(summary11!Q$10:Q$51,MATCH($A91,summary11!$A$10:$A$51,0))</f>
        <v>6.2979756830450206E-4</v>
      </c>
      <c r="O91" s="42">
        <f>INDEX(summary11!R$10:R$51,MATCH($A91,summary11!$A$10:$A$51,0))</f>
        <v>3.9576612763436714E-4</v>
      </c>
      <c r="P91" s="42">
        <f>INDEX(summary11!S$10:S$51,MATCH($A91,summary11!$A$10:$A$51,0))</f>
        <v>2.8108515279083868E-3</v>
      </c>
      <c r="Q91" s="42">
        <f>INDEX(summary11!T$10:T$51,MATCH($A91,summary11!$A$10:$A$51,0))</f>
        <v>-2.1786768744984641E-3</v>
      </c>
      <c r="R91" s="42">
        <f>INDEX(summary11!X$10:X$51,MATCH($A91,summary11!$A$10:$A$51,0))</f>
        <v>1.6600658198763441E-2</v>
      </c>
      <c r="S91" s="42">
        <f>INDEX(summary11!D$10:D$51,MATCH($A91,summary11!$A$10:$A$51,0))</f>
        <v>5.3313029053011052E-2</v>
      </c>
      <c r="T91" s="42">
        <f>INDEX(summary11!W$10:W$51,MATCH($A91,summary11!$A$10:$A$51,0))</f>
        <v>6.9913687251774492E-2</v>
      </c>
      <c r="U91" s="264">
        <f t="shared" si="6"/>
        <v>1.6600658198763441E-2</v>
      </c>
      <c r="Y91" s="31"/>
      <c r="Z91" s="31"/>
      <c r="AA91" s="31"/>
      <c r="AB91" s="31"/>
      <c r="AC91" s="31"/>
      <c r="AD91" s="31"/>
    </row>
    <row r="92" spans="1:30" x14ac:dyDescent="0.25">
      <c r="A92" s="31" t="s">
        <v>24</v>
      </c>
      <c r="B92" s="31" t="s">
        <v>80</v>
      </c>
      <c r="C92" s="42">
        <f>INDEX(summary11!F$10:F$51,MATCH($A92,summary11!$A$10:$A$51,0))</f>
        <v>3.7252359991826189E-3</v>
      </c>
      <c r="D92" s="42">
        <f>INDEX(summary11!G$10:G$51,MATCH($A92,summary11!$A$10:$A$51,0))</f>
        <v>-3.5537113650717655E-3</v>
      </c>
      <c r="E92" s="42">
        <f>INDEX(summary11!H$10:H$51,MATCH($A92,summary11!$A$10:$A$51,0))</f>
        <v>4.935785414929339E-3</v>
      </c>
      <c r="F92" s="42">
        <f>INDEX(summary11!I$10:I$51,MATCH($A92,summary11!$A$10:$A$51,0))</f>
        <v>-1.192151598642055E-3</v>
      </c>
      <c r="G92" s="42">
        <f>INDEX(summary11!J$10:J$51,MATCH($A92,summary11!$A$10:$A$51,0))</f>
        <v>-9.5591392078031578E-4</v>
      </c>
      <c r="H92" s="42">
        <f>INDEX(summary11!K$10:K$51,MATCH($A92,summary11!$A$10:$A$51,0))</f>
        <v>4.9455518356009698E-3</v>
      </c>
      <c r="I92" s="42">
        <f>INDEX(summary11!L$10:L$51,MATCH($A92,summary11!$A$10:$A$51,0))</f>
        <v>-2.7408747234991537E-4</v>
      </c>
      <c r="J92" s="42">
        <f>INDEX(summary11!M$10:M$51,MATCH($A92,summary11!$A$10:$A$51,0))</f>
        <v>5.0399561329461662E-4</v>
      </c>
      <c r="K92" s="42">
        <f>INDEX(summary11!N$10:N$51,MATCH($A92,summary11!$A$10:$A$51,0))</f>
        <v>1.1739561485470951E-3</v>
      </c>
      <c r="L92" s="42">
        <f>INDEX(summary11!O$10:O$51,MATCH($A92,summary11!$A$10:$A$51,0))</f>
        <v>2.9012376825447994E-3</v>
      </c>
      <c r="M92" s="42">
        <f>INDEX(summary11!P$10:P$51,MATCH($A92,summary11!$A$10:$A$51,0))</f>
        <v>4.3756342493057598E-3</v>
      </c>
      <c r="N92" s="42">
        <f>INDEX(summary11!Q$10:Q$51,MATCH($A92,summary11!$A$10:$A$51,0))</f>
        <v>5.9151178995264786E-4</v>
      </c>
      <c r="O92" s="42">
        <f>INDEX(summary11!R$10:R$51,MATCH($A92,summary11!$A$10:$A$51,0))</f>
        <v>9.2506572048911551E-4</v>
      </c>
      <c r="P92" s="42">
        <f>INDEX(summary11!S$10:S$51,MATCH($A92,summary11!$A$10:$A$51,0))</f>
        <v>4.0573392130445196E-3</v>
      </c>
      <c r="Q92" s="42">
        <f>INDEX(summary11!T$10:T$51,MATCH($A92,summary11!$A$10:$A$51,0))</f>
        <v>9.0621546764801941E-4</v>
      </c>
      <c r="R92" s="42">
        <f>INDEX(summary11!X$10:X$51,MATCH($A92,summary11!$A$10:$A$51,0))</f>
        <v>2.3065664777695449E-2</v>
      </c>
      <c r="S92" s="42">
        <f>INDEX(summary11!D$10:D$51,MATCH($A92,summary11!$A$10:$A$51,0))</f>
        <v>-4.2520299970114639E-3</v>
      </c>
      <c r="T92" s="42">
        <f>INDEX(summary11!W$10:W$51,MATCH($A92,summary11!$A$10:$A$51,0))</f>
        <v>1.8813634780683985E-2</v>
      </c>
      <c r="U92" s="264">
        <f t="shared" si="6"/>
        <v>2.3065664777695449E-2</v>
      </c>
      <c r="Y92" s="31"/>
      <c r="Z92" s="31"/>
      <c r="AA92" s="31"/>
      <c r="AB92" s="31"/>
      <c r="AC92" s="31"/>
      <c r="AD92" s="31"/>
    </row>
    <row r="93" spans="1:30" x14ac:dyDescent="0.25">
      <c r="A93" s="31" t="s">
        <v>35</v>
      </c>
      <c r="B93" s="31" t="s">
        <v>81</v>
      </c>
      <c r="C93" s="42">
        <f>INDEX(summary11!F$10:F$51,MATCH($A93,summary11!$A$10:$A$51,0))</f>
        <v>3.6870648992913813E-3</v>
      </c>
      <c r="D93" s="42">
        <f>INDEX(summary11!G$10:G$51,MATCH($A93,summary11!$A$10:$A$51,0))</f>
        <v>-2.4779691932460546E-3</v>
      </c>
      <c r="E93" s="42">
        <f>INDEX(summary11!H$10:H$51,MATCH($A93,summary11!$A$10:$A$51,0))</f>
        <v>5.8328350989386157E-3</v>
      </c>
      <c r="F93" s="42">
        <f>INDEX(summary11!I$10:I$51,MATCH($A93,summary11!$A$10:$A$51,0))</f>
        <v>-1.7776935091518009E-4</v>
      </c>
      <c r="G93" s="42">
        <f>INDEX(summary11!J$10:J$51,MATCH($A93,summary11!$A$10:$A$51,0))</f>
        <v>-5.8104716518536659E-4</v>
      </c>
      <c r="H93" s="42">
        <f>INDEX(summary11!K$10:K$51,MATCH($A93,summary11!$A$10:$A$51,0))</f>
        <v>6.2442567014504569E-3</v>
      </c>
      <c r="I93" s="42">
        <f>INDEX(summary11!L$10:L$51,MATCH($A93,summary11!$A$10:$A$51,0))</f>
        <v>-1.8127716077018796E-3</v>
      </c>
      <c r="J93" s="42">
        <f>INDEX(summary11!M$10:M$51,MATCH($A93,summary11!$A$10:$A$51,0))</f>
        <v>-1.2676087615675069E-3</v>
      </c>
      <c r="K93" s="42">
        <f>INDEX(summary11!N$10:N$51,MATCH($A93,summary11!$A$10:$A$51,0))</f>
        <v>-4.1974412093570557E-4</v>
      </c>
      <c r="L93" s="42">
        <f>INDEX(summary11!O$10:O$51,MATCH($A93,summary11!$A$10:$A$51,0))</f>
        <v>-3.3794002109526211E-3</v>
      </c>
      <c r="M93" s="42">
        <f>INDEX(summary11!P$10:P$51,MATCH($A93,summary11!$A$10:$A$51,0))</f>
        <v>9.8964423634695375E-4</v>
      </c>
      <c r="N93" s="42">
        <f>INDEX(summary11!Q$10:Q$51,MATCH($A93,summary11!$A$10:$A$51,0))</f>
        <v>5.8226240712455635E-4</v>
      </c>
      <c r="O93" s="42">
        <f>INDEX(summary11!R$10:R$51,MATCH($A93,summary11!$A$10:$A$51,0))</f>
        <v>-3.6755258631501198E-3</v>
      </c>
      <c r="P93" s="42">
        <f>INDEX(summary11!S$10:S$51,MATCH($A93,summary11!$A$10:$A$51,0))</f>
        <v>1.8675418518490083E-3</v>
      </c>
      <c r="Q93" s="42">
        <f>INDEX(summary11!T$10:T$51,MATCH($A93,summary11!$A$10:$A$51,0))</f>
        <v>-3.4613829363864257E-3</v>
      </c>
      <c r="R93" s="42">
        <f>INDEX(summary11!X$10:X$51,MATCH($A93,summary11!$A$10:$A$51,0))</f>
        <v>1.9503859849601124E-3</v>
      </c>
      <c r="S93" s="42">
        <f>INDEX(summary11!D$10:D$51,MATCH($A93,summary11!$A$10:$A$51,0))</f>
        <v>-1.4455086994678013E-2</v>
      </c>
      <c r="T93" s="42">
        <f>INDEX(summary11!W$10:W$51,MATCH($A93,summary11!$A$10:$A$51,0))</f>
        <v>-1.25047010097179E-2</v>
      </c>
      <c r="U93" s="264">
        <f t="shared" si="6"/>
        <v>1.9503859849601124E-3</v>
      </c>
      <c r="Y93" s="31"/>
      <c r="Z93" s="31"/>
      <c r="AA93" s="31"/>
      <c r="AB93" s="31"/>
      <c r="AC93" s="31"/>
      <c r="AD93" s="31"/>
    </row>
    <row r="94" spans="1:30" x14ac:dyDescent="0.25">
      <c r="A94" s="31" t="s">
        <v>31</v>
      </c>
      <c r="B94" s="31" t="s">
        <v>82</v>
      </c>
      <c r="C94" s="42">
        <f>INDEX(summary11!F$10:F$51,MATCH($A94,summary11!$A$10:$A$51,0))</f>
        <v>3.7504053452519504E-3</v>
      </c>
      <c r="D94" s="42">
        <f>INDEX(summary11!G$10:G$51,MATCH($A94,summary11!$A$10:$A$51,0))</f>
        <v>-4.2469944260297154E-3</v>
      </c>
      <c r="E94" s="42">
        <f>INDEX(summary11!H$10:H$51,MATCH($A94,summary11!$A$10:$A$51,0))</f>
        <v>1.1096981467780376E-2</v>
      </c>
      <c r="F94" s="42">
        <f>INDEX(summary11!I$10:I$51,MATCH($A94,summary11!$A$10:$A$51,0))</f>
        <v>-1.215873972159498E-3</v>
      </c>
      <c r="G94" s="42">
        <f>INDEX(summary11!J$10:J$51,MATCH($A94,summary11!$A$10:$A$51,0))</f>
        <v>-6.7625424124773126E-4</v>
      </c>
      <c r="H94" s="42">
        <f>INDEX(summary11!K$10:K$51,MATCH($A94,summary11!$A$10:$A$51,0))</f>
        <v>2.243937163483678E-2</v>
      </c>
      <c r="I94" s="42">
        <f>INDEX(summary11!L$10:L$51,MATCH($A94,summary11!$A$10:$A$51,0))</f>
        <v>2.8817470223547748E-3</v>
      </c>
      <c r="J94" s="42">
        <f>INDEX(summary11!M$10:M$51,MATCH($A94,summary11!$A$10:$A$51,0))</f>
        <v>-2.4168307262750766E-4</v>
      </c>
      <c r="K94" s="42">
        <f>INDEX(summary11!N$10:N$51,MATCH($A94,summary11!$A$10:$A$51,0))</f>
        <v>2.1319036851228379E-3</v>
      </c>
      <c r="L94" s="42">
        <f>INDEX(summary11!O$10:O$51,MATCH($A94,summary11!$A$10:$A$51,0))</f>
        <v>-1.7797366695412986E-2</v>
      </c>
      <c r="M94" s="42">
        <f>INDEX(summary11!P$10:P$51,MATCH($A94,summary11!$A$10:$A$51,0))</f>
        <v>9.9703951814125169E-3</v>
      </c>
      <c r="N94" s="42">
        <f>INDEX(summary11!Q$10:Q$51,MATCH($A94,summary11!$A$10:$A$51,0))</f>
        <v>6.0928421548922529E-4</v>
      </c>
      <c r="O94" s="42">
        <f>INDEX(summary11!R$10:R$51,MATCH($A94,summary11!$A$10:$A$51,0))</f>
        <v>8.8679796217361329E-4</v>
      </c>
      <c r="P94" s="42">
        <f>INDEX(summary11!S$10:S$51,MATCH($A94,summary11!$A$10:$A$51,0))</f>
        <v>4.612392904910223E-4</v>
      </c>
      <c r="Q94" s="42">
        <f>INDEX(summary11!T$10:T$51,MATCH($A94,summary11!$A$10:$A$51,0))</f>
        <v>-3.3852707343309252E-3</v>
      </c>
      <c r="R94" s="42">
        <f>INDEX(summary11!X$10:X$51,MATCH($A94,summary11!$A$10:$A$51,0))</f>
        <v>2.6664682663104733E-2</v>
      </c>
      <c r="S94" s="42">
        <f>INDEX(summary11!D$10:D$51,MATCH($A94,summary11!$A$10:$A$51,0))</f>
        <v>2.4756847734244136E-3</v>
      </c>
      <c r="T94" s="42">
        <f>INDEX(summary11!W$10:W$51,MATCH($A94,summary11!$A$10:$A$51,0))</f>
        <v>2.9140367436529147E-2</v>
      </c>
      <c r="U94" s="264">
        <f t="shared" si="6"/>
        <v>2.6664682663104733E-2</v>
      </c>
      <c r="Y94" s="31"/>
      <c r="Z94" s="31"/>
      <c r="AA94" s="31"/>
      <c r="AB94" s="31"/>
      <c r="AC94" s="31"/>
      <c r="AD94" s="31"/>
    </row>
    <row r="95" spans="1:30" x14ac:dyDescent="0.25">
      <c r="A95" s="31" t="s">
        <v>9</v>
      </c>
      <c r="B95" s="31" t="s">
        <v>83</v>
      </c>
      <c r="C95" s="42">
        <f>INDEX(summary11!F$10:F$51,MATCH($A95,summary11!$A$10:$A$51,0))</f>
        <v>3.8780310604189516E-3</v>
      </c>
      <c r="D95" s="42">
        <f>INDEX(summary11!G$10:G$51,MATCH($A95,summary11!$A$10:$A$51,0))</f>
        <v>-1.8944605479287446E-4</v>
      </c>
      <c r="E95" s="42">
        <f>INDEX(summary11!H$10:H$51,MATCH($A95,summary11!$A$10:$A$51,0))</f>
        <v>1.0029391402731624E-2</v>
      </c>
      <c r="F95" s="42">
        <f>INDEX(summary11!I$10:I$51,MATCH($A95,summary11!$A$10:$A$51,0))</f>
        <v>-5.6952163664059086E-4</v>
      </c>
      <c r="G95" s="42">
        <f>INDEX(summary11!J$10:J$51,MATCH($A95,summary11!$A$10:$A$51,0))</f>
        <v>-1.6682435875514656E-4</v>
      </c>
      <c r="H95" s="42">
        <f>INDEX(summary11!K$10:K$51,MATCH($A95,summary11!$A$10:$A$51,0))</f>
        <v>1.3502266875998092E-2</v>
      </c>
      <c r="I95" s="42">
        <f>INDEX(summary11!L$10:L$51,MATCH($A95,summary11!$A$10:$A$51,0))</f>
        <v>3.0228779336642919E-3</v>
      </c>
      <c r="J95" s="42">
        <f>INDEX(summary11!M$10:M$51,MATCH($A95,summary11!$A$10:$A$51,0))</f>
        <v>-9.3771334457093403E-4</v>
      </c>
      <c r="K95" s="42">
        <f>INDEX(summary11!N$10:N$51,MATCH($A95,summary11!$A$10:$A$51,0))</f>
        <v>8.8378193970117813E-4</v>
      </c>
      <c r="L95" s="42">
        <f>INDEX(summary11!O$10:O$51,MATCH($A95,summary11!$A$10:$A$51,0))</f>
        <v>-8.0788038353687419E-3</v>
      </c>
      <c r="M95" s="42">
        <f>INDEX(summary11!P$10:P$51,MATCH($A95,summary11!$A$10:$A$51,0))</f>
        <v>6.1461039731858236E-3</v>
      </c>
      <c r="N95" s="42">
        <f>INDEX(summary11!Q$10:Q$51,MATCH($A95,summary11!$A$10:$A$51,0))</f>
        <v>-3.6255673965426283E-3</v>
      </c>
      <c r="O95" s="42">
        <f>INDEX(summary11!R$10:R$51,MATCH($A95,summary11!$A$10:$A$51,0))</f>
        <v>1.6233032394752378E-4</v>
      </c>
      <c r="P95" s="42">
        <f>INDEX(summary11!S$10:S$51,MATCH($A95,summary11!$A$10:$A$51,0))</f>
        <v>4.1759224837865094E-3</v>
      </c>
      <c r="Q95" s="42">
        <f>INDEX(summary11!T$10:T$51,MATCH($A95,summary11!$A$10:$A$51,0))</f>
        <v>-1.676088851718216E-3</v>
      </c>
      <c r="R95" s="42">
        <f>INDEX(summary11!X$10:X$51,MATCH($A95,summary11!$A$10:$A$51,0))</f>
        <v>2.6556740515044863E-2</v>
      </c>
      <c r="S95" s="42">
        <f>INDEX(summary11!D$10:D$51,MATCH($A95,summary11!$A$10:$A$51,0))</f>
        <v>3.6589777632381137E-2</v>
      </c>
      <c r="T95" s="42">
        <f>INDEX(summary11!W$10:W$51,MATCH($A95,summary11!$A$10:$A$51,0))</f>
        <v>6.3146518147426001E-2</v>
      </c>
      <c r="U95" s="264">
        <f t="shared" si="6"/>
        <v>2.6556740515044863E-2</v>
      </c>
      <c r="Y95" s="31"/>
      <c r="Z95" s="31"/>
      <c r="AA95" s="31"/>
      <c r="AB95" s="31"/>
      <c r="AC95" s="31"/>
      <c r="AD95" s="31"/>
    </row>
    <row r="96" spans="1:30" x14ac:dyDescent="0.25">
      <c r="A96" s="31" t="s">
        <v>36</v>
      </c>
      <c r="B96" s="31" t="s">
        <v>84</v>
      </c>
      <c r="C96" s="42">
        <f>INDEX(summary11!F$10:F$51,MATCH($A96,summary11!$A$10:$A$51,0))</f>
        <v>3.7793465940427762E-3</v>
      </c>
      <c r="D96" s="42">
        <f>INDEX(summary11!G$10:G$51,MATCH($A96,summary11!$A$10:$A$51,0))</f>
        <v>-1.9704520891250521E-3</v>
      </c>
      <c r="E96" s="42">
        <f>INDEX(summary11!H$10:H$51,MATCH($A96,summary11!$A$10:$A$51,0))</f>
        <v>4.780966929464503E-3</v>
      </c>
      <c r="F96" s="42">
        <f>INDEX(summary11!I$10:I$51,MATCH($A96,summary11!$A$10:$A$51,0))</f>
        <v>-2.1343080608127174E-4</v>
      </c>
      <c r="G96" s="42">
        <f>INDEX(summary11!J$10:J$51,MATCH($A96,summary11!$A$10:$A$51,0))</f>
        <v>-8.8988932661360209E-4</v>
      </c>
      <c r="H96" s="42">
        <f>INDEX(summary11!K$10:K$51,MATCH($A96,summary11!$A$10:$A$51,0))</f>
        <v>8.5838400643014623E-3</v>
      </c>
      <c r="I96" s="42">
        <f>INDEX(summary11!L$10:L$51,MATCH($A96,summary11!$A$10:$A$51,0))</f>
        <v>4.7940739498497642E-4</v>
      </c>
      <c r="J96" s="42">
        <f>INDEX(summary11!M$10:M$51,MATCH($A96,summary11!$A$10:$A$51,0))</f>
        <v>2.6949955831758743E-3</v>
      </c>
      <c r="K96" s="42">
        <f>INDEX(summary11!N$10:N$51,MATCH($A96,summary11!$A$10:$A$51,0))</f>
        <v>2.7611722225295843E-4</v>
      </c>
      <c r="L96" s="42">
        <f>INDEX(summary11!O$10:O$51,MATCH($A96,summary11!$A$10:$A$51,0))</f>
        <v>3.9224222305711542E-3</v>
      </c>
      <c r="M96" s="42">
        <f>INDEX(summary11!P$10:P$51,MATCH($A96,summary11!$A$10:$A$51,0))</f>
        <v>7.6968777043930903E-3</v>
      </c>
      <c r="N96" s="42">
        <f>INDEX(summary11!Q$10:Q$51,MATCH($A96,summary11!$A$10:$A$51,0))</f>
        <v>6.1246792166280706E-4</v>
      </c>
      <c r="O96" s="42">
        <f>INDEX(summary11!R$10:R$51,MATCH($A96,summary11!$A$10:$A$51,0))</f>
        <v>2.2291131922136387E-4</v>
      </c>
      <c r="P96" s="42">
        <f>INDEX(summary11!S$10:S$51,MATCH($A96,summary11!$A$10:$A$51,0))</f>
        <v>2.4987460805547812E-4</v>
      </c>
      <c r="Q96" s="42">
        <f>INDEX(summary11!T$10:T$51,MATCH($A96,summary11!$A$10:$A$51,0))</f>
        <v>1.5820946477154152E-3</v>
      </c>
      <c r="R96" s="42">
        <f>INDEX(summary11!X$10:X$51,MATCH($A96,summary11!$A$10:$A$51,0))</f>
        <v>3.1807549998021933E-2</v>
      </c>
      <c r="S96" s="42">
        <f>INDEX(summary11!D$10:D$51,MATCH($A96,summary11!$A$10:$A$51,0))</f>
        <v>1.0211621433235285E-2</v>
      </c>
      <c r="T96" s="42">
        <f>INDEX(summary11!W$10:W$51,MATCH($A96,summary11!$A$10:$A$51,0))</f>
        <v>4.2019171431257218E-2</v>
      </c>
      <c r="U96" s="264">
        <f t="shared" si="6"/>
        <v>3.1807549998021933E-2</v>
      </c>
      <c r="Y96" s="31"/>
      <c r="Z96" s="31"/>
      <c r="AA96" s="31"/>
      <c r="AB96" s="31"/>
      <c r="AC96" s="31"/>
      <c r="AD96" s="31"/>
    </row>
    <row r="97" spans="1:30" x14ac:dyDescent="0.25">
      <c r="A97" s="31" t="s">
        <v>26</v>
      </c>
      <c r="B97" s="31" t="s">
        <v>85</v>
      </c>
      <c r="C97" s="42">
        <f>INDEX(summary11!F$10:F$51,MATCH($A97,summary11!$A$10:$A$51,0))</f>
        <v>3.741339135832078E-3</v>
      </c>
      <c r="D97" s="42">
        <f>INDEX(summary11!G$10:G$51,MATCH($A97,summary11!$A$10:$A$51,0))</f>
        <v>-5.7807475880689019E-4</v>
      </c>
      <c r="E97" s="42">
        <f>INDEX(summary11!H$10:H$51,MATCH($A97,summary11!$A$10:$A$51,0))</f>
        <v>4.5334159455248102E-3</v>
      </c>
      <c r="F97" s="42">
        <f>INDEX(summary11!I$10:I$51,MATCH($A97,summary11!$A$10:$A$51,0))</f>
        <v>-9.1524573652534968E-4</v>
      </c>
      <c r="G97" s="42">
        <f>INDEX(summary11!J$10:J$51,MATCH($A97,summary11!$A$10:$A$51,0))</f>
        <v>-4.3204502738558581E-4</v>
      </c>
      <c r="H97" s="42">
        <f>INDEX(summary11!K$10:K$51,MATCH($A97,summary11!$A$10:$A$51,0))</f>
        <v>9.1544165182595449E-3</v>
      </c>
      <c r="I97" s="42">
        <f>INDEX(summary11!L$10:L$51,MATCH($A97,summary11!$A$10:$A$51,0))</f>
        <v>1.1398000008102649E-3</v>
      </c>
      <c r="J97" s="42">
        <f>INDEX(summary11!M$10:M$51,MATCH($A97,summary11!$A$10:$A$51,0))</f>
        <v>-4.7522385018536895E-3</v>
      </c>
      <c r="K97" s="42">
        <f>INDEX(summary11!N$10:N$51,MATCH($A97,summary11!$A$10:$A$51,0))</f>
        <v>1.2301598593045249E-3</v>
      </c>
      <c r="L97" s="42">
        <f>INDEX(summary11!O$10:O$51,MATCH($A97,summary11!$A$10:$A$51,0))</f>
        <v>5.7220837070157682E-3</v>
      </c>
      <c r="M97" s="42">
        <f>INDEX(summary11!P$10:P$51,MATCH($A97,summary11!$A$10:$A$51,0))</f>
        <v>2.4691173565676294E-3</v>
      </c>
      <c r="N97" s="42">
        <f>INDEX(summary11!Q$10:Q$51,MATCH($A97,summary11!$A$10:$A$51,0))</f>
        <v>6.0100986791034039E-4</v>
      </c>
      <c r="O97" s="42">
        <f>INDEX(summary11!R$10:R$51,MATCH($A97,summary11!$A$10:$A$51,0))</f>
        <v>1.0260738951606285E-4</v>
      </c>
      <c r="P97" s="42">
        <f>INDEX(summary11!S$10:S$51,MATCH($A97,summary11!$A$10:$A$51,0))</f>
        <v>3.9378716799609581E-3</v>
      </c>
      <c r="Q97" s="42">
        <f>INDEX(summary11!T$10:T$51,MATCH($A97,summary11!$A$10:$A$51,0))</f>
        <v>-1.5889743181463079E-3</v>
      </c>
      <c r="R97" s="42">
        <f>INDEX(summary11!X$10:X$51,MATCH($A97,summary11!$A$10:$A$51,0))</f>
        <v>2.4365243117984159E-2</v>
      </c>
      <c r="S97" s="42">
        <f>INDEX(summary11!D$10:D$51,MATCH($A97,summary11!$A$10:$A$51,0))</f>
        <v>5.230552231560992E-5</v>
      </c>
      <c r="T97" s="42">
        <f>INDEX(summary11!W$10:W$51,MATCH($A97,summary11!$A$10:$A$51,0))</f>
        <v>2.4417548640299769E-2</v>
      </c>
      <c r="U97" s="264">
        <f t="shared" si="6"/>
        <v>2.4365243117984159E-2</v>
      </c>
      <c r="Y97" s="31"/>
      <c r="Z97" s="31"/>
      <c r="AA97" s="31"/>
      <c r="AB97" s="31"/>
      <c r="AC97" s="31"/>
      <c r="AD97" s="31"/>
    </row>
    <row r="98" spans="1:30" x14ac:dyDescent="0.25">
      <c r="A98" s="31" t="s">
        <v>29</v>
      </c>
      <c r="B98" s="31" t="s">
        <v>86</v>
      </c>
      <c r="C98" s="42">
        <f>INDEX(summary11!F$10:F$51,MATCH($A98,summary11!$A$10:$A$51,0))</f>
        <v>3.773353376295363E-3</v>
      </c>
      <c r="D98" s="42">
        <f>INDEX(summary11!G$10:G$51,MATCH($A98,summary11!$A$10:$A$51,0))</f>
        <v>4.300328367956574E-5</v>
      </c>
      <c r="E98" s="42">
        <f>INDEX(summary11!H$10:H$51,MATCH($A98,summary11!$A$10:$A$51,0))</f>
        <v>4.1498277211338142E-3</v>
      </c>
      <c r="F98" s="42">
        <f>INDEX(summary11!I$10:I$51,MATCH($A98,summary11!$A$10:$A$51,0))</f>
        <v>-8.4145098859744749E-4</v>
      </c>
      <c r="G98" s="42">
        <f>INDEX(summary11!J$10:J$51,MATCH($A98,summary11!$A$10:$A$51,0))</f>
        <v>2.0237403746776739E-3</v>
      </c>
      <c r="H98" s="42">
        <f>INDEX(summary11!K$10:K$51,MATCH($A98,summary11!$A$10:$A$51,0))</f>
        <v>1.2652610504483741E-2</v>
      </c>
      <c r="I98" s="42">
        <f>INDEX(summary11!L$10:L$51,MATCH($A98,summary11!$A$10:$A$51,0))</f>
        <v>-3.2138996420139065E-4</v>
      </c>
      <c r="J98" s="42">
        <f>INDEX(summary11!M$10:M$51,MATCH($A98,summary11!$A$10:$A$51,0))</f>
        <v>6.9453211562420236E-4</v>
      </c>
      <c r="K98" s="42">
        <f>INDEX(summary11!N$10:N$51,MATCH($A98,summary11!$A$10:$A$51,0))</f>
        <v>1.7875332463610505E-3</v>
      </c>
      <c r="L98" s="42">
        <f>INDEX(summary11!O$10:O$51,MATCH($A98,summary11!$A$10:$A$51,0))</f>
        <v>-1.8059895432580575E-3</v>
      </c>
      <c r="M98" s="42">
        <f>INDEX(summary11!P$10:P$51,MATCH($A98,summary11!$A$10:$A$51,0))</f>
        <v>8.7992105277903132E-3</v>
      </c>
      <c r="N98" s="42">
        <f>INDEX(summary11!Q$10:Q$51,MATCH($A98,summary11!$A$10:$A$51,0))</f>
        <v>6.1159876090988163E-4</v>
      </c>
      <c r="O98" s="42">
        <f>INDEX(summary11!R$10:R$51,MATCH($A98,summary11!$A$10:$A$51,0))</f>
        <v>4.7143452699893729E-4</v>
      </c>
      <c r="P98" s="42">
        <f>INDEX(summary11!S$10:S$51,MATCH($A98,summary11!$A$10:$A$51,0))</f>
        <v>-5.1193587853792799E-4</v>
      </c>
      <c r="Q98" s="42">
        <f>INDEX(summary11!T$10:T$51,MATCH($A98,summary11!$A$10:$A$51,0))</f>
        <v>3.7906433350629598E-3</v>
      </c>
      <c r="R98" s="42">
        <f>INDEX(summary11!X$10:X$51,MATCH($A98,summary11!$A$10:$A$51,0))</f>
        <v>3.5316721398422679E-2</v>
      </c>
      <c r="S98" s="42">
        <f>INDEX(summary11!D$10:D$51,MATCH($A98,summary11!$A$10:$A$51,0))</f>
        <v>8.6096465766023478E-3</v>
      </c>
      <c r="T98" s="42">
        <f>INDEX(summary11!W$10:W$51,MATCH($A98,summary11!$A$10:$A$51,0))</f>
        <v>4.3926367975025027E-2</v>
      </c>
      <c r="U98" s="264">
        <f t="shared" si="6"/>
        <v>3.5316721398422679E-2</v>
      </c>
      <c r="Y98" s="31"/>
      <c r="Z98" s="31"/>
      <c r="AA98" s="31"/>
      <c r="AB98" s="31"/>
      <c r="AC98" s="31"/>
      <c r="AD98" s="31"/>
    </row>
    <row r="99" spans="1:30" x14ac:dyDescent="0.25">
      <c r="A99" s="31"/>
      <c r="B99" s="31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31"/>
      <c r="T99" s="31"/>
      <c r="Y99" s="31"/>
      <c r="Z99" s="31"/>
      <c r="AA99" s="31"/>
      <c r="AB99" s="31"/>
      <c r="AC99" s="31"/>
      <c r="AD99" s="31"/>
    </row>
    <row r="100" spans="1:30" x14ac:dyDescent="0.25">
      <c r="A100" s="261" t="str">
        <f>'waterfalls analysis'!I1</f>
        <v>QF7</v>
      </c>
      <c r="B100" s="261" t="str">
        <f t="shared" ref="B100" si="7">INDEX(B57:B98,MATCH($A$100,$A$57:$A$98,0))</f>
        <v>NHS South Yorkshire ICB</v>
      </c>
      <c r="C100" s="90">
        <f>INDEX(C57:C98,MATCH($A$100,$A$57:$A$98,0))</f>
        <v>3.8207389719353557E-3</v>
      </c>
      <c r="D100" s="90">
        <f t="shared" ref="D100:F100" si="8">INDEX(D57:D98,MATCH($A$100,$A$57:$A$98,0))</f>
        <v>-1.6788119903532461E-4</v>
      </c>
      <c r="E100" s="90">
        <f t="shared" si="8"/>
        <v>-2.9883941071227049E-3</v>
      </c>
      <c r="F100" s="90">
        <f t="shared" si="8"/>
        <v>-2.4927061080703972E-4</v>
      </c>
      <c r="G100" s="90">
        <f>INDEX(G57:G98,MATCH($A$100,$A$57:$A$98,0))</f>
        <v>-5.9401388557511758E-4</v>
      </c>
      <c r="H100" s="90">
        <f t="shared" ref="H100" si="9">INDEX(H57:H98,MATCH($A$100,$A$57:$A$98,0))</f>
        <v>1.3386766253684623E-3</v>
      </c>
      <c r="I100" s="90">
        <f>INDEX(I57:I98,MATCH($A$100,$A$57:$A$98,0))</f>
        <v>-6.7916617825591885E-4</v>
      </c>
      <c r="J100" s="90">
        <f>INDEX(J57:J98,MATCH($A$100,$A$57:$A$98,0))</f>
        <v>-3.8171165777689531E-4</v>
      </c>
      <c r="K100" s="90">
        <f t="shared" ref="K100:L100" si="10">INDEX(K57:K98,MATCH($A$100,$A$57:$A$98,0))</f>
        <v>-4.9177533178856869E-4</v>
      </c>
      <c r="L100" s="90">
        <f t="shared" si="10"/>
        <v>-2.2074014577095902E-3</v>
      </c>
      <c r="M100" s="90">
        <f t="shared" ref="M100:R100" si="11">INDEX(M57:M98,MATCH($A$100,$A$57:$A$98,0))</f>
        <v>1.3680549165775435E-3</v>
      </c>
      <c r="N100" s="90">
        <f t="shared" si="11"/>
        <v>6.0680123579559542E-4</v>
      </c>
      <c r="O100" s="90">
        <f t="shared" si="11"/>
        <v>6.575473050995928E-4</v>
      </c>
      <c r="P100" s="90">
        <f t="shared" si="11"/>
        <v>-9.4060226755583454E-3</v>
      </c>
      <c r="Q100" s="90">
        <f t="shared" si="11"/>
        <v>1.0032488116278326E-3</v>
      </c>
      <c r="R100" s="90">
        <f t="shared" si="11"/>
        <v>-8.3705692372251228E-3</v>
      </c>
      <c r="S100" s="90">
        <f t="shared" ref="S100:T100" si="12">INDEX(S57:S98,MATCH($A$100,$A$57:$A$98,0))</f>
        <v>2.1275719457937603E-2</v>
      </c>
      <c r="T100" s="90">
        <f t="shared" si="12"/>
        <v>1.290515022071248E-2</v>
      </c>
      <c r="U100" s="90">
        <f>INDEX(U57:U98,MATCH($A$100,$A$57:$A$98,0))</f>
        <v>-8.3705692372251228E-3</v>
      </c>
      <c r="Y100" s="31"/>
      <c r="Z100" s="31"/>
      <c r="AA100" s="31"/>
      <c r="AB100" s="31"/>
      <c r="AC100" s="31"/>
      <c r="AD100" s="31"/>
    </row>
    <row r="101" spans="1:30" x14ac:dyDescent="0.25">
      <c r="A101" s="31"/>
      <c r="B101" s="259" t="s">
        <v>162</v>
      </c>
      <c r="C101" s="260">
        <f t="shared" ref="C101:T101" si="13">$R$100</f>
        <v>-8.3705692372251228E-3</v>
      </c>
      <c r="D101" s="260">
        <f t="shared" si="13"/>
        <v>-8.3705692372251228E-3</v>
      </c>
      <c r="E101" s="260">
        <f t="shared" si="13"/>
        <v>-8.3705692372251228E-3</v>
      </c>
      <c r="F101" s="260">
        <f t="shared" si="13"/>
        <v>-8.3705692372251228E-3</v>
      </c>
      <c r="G101" s="260">
        <f t="shared" si="13"/>
        <v>-8.3705692372251228E-3</v>
      </c>
      <c r="H101" s="260">
        <f t="shared" si="13"/>
        <v>-8.3705692372251228E-3</v>
      </c>
      <c r="I101" s="260">
        <f t="shared" si="13"/>
        <v>-8.3705692372251228E-3</v>
      </c>
      <c r="J101" s="260">
        <f t="shared" si="13"/>
        <v>-8.3705692372251228E-3</v>
      </c>
      <c r="K101" s="260">
        <f t="shared" si="13"/>
        <v>-8.3705692372251228E-3</v>
      </c>
      <c r="L101" s="260">
        <f t="shared" si="13"/>
        <v>-8.3705692372251228E-3</v>
      </c>
      <c r="M101" s="260">
        <f t="shared" si="13"/>
        <v>-8.3705692372251228E-3</v>
      </c>
      <c r="N101" s="260">
        <f t="shared" si="13"/>
        <v>-8.3705692372251228E-3</v>
      </c>
      <c r="O101" s="260">
        <f t="shared" si="13"/>
        <v>-8.3705692372251228E-3</v>
      </c>
      <c r="P101" s="260">
        <f t="shared" si="13"/>
        <v>-8.3705692372251228E-3</v>
      </c>
      <c r="Q101" s="260">
        <f t="shared" si="13"/>
        <v>-8.3705692372251228E-3</v>
      </c>
      <c r="R101" s="260">
        <f t="shared" si="13"/>
        <v>-8.3705692372251228E-3</v>
      </c>
      <c r="S101" s="260">
        <f t="shared" si="13"/>
        <v>-8.3705692372251228E-3</v>
      </c>
      <c r="T101" s="260">
        <f t="shared" si="13"/>
        <v>-8.3705692372251228E-3</v>
      </c>
      <c r="Y101" s="31"/>
      <c r="Z101" s="31"/>
      <c r="AA101" s="31"/>
      <c r="AB101" s="31"/>
      <c r="AC101" s="31"/>
      <c r="AD101" s="31"/>
    </row>
    <row r="102" spans="1:30" x14ac:dyDescent="0.25">
      <c r="Y102" s="31"/>
      <c r="Z102" s="31"/>
      <c r="AA102" s="31"/>
      <c r="AB102" s="31"/>
      <c r="AC102" s="31"/>
      <c r="AD102" s="31"/>
    </row>
    <row r="103" spans="1:30" ht="25" x14ac:dyDescent="0.5">
      <c r="A103" s="8" t="s">
        <v>496</v>
      </c>
      <c r="Y103" s="31"/>
      <c r="Z103" s="31"/>
      <c r="AA103" s="31"/>
      <c r="AB103" s="31"/>
      <c r="AC103" s="31"/>
      <c r="AD103" s="31"/>
    </row>
    <row r="104" spans="1:30" x14ac:dyDescent="0.25">
      <c r="Y104" s="31"/>
      <c r="Z104" s="31"/>
      <c r="AA104" s="31"/>
      <c r="AB104" s="31"/>
      <c r="AC104" s="31"/>
      <c r="AD104" s="31"/>
    </row>
    <row r="105" spans="1:30" ht="13" x14ac:dyDescent="0.3">
      <c r="A105" s="332"/>
      <c r="B105" s="333" t="s">
        <v>98</v>
      </c>
      <c r="C105" s="331" t="s">
        <v>279</v>
      </c>
      <c r="D105" s="331" t="s">
        <v>98</v>
      </c>
      <c r="E105" s="331" t="s">
        <v>404</v>
      </c>
      <c r="F105" s="331" t="s">
        <v>275</v>
      </c>
      <c r="G105" s="331" t="s">
        <v>310</v>
      </c>
      <c r="H105" s="331" t="s">
        <v>167</v>
      </c>
      <c r="I105" s="331" t="s">
        <v>429</v>
      </c>
      <c r="J105" s="331" t="s">
        <v>370</v>
      </c>
      <c r="K105" s="331" t="s">
        <v>89</v>
      </c>
      <c r="L105" s="331" t="s">
        <v>90</v>
      </c>
      <c r="M105" s="331" t="s">
        <v>399</v>
      </c>
      <c r="N105" s="331" t="s">
        <v>400</v>
      </c>
      <c r="O105" s="331" t="s">
        <v>498</v>
      </c>
      <c r="P105" s="331" t="s">
        <v>174</v>
      </c>
      <c r="Q105" s="331" t="s">
        <v>311</v>
      </c>
      <c r="R105" s="331" t="s">
        <v>314</v>
      </c>
      <c r="S105" s="331"/>
      <c r="T105" s="331" t="s">
        <v>426</v>
      </c>
      <c r="Y105" s="31"/>
    </row>
    <row r="106" spans="1:30" x14ac:dyDescent="0.25">
      <c r="A106" s="2" t="s">
        <v>180</v>
      </c>
      <c r="B106" s="272">
        <f>INDEX(calculation11!F:F,MATCH($A$100,calculation11!$A:$A,0))</f>
        <v>2.1275719457937603E-2</v>
      </c>
      <c r="C106" s="273">
        <f>B106+INDEX(calculation11!J:J,MATCH($A$100,calculation11!$A:$A,0))</f>
        <v>2.5096458429872959E-2</v>
      </c>
      <c r="D106" s="273">
        <f>C106+INDEX(calculation11!N:N,MATCH($A$100,calculation11!$A:$A,0))</f>
        <v>2.4928577230837634E-2</v>
      </c>
      <c r="E106" s="273">
        <f>D106+INDEX(calculation11!R:R,MATCH($A$100,calculation11!$A:$A,0))</f>
        <v>2.1940183123714929E-2</v>
      </c>
      <c r="F106" s="273">
        <f>E106+INDEX(calculation11!V:V,MATCH($A$100,calculation11!$A:$A,0))</f>
        <v>2.1690912512907889E-2</v>
      </c>
      <c r="G106" s="273">
        <f>F106+INDEX(calculation11!Z:Z,MATCH($A$100,calculation11!$A:$A,0))</f>
        <v>2.1096898627332772E-2</v>
      </c>
      <c r="H106" s="272">
        <f>G106+INDEX(calculation11!AD:AD,MATCH($A$100,calculation11!$A:$A,0))</f>
        <v>2.2435575252701234E-2</v>
      </c>
      <c r="I106" s="272">
        <f>H106+INDEX(calculation11!AH:AH,MATCH($A$100,calculation11!$A:$A,0))</f>
        <v>2.1756409074445315E-2</v>
      </c>
      <c r="J106" s="272">
        <f>I106+INDEX(calculation11!AL:AL,MATCH($A$100,calculation11!$A:$A,0))</f>
        <v>2.137469741666842E-2</v>
      </c>
      <c r="K106" s="272">
        <f>J106+INDEX(calculation11!AP:AP,MATCH($A$100,calculation11!$A:$A,0))</f>
        <v>2.0882922084879851E-2</v>
      </c>
      <c r="L106" s="272">
        <f>K106+INDEX(calculation11!AT:AT,MATCH($A$100,calculation11!$A:$A,0))</f>
        <v>1.8675520627170261E-2</v>
      </c>
      <c r="M106" s="272">
        <f>L106+INDEX(calculation11!AX:AX,MATCH($A$100,calculation11!$A:$A,0))</f>
        <v>2.0043575543747805E-2</v>
      </c>
      <c r="N106" s="272">
        <f>M106+INDEX(calculation11!BB:BB,MATCH($A$100,calculation11!$A:$A,0))</f>
        <v>2.06503767795434E-2</v>
      </c>
      <c r="O106" s="272">
        <f>N106+INDEX(calculation11!BF:BF,MATCH($A$100,calculation11!$A:$A,0))</f>
        <v>2.1307924084642993E-2</v>
      </c>
      <c r="P106" s="272">
        <f>O106+INDEX(calculation11!BJ:BJ,MATCH($A$100,calculation11!$A:$A,0))</f>
        <v>1.1901901409084648E-2</v>
      </c>
      <c r="Q106" s="274">
        <f>INDEX(calculation11!BN:BN,MATCH($A$100,calculation11!$A:$A,0))</f>
        <v>1.290515022071248E-2</v>
      </c>
      <c r="R106" s="274">
        <f>INDEX(calculation11!BN:BN,MATCH($A$100,calculation11!$A:$A,0))</f>
        <v>1.290515022071248E-2</v>
      </c>
      <c r="S106" s="272" t="s">
        <v>180</v>
      </c>
      <c r="T106" s="263">
        <f>R106-B106</f>
        <v>-8.3705692372251228E-3</v>
      </c>
    </row>
    <row r="107" spans="1:30" x14ac:dyDescent="0.25">
      <c r="A107" s="2" t="s">
        <v>179</v>
      </c>
      <c r="B107" s="275">
        <f>INDEX(calculation11!C:C,MATCH($A$100,calculation11!$A:$A,0))</f>
        <v>2551724.231124572</v>
      </c>
      <c r="C107" s="276">
        <f>INDEX(calculation11!G:G,MATCH($A$100,calculation11!$A:$A,0))</f>
        <v>2542213.4459342472</v>
      </c>
      <c r="D107" s="276">
        <f>INDEX(calculation11!K:K,MATCH($A$100,calculation11!$A:$A,0))</f>
        <v>2637636.480497201</v>
      </c>
      <c r="E107" s="276">
        <f>INDEX(calculation11!O:O,MATCH($A$100,calculation11!$A:$A,0))</f>
        <v>2668435.5576957762</v>
      </c>
      <c r="F107" s="276">
        <f>INDEX(calculation11!S:S,MATCH($A$100,calculation11!$A:$A,0))</f>
        <v>2745284.0789346346</v>
      </c>
      <c r="G107" s="276">
        <f>INDEX(calculation11!W:W,MATCH($A$100,calculation11!$A:$A,0))</f>
        <v>2749445.1030925256</v>
      </c>
      <c r="H107" s="275">
        <f>INDEX(calculation11!AA:AA,MATCH($A$100,calculation11!$A:$A,0))</f>
        <v>2745845.249975781</v>
      </c>
      <c r="I107" s="275">
        <f>INDEX(calculation11!AE:AE,MATCH($A$100,calculation11!$A:$A,0))</f>
        <v>2747670.4259256902</v>
      </c>
      <c r="J107" s="275">
        <f>INDEX(calculation11!AI:AI,MATCH($A$100,calculation11!$A:$A,0))</f>
        <v>2748697.2947486183</v>
      </c>
      <c r="K107" s="275">
        <f>INDEX(calculation11!AM:AM,MATCH($A$100,calculation11!$A:$A,0))</f>
        <v>2750021.3853910114</v>
      </c>
      <c r="L107" s="275">
        <f>INDEX(calculation11!AQ:AQ,MATCH($A$100,calculation11!$A:$A,0))</f>
        <v>2755980.4970923578</v>
      </c>
      <c r="M107" s="275">
        <f>INDEX(calculation11!AU:AU,MATCH($A$100,calculation11!$A:$A,0))</f>
        <v>2752284.250422671</v>
      </c>
      <c r="N107" s="275">
        <f>INDEX(calculation11!AY:AY,MATCH($A$100,calculation11!$A:$A,0))</f>
        <v>2750647.9511350668</v>
      </c>
      <c r="O107" s="275">
        <f>INDEX(calculation11!BC:BC,MATCH($A$100,calculation11!$A:$A,0))</f>
        <v>2748877.0051697083</v>
      </c>
      <c r="P107" s="275">
        <f>INDEX(calculation11!BG:BG,MATCH($A$100,calculation11!$A:$A,0))</f>
        <v>2774428.8886150722</v>
      </c>
      <c r="Q107" s="277">
        <f>INDEX(calculation11!BL:BL,MATCH($A$100,calculation11!$A:$A,0))</f>
        <v>2771680.9092165641</v>
      </c>
      <c r="R107" s="277">
        <f>INDEX(calculation11!BL:BL,MATCH($A$100,calculation11!$A:$A,0))</f>
        <v>2771680.9092165641</v>
      </c>
      <c r="S107" s="275" t="s">
        <v>179</v>
      </c>
      <c r="T107" s="278">
        <f>R107-B107</f>
        <v>219956.67809199216</v>
      </c>
    </row>
    <row r="108" spans="1:30" x14ac:dyDescent="0.25">
      <c r="A108" s="2" t="s">
        <v>98</v>
      </c>
      <c r="B108" s="275">
        <f>INDEX(calculation11!D:D,MATCH($A$100,calculation11!$A:$A,0))</f>
        <v>2606014</v>
      </c>
      <c r="C108" s="276">
        <f>INDEX(calculation11!H:H,MATCH($A$100,calculation11!$A:$A,0))</f>
        <v>2606014</v>
      </c>
      <c r="D108" s="276">
        <f>INDEX(calculation11!L:L,MATCH($A$100,calculation11!$A:$A,0))</f>
        <v>2703389.0052081505</v>
      </c>
      <c r="E108" s="276">
        <f>INDEX(calculation11!P:P,MATCH($A$100,calculation11!$A:$A,0))</f>
        <v>2726981.5224854541</v>
      </c>
      <c r="F108" s="276">
        <f>INDEX(calculation11!T:T,MATCH($A$100,calculation11!$A:$A,0))</f>
        <v>2804831.7957138848</v>
      </c>
      <c r="G108" s="276">
        <f>INDEX(calculation11!X:X,MATCH($A$100,calculation11!$A:$A,0))</f>
        <v>2807449.8677138849</v>
      </c>
      <c r="H108" s="275">
        <f t="shared" ref="H108:R108" si="14">G108</f>
        <v>2807449.8677138849</v>
      </c>
      <c r="I108" s="275">
        <f t="shared" si="14"/>
        <v>2807449.8677138849</v>
      </c>
      <c r="J108" s="275">
        <f t="shared" si="14"/>
        <v>2807449.8677138849</v>
      </c>
      <c r="K108" s="275">
        <f t="shared" si="14"/>
        <v>2807449.8677138849</v>
      </c>
      <c r="L108" s="275">
        <f t="shared" si="14"/>
        <v>2807449.8677138849</v>
      </c>
      <c r="M108" s="275">
        <f t="shared" si="14"/>
        <v>2807449.8677138849</v>
      </c>
      <c r="N108" s="275">
        <f t="shared" si="14"/>
        <v>2807449.8677138849</v>
      </c>
      <c r="O108" s="275">
        <f t="shared" si="14"/>
        <v>2807449.8677138849</v>
      </c>
      <c r="P108" s="275">
        <f t="shared" si="14"/>
        <v>2807449.8677138849</v>
      </c>
      <c r="Q108" s="275">
        <f t="shared" si="14"/>
        <v>2807449.8677138849</v>
      </c>
      <c r="R108" s="275">
        <f t="shared" si="14"/>
        <v>2807449.8677138849</v>
      </c>
      <c r="S108" s="275" t="s">
        <v>98</v>
      </c>
      <c r="T108" s="278">
        <f>R108-B108</f>
        <v>201435.86771388492</v>
      </c>
    </row>
    <row r="109" spans="1:30" x14ac:dyDescent="0.25">
      <c r="A109" s="2" t="s">
        <v>427</v>
      </c>
      <c r="B109" s="272">
        <f>INDEX(calculation11!E:E,MATCH($A$100,calculation11!$A:$A,0))</f>
        <v>2.498586971185501E-2</v>
      </c>
      <c r="C109" s="273">
        <f>C107/calculation11!G7</f>
        <v>2.4985869711855003E-2</v>
      </c>
      <c r="D109" s="273">
        <f>D107/calculation11!K7</f>
        <v>2.4985869711855003E-2</v>
      </c>
      <c r="E109" s="273">
        <f>E107/calculation11!O7</f>
        <v>2.4985869711855006E-2</v>
      </c>
      <c r="F109" s="273">
        <f>F107/calculation11!S7</f>
        <v>2.4985869711854999E-2</v>
      </c>
      <c r="G109" s="273">
        <f>G107/calculation11!W7</f>
        <v>2.4985869711855013E-2</v>
      </c>
      <c r="H109" s="272">
        <f>INDEX(calculation11!AB:AB,MATCH($A$100,calculation11!$A:$A,0))</f>
        <v>2.4953155670445121E-2</v>
      </c>
      <c r="I109" s="272">
        <f>INDEX(calculation11!AF:AF,MATCH($A$100,calculation11!$A:$A,0))</f>
        <v>2.4969742147634408E-2</v>
      </c>
      <c r="J109" s="272">
        <f>INDEX(calculation11!AJ:AJ,MATCH($A$100,calculation11!$A:$A,0))</f>
        <v>2.4979073925378209E-2</v>
      </c>
      <c r="K109" s="272">
        <f>INDEX(calculation11!AN:AN,MATCH($A$100,calculation11!$A:$A,0))</f>
        <v>2.4991106737468297E-2</v>
      </c>
      <c r="L109" s="272">
        <f>INDEX(calculation11!AR:AR,MATCH($A$100,calculation11!$A:$A,0))</f>
        <v>2.504526078782586E-2</v>
      </c>
      <c r="M109" s="272">
        <f>INDEX(calculation11!AV:AV,MATCH($A$100,calculation11!$A:$A,0))</f>
        <v>2.5011670759929761E-2</v>
      </c>
      <c r="N109" s="272">
        <f>INDEX(calculation11!AZ:AZ,MATCH($A$100,calculation11!$A:$A,0))</f>
        <v>2.4996800719148188E-2</v>
      </c>
      <c r="O109" s="272">
        <f>INDEX(calculation11!BD:BD,MATCH($A$100,calculation11!$A:$A,0))</f>
        <v>2.4980707062610946E-2</v>
      </c>
      <c r="P109" s="272">
        <f>INDEX(calculation11!BH:BH,MATCH($A$100,calculation11!$A:$A,0))</f>
        <v>2.5212912473782916E-2</v>
      </c>
      <c r="Q109" s="274">
        <f>Q107/H111</f>
        <v>2.5187939923814663E-2</v>
      </c>
      <c r="R109" s="274">
        <f>R107/H111</f>
        <v>2.5187939923814663E-2</v>
      </c>
      <c r="S109" s="272" t="s">
        <v>427</v>
      </c>
      <c r="T109" s="263">
        <f>R109-B109</f>
        <v>2.0207021195965333E-4</v>
      </c>
    </row>
    <row r="110" spans="1:30" x14ac:dyDescent="0.25"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2"/>
    </row>
    <row r="111" spans="1:30" x14ac:dyDescent="0.25">
      <c r="C111" s="2"/>
      <c r="D111" s="2"/>
      <c r="E111" s="2"/>
      <c r="F111" s="2"/>
      <c r="G111" s="2" t="s">
        <v>393</v>
      </c>
      <c r="H111" s="2">
        <f>calculation11!AU7</f>
        <v>110039999.99999994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U111" s="2"/>
    </row>
    <row r="112" spans="1:30" x14ac:dyDescent="0.25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U112" s="2"/>
    </row>
    <row r="113" spans="1:21" x14ac:dyDescent="0.25">
      <c r="A113" s="2" t="s">
        <v>494</v>
      </c>
      <c r="B113" s="320">
        <f>B106</f>
        <v>2.1275719457937603E-2</v>
      </c>
      <c r="C113" s="272">
        <f t="shared" ref="C113:H113" si="15">B113+C100</f>
        <v>2.5096458429872959E-2</v>
      </c>
      <c r="D113" s="272">
        <f t="shared" si="15"/>
        <v>2.4928577230837634E-2</v>
      </c>
      <c r="E113" s="272">
        <f t="shared" si="15"/>
        <v>2.1940183123714929E-2</v>
      </c>
      <c r="F113" s="272">
        <f t="shared" si="15"/>
        <v>2.1690912512907889E-2</v>
      </c>
      <c r="G113" s="272">
        <f t="shared" si="15"/>
        <v>2.1096898627332772E-2</v>
      </c>
      <c r="H113" s="272">
        <f t="shared" si="15"/>
        <v>2.2435575252701234E-2</v>
      </c>
      <c r="I113" s="272">
        <f t="shared" ref="I113:R113" si="16">H113+I100</f>
        <v>2.1756409074445315E-2</v>
      </c>
      <c r="J113" s="272">
        <f t="shared" si="16"/>
        <v>2.137469741666842E-2</v>
      </c>
      <c r="K113" s="272">
        <f t="shared" si="16"/>
        <v>2.0882922084879851E-2</v>
      </c>
      <c r="L113" s="272">
        <f t="shared" si="16"/>
        <v>1.8675520627170261E-2</v>
      </c>
      <c r="M113" s="272">
        <f t="shared" si="16"/>
        <v>2.0043575543747805E-2</v>
      </c>
      <c r="N113" s="272">
        <f t="shared" si="16"/>
        <v>2.06503767795434E-2</v>
      </c>
      <c r="O113" s="272">
        <f t="shared" si="16"/>
        <v>2.1307924084642993E-2</v>
      </c>
      <c r="P113" s="272">
        <f t="shared" si="16"/>
        <v>1.1901901409084648E-2</v>
      </c>
      <c r="Q113" s="272">
        <f t="shared" si="16"/>
        <v>1.290515022071248E-2</v>
      </c>
      <c r="R113" s="272">
        <f t="shared" si="16"/>
        <v>4.5345809834873574E-3</v>
      </c>
      <c r="S113" s="2"/>
      <c r="U113" s="2"/>
    </row>
    <row r="114" spans="1:21" x14ac:dyDescent="0.25">
      <c r="A114" s="2" t="s">
        <v>495</v>
      </c>
      <c r="B114" s="321" t="s">
        <v>191</v>
      </c>
      <c r="C114" s="321" t="s">
        <v>465</v>
      </c>
      <c r="D114" s="321" t="s">
        <v>467</v>
      </c>
      <c r="E114" s="321" t="s">
        <v>469</v>
      </c>
      <c r="F114" s="321" t="s">
        <v>471</v>
      </c>
      <c r="G114" s="321" t="s">
        <v>473</v>
      </c>
      <c r="H114" s="321" t="s">
        <v>475</v>
      </c>
      <c r="I114" s="321" t="s">
        <v>478</v>
      </c>
      <c r="J114" s="321" t="s">
        <v>477</v>
      </c>
      <c r="K114" s="321" t="s">
        <v>479</v>
      </c>
      <c r="L114" s="321" t="s">
        <v>480</v>
      </c>
      <c r="M114" s="321" t="s">
        <v>476</v>
      </c>
      <c r="N114" s="321" t="s">
        <v>481</v>
      </c>
      <c r="O114" s="321" t="s">
        <v>482</v>
      </c>
      <c r="P114" s="321" t="s">
        <v>483</v>
      </c>
      <c r="Q114" s="321" t="s">
        <v>484</v>
      </c>
      <c r="R114" s="321" t="s">
        <v>484</v>
      </c>
      <c r="S114" s="2"/>
      <c r="U114" s="2"/>
    </row>
    <row r="115" spans="1:21" x14ac:dyDescent="0.25">
      <c r="B115" s="324" t="s">
        <v>463</v>
      </c>
      <c r="C115" s="324" t="s">
        <v>466</v>
      </c>
      <c r="D115" s="324" t="s">
        <v>468</v>
      </c>
      <c r="E115" s="324" t="s">
        <v>470</v>
      </c>
      <c r="F115" s="324" t="s">
        <v>472</v>
      </c>
      <c r="G115" s="324" t="s">
        <v>474</v>
      </c>
      <c r="H115" s="318"/>
      <c r="I115" s="318"/>
      <c r="J115" s="318"/>
      <c r="K115" s="318"/>
      <c r="L115" s="318"/>
      <c r="M115" s="318"/>
      <c r="N115" s="318"/>
      <c r="O115" s="318"/>
      <c r="P115" s="318"/>
      <c r="Q115" s="318"/>
      <c r="R115" s="318"/>
    </row>
    <row r="116" spans="1:21" x14ac:dyDescent="0.25">
      <c r="B116" s="321" t="s">
        <v>464</v>
      </c>
      <c r="C116" s="323" t="str">
        <f>C114</f>
        <v>G</v>
      </c>
      <c r="D116" s="323" t="str">
        <f t="shared" ref="D116:G116" si="17">D114</f>
        <v>K</v>
      </c>
      <c r="E116" s="323" t="str">
        <f t="shared" si="17"/>
        <v>O</v>
      </c>
      <c r="F116" s="323" t="str">
        <f t="shared" si="17"/>
        <v>S</v>
      </c>
      <c r="G116" s="323" t="str">
        <f t="shared" si="17"/>
        <v>W</v>
      </c>
      <c r="H116" s="324" t="s">
        <v>485</v>
      </c>
      <c r="I116" s="324" t="s">
        <v>488</v>
      </c>
      <c r="J116" s="324" t="s">
        <v>487</v>
      </c>
      <c r="K116" s="324" t="s">
        <v>489</v>
      </c>
      <c r="L116" s="324" t="s">
        <v>490</v>
      </c>
      <c r="M116" s="324" t="s">
        <v>486</v>
      </c>
      <c r="N116" s="324" t="s">
        <v>491</v>
      </c>
      <c r="O116" s="324" t="s">
        <v>492</v>
      </c>
      <c r="P116" s="324" t="s">
        <v>493</v>
      </c>
      <c r="Q116" s="318"/>
      <c r="R116" s="318"/>
    </row>
    <row r="118" spans="1:21" ht="13" x14ac:dyDescent="0.3">
      <c r="A118" s="331" t="s">
        <v>515</v>
      </c>
      <c r="B118" s="332"/>
      <c r="C118" s="332"/>
      <c r="D118" s="332"/>
      <c r="E118" s="332"/>
      <c r="F118" s="332"/>
      <c r="G118" s="332"/>
      <c r="H118" s="332"/>
      <c r="I118" s="332"/>
      <c r="J118" s="332"/>
      <c r="K118" s="332"/>
      <c r="L118" s="332"/>
      <c r="M118" s="332"/>
      <c r="N118" s="332"/>
      <c r="O118" s="332"/>
      <c r="P118" s="332"/>
      <c r="Q118" s="332"/>
      <c r="R118" s="332"/>
      <c r="S118" s="332"/>
      <c r="T118" s="332"/>
    </row>
    <row r="119" spans="1:21" ht="112.5" x14ac:dyDescent="0.25">
      <c r="B119" s="322" t="str" cm="1">
        <f t="array" aca="1" ref="B119" ca="1">INDIRECT("calculation11!"&amp;B114&amp;"8")</f>
        <v>target allocation</v>
      </c>
      <c r="C119" s="322" t="str" cm="1">
        <f t="array" aca="1" ref="C119" ca="1">INDIRECT("calculation11!"&amp;C114&amp;"8")</f>
        <v>2024/25 Fair Shares Target (£k) exc all adjustments</v>
      </c>
      <c r="D119" s="322" t="str" cm="1">
        <f t="array" aca="1" ref="D119" ca="1">INDIRECT("calculation11!"&amp;D114&amp;"8")</f>
        <v>2024/25 Fair Shares Target (£k) exc adj + updated baseline</v>
      </c>
      <c r="E119" s="322" t="str" cm="1">
        <f t="array" aca="1" ref="E119" ca="1">INDIRECT("calculation11!"&amp;E114&amp;"8")</f>
        <v>2024/25 Fair Shares Target (£k) exc adj + updated baseline + capacity</v>
      </c>
      <c r="F119" s="322" t="str" cm="1">
        <f t="array" aca="1" ref="F119" ca="1">INDIRECT("calculation11!"&amp;F114&amp;"8")</f>
        <v>2024/25 Fair Shares Target (£k) exc adj + updated baseline + capacity + pay</v>
      </c>
      <c r="G119" s="322" t="str" cm="1">
        <f t="array" aca="1" ref="G119" ca="1">INDIRECT("calculation11!"&amp;G114&amp;"8")</f>
        <v>2024/25 Fair Shares Target inc all adjustments(£k) (+ other)</v>
      </c>
      <c r="H119" s="322" t="str" cm="1">
        <f t="array" aca="1" ref="H119" ca="1">INDIRECT("calculation11!"&amp;H114&amp;"8")</f>
        <v>Population share target</v>
      </c>
      <c r="I119" s="322" t="str" cm="1">
        <f t="array" aca="1" ref="I119" ca="1">INDIRECT("calculation11!"&amp;I114&amp;"8")</f>
        <v>Prescribing target</v>
      </c>
      <c r="J119" s="322" t="str" cm="1">
        <f t="array" aca="1" ref="J119" ca="1">INDIRECT("calculation11!"&amp;J114&amp;"8")</f>
        <v>Maternity target</v>
      </c>
      <c r="K119" s="322" t="str" cm="1">
        <f t="array" aca="1" ref="K119" ca="1">INDIRECT("calculation11!"&amp;K114&amp;"8")</f>
        <v>CSTTA target</v>
      </c>
      <c r="L119" s="322" t="str" cm="1">
        <f t="array" aca="1" ref="L119" ca="1">INDIRECT("calculation11!"&amp;L114&amp;"8")</f>
        <v xml:space="preserve">MFF target </v>
      </c>
      <c r="M119" s="322" t="str" cm="1">
        <f t="array" aca="1" ref="M119" ca="1">INDIRECT("calculation11!"&amp;M114&amp;"8")</f>
        <v>EXP weights target</v>
      </c>
      <c r="N119" s="322" t="str" cm="1">
        <f t="array" aca="1" ref="N119" ca="1">INDIRECT("calculation11!"&amp;N114&amp;"8")</f>
        <v>Remoteness target</v>
      </c>
      <c r="O119" s="322" t="str" cm="1">
        <f t="array" aca="1" ref="O119" ca="1">INDIRECT("calculation11!"&amp;O114&amp;"8")</f>
        <v>PFI data target</v>
      </c>
      <c r="P119" s="322" t="str" cm="1">
        <f t="array" aca="1" ref="P119" ca="1">INDIRECT("calculation11!"&amp;P114&amp;"8")</f>
        <v>HI data target</v>
      </c>
      <c r="Q119" s="322" t="str" cm="1">
        <f t="array" aca="1" ref="Q119" ca="1">INDIRECT("calculation11!"&amp;Q114&amp;"8")</f>
        <v>2024/25 Fair Shares Target (£k)</v>
      </c>
      <c r="R119" s="322" t="str" cm="1">
        <f t="array" aca="1" ref="R119" ca="1">INDIRECT("calculation11!"&amp;R114&amp;"8")</f>
        <v>2024/25 Fair Shares Target (£k)</v>
      </c>
    </row>
    <row r="120" spans="1:21" ht="87.5" x14ac:dyDescent="0.25">
      <c r="B120" s="322" t="str" cm="1">
        <f t="array" aca="1" ref="B120" ca="1">INDIRECT("calculation11!"&amp;B115&amp;"8")</f>
        <v>recurrent allocation</v>
      </c>
      <c r="C120" s="322" t="str" cm="1">
        <f t="array" aca="1" ref="C120" ca="1">INDIRECT("calculation11!"&amp;C115&amp;"8")</f>
        <v>2024/25 Unadjusted Recurrent baseline (£k)</v>
      </c>
      <c r="D120" s="322" t="str" cm="1">
        <f t="array" aca="1" ref="D120" ca="1">INDIRECT("calculation11!"&amp;D115&amp;"8")</f>
        <v>2024/25 Recurrent baseline - updated (£k)</v>
      </c>
      <c r="E120" s="322" t="str" cm="1">
        <f t="array" aca="1" ref="E120" ca="1">INDIRECT("calculation11!"&amp;E115&amp;"8")</f>
        <v>Recurrent baseline inc baseline update +capacity</v>
      </c>
      <c r="F120" s="322" t="str" cm="1">
        <f t="array" aca="1" ref="F120" ca="1">INDIRECT("calculation11!"&amp;F115&amp;"8")</f>
        <v>Recurrent baseline inc baseline update  + capacity + pay</v>
      </c>
      <c r="G120" s="322" t="str" cm="1">
        <f t="array" aca="1" ref="G120" ca="1">INDIRECT("calculation11!"&amp;G115&amp;"8")</f>
        <v>Recurrent baseline inc all adjustments (+ other)</v>
      </c>
      <c r="H120" s="325" t="str">
        <f ca="1">G120</f>
        <v>Recurrent baseline inc all adjustments (+ other)</v>
      </c>
      <c r="I120" s="325" t="str">
        <f ca="1">J120</f>
        <v>Recurrent baseline inc all adjustments (+ other)</v>
      </c>
      <c r="J120" s="325" t="str">
        <f ca="1">M120</f>
        <v>Recurrent baseline inc all adjustments (+ other)</v>
      </c>
      <c r="K120" s="325" t="str">
        <f ca="1">I120</f>
        <v>Recurrent baseline inc all adjustments (+ other)</v>
      </c>
      <c r="L120" s="325" t="str">
        <f t="shared" ref="L120:R120" ca="1" si="18">K120</f>
        <v>Recurrent baseline inc all adjustments (+ other)</v>
      </c>
      <c r="M120" s="325" t="str">
        <f ca="1">H120</f>
        <v>Recurrent baseline inc all adjustments (+ other)</v>
      </c>
      <c r="N120" s="325" t="str">
        <f ca="1">L120</f>
        <v>Recurrent baseline inc all adjustments (+ other)</v>
      </c>
      <c r="O120" s="325" t="str">
        <f t="shared" ca="1" si="18"/>
        <v>Recurrent baseline inc all adjustments (+ other)</v>
      </c>
      <c r="P120" s="325" t="str">
        <f t="shared" ca="1" si="18"/>
        <v>Recurrent baseline inc all adjustments (+ other)</v>
      </c>
      <c r="Q120" s="325" t="str">
        <f t="shared" ca="1" si="18"/>
        <v>Recurrent baseline inc all adjustments (+ other)</v>
      </c>
      <c r="R120" s="325" t="str">
        <f t="shared" ca="1" si="18"/>
        <v>Recurrent baseline inc all adjustments (+ other)</v>
      </c>
    </row>
    <row r="121" spans="1:21" ht="112.5" x14ac:dyDescent="0.25">
      <c r="B121" s="322" t="str" cm="1">
        <f t="array" aca="1" ref="B121" ca="1">INDIRECT("calculation11!"&amp;B116&amp;"8")</f>
        <v>target share</v>
      </c>
      <c r="C121" s="322" t="str" cm="1">
        <f t="array" aca="1" ref="C121" ca="1">INDIRECT("calculation11!"&amp;C116&amp;"8")</f>
        <v>2024/25 Fair Shares Target (£k) exc all adjustments</v>
      </c>
      <c r="D121" s="322" t="str" cm="1">
        <f t="array" aca="1" ref="D121" ca="1">INDIRECT("calculation11!"&amp;D116&amp;"8")</f>
        <v>2024/25 Fair Shares Target (£k) exc adj + updated baseline</v>
      </c>
      <c r="E121" s="322" t="str" cm="1">
        <f t="array" aca="1" ref="E121" ca="1">INDIRECT("calculation11!"&amp;E116&amp;"8")</f>
        <v>2024/25 Fair Shares Target (£k) exc adj + updated baseline + capacity</v>
      </c>
      <c r="F121" s="322" t="str" cm="1">
        <f t="array" aca="1" ref="F121" ca="1">INDIRECT("calculation11!"&amp;F116&amp;"8")</f>
        <v>2024/25 Fair Shares Target (£k) exc adj + updated baseline + capacity + pay</v>
      </c>
      <c r="G121" s="322" t="str" cm="1">
        <f t="array" aca="1" ref="G121" ca="1">INDIRECT("calculation11!"&amp;G116&amp;"8")</f>
        <v>2024/25 Fair Shares Target inc all adjustments(£k) (+ other)</v>
      </c>
      <c r="H121" s="322" t="str" cm="1">
        <f t="array" aca="1" ref="H121" ca="1">INDIRECT("calculation11!"&amp;H116&amp;"8")</f>
        <v>Pop share  - target share</v>
      </c>
      <c r="I121" s="322" t="str" cm="1">
        <f t="array" aca="1" ref="I121" ca="1">INDIRECT("calculation11!"&amp;I116&amp;"8")</f>
        <v>Prescribing target share</v>
      </c>
      <c r="J121" s="322" t="str" cm="1">
        <f t="array" aca="1" ref="J121" ca="1">INDIRECT("calculation11!"&amp;J116&amp;"8")</f>
        <v>Maternity target share</v>
      </c>
      <c r="K121" s="322" t="str" cm="1">
        <f t="array" aca="1" ref="K121" ca="1">INDIRECT("calculation11!"&amp;K116&amp;"8")</f>
        <v>CSTTA target share</v>
      </c>
      <c r="L121" s="322" t="str" cm="1">
        <f t="array" aca="1" ref="L121" ca="1">INDIRECT("calculation11!"&amp;L116&amp;"8")</f>
        <v>MFF target share</v>
      </c>
      <c r="M121" s="322" t="str" cm="1">
        <f t="array" aca="1" ref="M121" ca="1">INDIRECT("calculation11!"&amp;M116&amp;"8")</f>
        <v>Exp weights target share</v>
      </c>
      <c r="N121" s="322" t="str" cm="1">
        <f t="array" aca="1" ref="N121" ca="1">INDIRECT("calculation11!"&amp;N116&amp;"8")</f>
        <v>Remoteness target</v>
      </c>
      <c r="O121" s="322" t="str" cm="1">
        <f t="array" aca="1" ref="O121" ca="1">INDIRECT("calculation11!"&amp;O116&amp;"8")</f>
        <v>PFI target share</v>
      </c>
      <c r="P121" s="322" t="str" cm="1">
        <f t="array" aca="1" ref="P121" ca="1">INDIRECT("calculation11!"&amp;P116&amp;"8")</f>
        <v>HI data target share</v>
      </c>
      <c r="Q121" s="322" t="e" cm="1">
        <f t="array" aca="1" ref="Q121" ca="1">INDIRECT("calculation11!"&amp;Q116&amp;"8")</f>
        <v>#REF!</v>
      </c>
      <c r="R121" s="322" t="e" cm="1">
        <f t="array" aca="1" ref="R121" ca="1">INDIRECT("calculation11!"&amp;R116&amp;"8")</f>
        <v>#REF!</v>
      </c>
    </row>
    <row r="122" spans="1:21" x14ac:dyDescent="0.25">
      <c r="B122" s="322" cm="1">
        <f t="array" aca="1" ref="B122" ca="1">INDIRECT("calculation11!"&amp;B116&amp;"7")</f>
        <v>0</v>
      </c>
      <c r="C122" s="322" cm="1">
        <f t="array" aca="1" ref="C122" ca="1">INDIRECT("calculation11!"&amp;C116&amp;"7")</f>
        <v>101746045.87520312</v>
      </c>
      <c r="D122" s="322" cm="1">
        <f t="array" aca="1" ref="D122" ca="1">INDIRECT("calculation11!"&amp;D116&amp;"7")</f>
        <v>105565125.84573856</v>
      </c>
      <c r="E122" s="322" cm="1">
        <f t="array" aca="1" ref="E122" ca="1">INDIRECT("calculation11!"&amp;E116&amp;"7")</f>
        <v>106797785.64720874</v>
      </c>
      <c r="F122" s="322" cm="1">
        <f t="array" aca="1" ref="F122" ca="1">INDIRECT("calculation11!"&amp;F116&amp;"7")</f>
        <v>109873464.90612991</v>
      </c>
      <c r="G122" s="322" cm="1">
        <f t="array" aca="1" ref="G122" ca="1">INDIRECT("calculation11!"&amp;G116&amp;"7")</f>
        <v>110040000</v>
      </c>
    </row>
  </sheetData>
  <sortState xmlns:xlrd2="http://schemas.microsoft.com/office/spreadsheetml/2017/richdata2" ref="AU6:AV47">
    <sortCondition ref="AV8"/>
  </sortState>
  <conditionalFormatting sqref="B5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6:R4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0:R50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8C7B8-A2E3-4F71-BC2D-AF19CF03C934}">
  <sheetPr>
    <tabColor rgb="FF7B2451"/>
  </sheetPr>
  <dimension ref="A1:BP50"/>
  <sheetViews>
    <sheetView workbookViewId="0">
      <selection activeCell="AO1" sqref="A1:XFD1048576"/>
    </sheetView>
  </sheetViews>
  <sheetFormatPr defaultColWidth="9.1796875" defaultRowHeight="12.5" x14ac:dyDescent="0.25"/>
  <cols>
    <col min="1" max="1" width="9.1796875" style="145"/>
    <col min="2" max="2" width="55.54296875" style="145" bestFit="1" customWidth="1"/>
    <col min="3" max="4" width="12.453125" style="145" customWidth="1"/>
    <col min="5" max="5" width="10.54296875" style="145" customWidth="1"/>
    <col min="6" max="6" width="10" style="145" customWidth="1"/>
    <col min="7" max="7" width="11.54296875" style="145" customWidth="1"/>
    <col min="8" max="8" width="12.54296875" style="145" customWidth="1"/>
    <col min="9" max="9" width="9.1796875" style="145"/>
    <col min="10" max="10" width="12" style="145" customWidth="1"/>
    <col min="11" max="11" width="11.54296875" style="145" customWidth="1"/>
    <col min="12" max="12" width="11.453125" style="145" customWidth="1"/>
    <col min="13" max="14" width="9.1796875" style="145"/>
    <col min="15" max="16" width="11.54296875" style="145" customWidth="1"/>
    <col min="17" max="18" width="9.1796875" style="145"/>
    <col min="19" max="19" width="11.54296875" style="145" customWidth="1"/>
    <col min="20" max="20" width="12" style="145" customWidth="1"/>
    <col min="21" max="22" width="9.1796875" style="145"/>
    <col min="23" max="24" width="11.54296875" style="145" customWidth="1"/>
    <col min="25" max="26" width="9.1796875" style="145"/>
    <col min="27" max="27" width="12.54296875" style="145" customWidth="1"/>
    <col min="28" max="30" width="9.1796875" style="145"/>
    <col min="31" max="31" width="12.453125" style="145" customWidth="1"/>
    <col min="32" max="34" width="9.1796875" style="145"/>
    <col min="35" max="35" width="14.453125" style="145" bestFit="1" customWidth="1"/>
    <col min="36" max="38" width="9.1796875" style="145"/>
    <col min="39" max="39" width="11.54296875" style="145" customWidth="1"/>
    <col min="40" max="40" width="12.453125" style="145" customWidth="1"/>
    <col min="41" max="42" width="9.1796875" style="145"/>
    <col min="43" max="43" width="11.54296875" style="145" customWidth="1"/>
    <col min="44" max="44" width="13.453125" style="145" customWidth="1"/>
    <col min="45" max="46" width="9.1796875" style="145"/>
    <col min="47" max="47" width="11.54296875" style="145" customWidth="1"/>
    <col min="48" max="48" width="13.54296875" style="145" customWidth="1"/>
    <col min="49" max="50" width="9.1796875" style="145"/>
    <col min="51" max="51" width="13.54296875" style="145" customWidth="1"/>
    <col min="52" max="52" width="12" style="145" customWidth="1"/>
    <col min="53" max="54" width="9.1796875" style="145"/>
    <col min="55" max="55" width="11.54296875" style="145" customWidth="1"/>
    <col min="56" max="56" width="12" style="145" customWidth="1"/>
    <col min="57" max="58" width="9.1796875" style="145"/>
    <col min="59" max="59" width="12.453125" style="145" customWidth="1"/>
    <col min="60" max="60" width="12.54296875" style="145" customWidth="1"/>
    <col min="61" max="16384" width="9.1796875" style="145"/>
  </cols>
  <sheetData>
    <row r="1" spans="1:68" x14ac:dyDescent="0.25">
      <c r="BM1" s="145" t="s">
        <v>510</v>
      </c>
    </row>
    <row r="2" spans="1:68" x14ac:dyDescent="0.25">
      <c r="B2" s="145" t="s">
        <v>366</v>
      </c>
      <c r="C2" s="145" t="s">
        <v>361</v>
      </c>
      <c r="G2" s="145" t="s">
        <v>365</v>
      </c>
      <c r="K2" s="145" t="s">
        <v>359</v>
      </c>
      <c r="O2" s="145" t="s">
        <v>359</v>
      </c>
      <c r="S2" s="145" t="s">
        <v>359</v>
      </c>
      <c r="W2" s="145" t="s">
        <v>358</v>
      </c>
      <c r="AA2" s="145" t="s">
        <v>357</v>
      </c>
      <c r="AE2" s="145" t="s">
        <v>357</v>
      </c>
      <c r="AI2" s="145" t="s">
        <v>357</v>
      </c>
      <c r="AM2" s="145" t="s">
        <v>357</v>
      </c>
      <c r="AQ2" s="145" t="s">
        <v>357</v>
      </c>
      <c r="AU2" s="145" t="s">
        <v>357</v>
      </c>
      <c r="AY2" s="145" t="s">
        <v>357</v>
      </c>
      <c r="BC2" s="145" t="s">
        <v>357</v>
      </c>
      <c r="BG2" s="145" t="s">
        <v>357</v>
      </c>
      <c r="BL2" s="145" t="s">
        <v>357</v>
      </c>
    </row>
    <row r="3" spans="1:68" x14ac:dyDescent="0.25">
      <c r="B3" s="145" t="s">
        <v>364</v>
      </c>
      <c r="C3" s="145" t="s">
        <v>361</v>
      </c>
      <c r="G3" s="145" t="s">
        <v>361</v>
      </c>
      <c r="J3" s="335"/>
      <c r="K3" s="145" t="s">
        <v>361</v>
      </c>
      <c r="O3" s="145" t="s">
        <v>361</v>
      </c>
      <c r="S3" s="145" t="s">
        <v>361</v>
      </c>
      <c r="W3" s="145" t="s">
        <v>361</v>
      </c>
      <c r="Z3" s="335"/>
      <c r="AA3" s="145" t="s">
        <v>363</v>
      </c>
      <c r="AE3" s="145" t="s">
        <v>363</v>
      </c>
      <c r="AI3" s="145" t="s">
        <v>363</v>
      </c>
      <c r="AM3" s="145" t="s">
        <v>363</v>
      </c>
      <c r="AQ3" s="145" t="s">
        <v>363</v>
      </c>
      <c r="AU3" s="145" t="s">
        <v>363</v>
      </c>
      <c r="AY3" s="145" t="s">
        <v>363</v>
      </c>
      <c r="BC3" s="145" t="s">
        <v>363</v>
      </c>
      <c r="BG3" s="145" t="s">
        <v>363</v>
      </c>
      <c r="BL3" s="145" t="s">
        <v>357</v>
      </c>
    </row>
    <row r="4" spans="1:68" x14ac:dyDescent="0.25">
      <c r="B4" s="145" t="s">
        <v>362</v>
      </c>
      <c r="C4" s="145" t="s">
        <v>361</v>
      </c>
      <c r="G4" s="336" t="s">
        <v>360</v>
      </c>
      <c r="J4" s="335"/>
      <c r="K4" s="145" t="s">
        <v>359</v>
      </c>
      <c r="O4" s="145" t="s">
        <v>359</v>
      </c>
      <c r="S4" s="145" t="s">
        <v>359</v>
      </c>
      <c r="W4" s="145" t="s">
        <v>358</v>
      </c>
      <c r="Z4" s="335"/>
      <c r="AA4" s="145" t="s">
        <v>357</v>
      </c>
      <c r="AE4" s="145" t="s">
        <v>357</v>
      </c>
      <c r="AI4" s="145" t="s">
        <v>357</v>
      </c>
      <c r="AM4" s="145" t="s">
        <v>357</v>
      </c>
      <c r="AQ4" s="145" t="s">
        <v>357</v>
      </c>
      <c r="AU4" s="145" t="s">
        <v>357</v>
      </c>
      <c r="AY4" s="145" t="s">
        <v>357</v>
      </c>
      <c r="BC4" s="145" t="s">
        <v>357</v>
      </c>
      <c r="BG4" s="145" t="s">
        <v>357</v>
      </c>
      <c r="BL4" s="145" t="s">
        <v>357</v>
      </c>
    </row>
    <row r="6" spans="1:68" s="337" customFormat="1" x14ac:dyDescent="0.25">
      <c r="C6" s="338" t="s">
        <v>356</v>
      </c>
      <c r="G6" s="338" t="s">
        <v>287</v>
      </c>
      <c r="J6" s="339"/>
      <c r="K6" s="340" t="s">
        <v>355</v>
      </c>
      <c r="Z6" s="339"/>
      <c r="AA6" s="337" t="s">
        <v>282</v>
      </c>
      <c r="BL6" s="338" t="s">
        <v>354</v>
      </c>
      <c r="BP6" s="145"/>
    </row>
    <row r="7" spans="1:68" x14ac:dyDescent="0.25">
      <c r="A7" s="145" t="s">
        <v>178</v>
      </c>
      <c r="C7" s="341">
        <f>SUM(C9:C50)</f>
        <v>102126692.42863534</v>
      </c>
      <c r="D7" s="341">
        <f>SUM(D9:D50)</f>
        <v>103817368</v>
      </c>
      <c r="F7" s="342">
        <f>D7/C7-1</f>
        <v>1.6554688408675133E-2</v>
      </c>
      <c r="G7" s="341">
        <f>SUM(G9:G50)</f>
        <v>101746045.87520312</v>
      </c>
      <c r="H7" s="341">
        <f>SUM(H9:H50)</f>
        <v>103817368</v>
      </c>
      <c r="I7" s="343">
        <f>H7/G7-1</f>
        <v>2.0357765326207033E-2</v>
      </c>
      <c r="J7" s="344">
        <f>I7-F7</f>
        <v>3.8030769175319001E-3</v>
      </c>
      <c r="K7" s="341">
        <f>SUM(K9:K50)</f>
        <v>105565125.84573856</v>
      </c>
      <c r="L7" s="341">
        <f>SUM(L9:L50)</f>
        <v>107636447.97053544</v>
      </c>
      <c r="M7" s="342">
        <f>L7/K7-1</f>
        <v>1.9621272728113759E-2</v>
      </c>
      <c r="N7" s="344">
        <f>M7-I7</f>
        <v>-7.3649259809327461E-4</v>
      </c>
      <c r="O7" s="341">
        <f>SUM(O9:O50)</f>
        <v>106797785.64720874</v>
      </c>
      <c r="P7" s="341">
        <f>SUM(P9:P50)</f>
        <v>108869107.77200566</v>
      </c>
      <c r="Q7" s="342">
        <f>P7/O7-1</f>
        <v>1.9394804042466296E-2</v>
      </c>
      <c r="R7" s="344">
        <f>Q7-M7</f>
        <v>-2.2646868564746292E-4</v>
      </c>
      <c r="S7" s="341">
        <f>SUM(S9:S50)</f>
        <v>109873464.90612991</v>
      </c>
      <c r="T7" s="341">
        <f>SUM(T9:T50)</f>
        <v>111944787.03092676</v>
      </c>
      <c r="U7" s="342">
        <f>T7/S7-1</f>
        <v>1.8851886818773478E-2</v>
      </c>
      <c r="V7" s="342">
        <f>U7-Q7</f>
        <v>-5.4291722369281814E-4</v>
      </c>
      <c r="W7" s="341">
        <f>SUM(W9:W50)</f>
        <v>110040000</v>
      </c>
      <c r="X7" s="341">
        <f>SUM(X9:X50)</f>
        <v>112111322.12479693</v>
      </c>
      <c r="Y7" s="342">
        <f>X7/W7-1</f>
        <v>1.8823356277689163E-2</v>
      </c>
      <c r="Z7" s="344">
        <f>Y7-U7</f>
        <v>-2.8530541084315075E-5</v>
      </c>
      <c r="AA7" s="341">
        <f>SUM(AA9:AA50)</f>
        <v>110040000.00000001</v>
      </c>
      <c r="AC7" s="342"/>
      <c r="AD7" s="344"/>
      <c r="AE7" s="341">
        <f>SUM(AE9:AE50)</f>
        <v>110039999.99999993</v>
      </c>
      <c r="AG7" s="344"/>
      <c r="AH7" s="344"/>
      <c r="AI7" s="341">
        <f>SUM(AI9:AI50)</f>
        <v>110039999.99999996</v>
      </c>
      <c r="AM7" s="341">
        <f>SUM(AM9:AM50)</f>
        <v>110040000</v>
      </c>
      <c r="AQ7" s="341">
        <f>SUM(AQ9:AQ50)</f>
        <v>110039999.99999994</v>
      </c>
      <c r="AU7" s="341">
        <f>SUM(AU9:AU50)</f>
        <v>110039999.99999994</v>
      </c>
    </row>
    <row r="8" spans="1:68" ht="100" x14ac:dyDescent="0.25">
      <c r="A8" s="157" t="s">
        <v>96</v>
      </c>
      <c r="B8" s="157" t="s">
        <v>95</v>
      </c>
      <c r="C8" s="345" t="s">
        <v>288</v>
      </c>
      <c r="D8" s="346" t="s">
        <v>285</v>
      </c>
      <c r="E8" s="346" t="s">
        <v>353</v>
      </c>
      <c r="F8" s="347" t="s">
        <v>180</v>
      </c>
      <c r="G8" s="154" t="s">
        <v>352</v>
      </c>
      <c r="H8" s="154" t="s">
        <v>351</v>
      </c>
      <c r="I8" s="346" t="s">
        <v>180</v>
      </c>
      <c r="J8" s="346" t="s">
        <v>97</v>
      </c>
      <c r="K8" s="155" t="s">
        <v>350</v>
      </c>
      <c r="L8" s="156" t="s">
        <v>349</v>
      </c>
      <c r="M8" s="346" t="s">
        <v>180</v>
      </c>
      <c r="N8" s="347" t="s">
        <v>97</v>
      </c>
      <c r="O8" s="155" t="s">
        <v>348</v>
      </c>
      <c r="P8" s="154" t="s">
        <v>347</v>
      </c>
      <c r="Q8" s="346" t="s">
        <v>180</v>
      </c>
      <c r="R8" s="347" t="s">
        <v>97</v>
      </c>
      <c r="S8" s="155" t="s">
        <v>346</v>
      </c>
      <c r="T8" s="154" t="s">
        <v>345</v>
      </c>
      <c r="U8" s="346" t="s">
        <v>180</v>
      </c>
      <c r="V8" s="347" t="s">
        <v>97</v>
      </c>
      <c r="W8" s="154" t="s">
        <v>344</v>
      </c>
      <c r="X8" s="154" t="s">
        <v>286</v>
      </c>
      <c r="Y8" s="346" t="s">
        <v>180</v>
      </c>
      <c r="Z8" s="347" t="s">
        <v>97</v>
      </c>
      <c r="AA8" s="346" t="s">
        <v>289</v>
      </c>
      <c r="AB8" s="346" t="s">
        <v>343</v>
      </c>
      <c r="AC8" s="346" t="s">
        <v>180</v>
      </c>
      <c r="AD8" s="346" t="s">
        <v>97</v>
      </c>
      <c r="AE8" s="345" t="s">
        <v>342</v>
      </c>
      <c r="AF8" s="346" t="s">
        <v>341</v>
      </c>
      <c r="AG8" s="346" t="s">
        <v>180</v>
      </c>
      <c r="AH8" s="347" t="s">
        <v>97</v>
      </c>
      <c r="AI8" s="345" t="s">
        <v>340</v>
      </c>
      <c r="AJ8" s="346" t="s">
        <v>339</v>
      </c>
      <c r="AK8" s="346" t="s">
        <v>180</v>
      </c>
      <c r="AL8" s="347" t="s">
        <v>97</v>
      </c>
      <c r="AM8" s="345" t="s">
        <v>290</v>
      </c>
      <c r="AN8" s="346" t="s">
        <v>338</v>
      </c>
      <c r="AO8" s="346" t="s">
        <v>180</v>
      </c>
      <c r="AP8" s="347" t="s">
        <v>97</v>
      </c>
      <c r="AQ8" s="346" t="s">
        <v>291</v>
      </c>
      <c r="AR8" s="346" t="s">
        <v>337</v>
      </c>
      <c r="AS8" s="346" t="s">
        <v>180</v>
      </c>
      <c r="AT8" s="346" t="s">
        <v>97</v>
      </c>
      <c r="AU8" s="345" t="s">
        <v>336</v>
      </c>
      <c r="AV8" s="346" t="s">
        <v>335</v>
      </c>
      <c r="AW8" s="346" t="s">
        <v>180</v>
      </c>
      <c r="AX8" s="347" t="s">
        <v>97</v>
      </c>
      <c r="AY8" s="346" t="s">
        <v>334</v>
      </c>
      <c r="AZ8" s="346" t="s">
        <v>334</v>
      </c>
      <c r="BA8" s="346" t="s">
        <v>180</v>
      </c>
      <c r="BB8" s="346" t="s">
        <v>97</v>
      </c>
      <c r="BC8" s="345" t="s">
        <v>333</v>
      </c>
      <c r="BD8" s="346" t="s">
        <v>332</v>
      </c>
      <c r="BE8" s="346" t="s">
        <v>180</v>
      </c>
      <c r="BF8" s="347" t="s">
        <v>97</v>
      </c>
      <c r="BG8" s="346" t="s">
        <v>331</v>
      </c>
      <c r="BH8" s="346" t="s">
        <v>330</v>
      </c>
      <c r="BI8" s="346" t="s">
        <v>180</v>
      </c>
      <c r="BJ8" s="346" t="s">
        <v>97</v>
      </c>
      <c r="BK8" s="345" t="s">
        <v>329</v>
      </c>
      <c r="BL8" s="94" t="s">
        <v>328</v>
      </c>
      <c r="BM8" s="153" t="s">
        <v>327</v>
      </c>
      <c r="BN8" s="152" t="s">
        <v>180</v>
      </c>
    </row>
    <row r="9" spans="1:68" x14ac:dyDescent="0.25">
      <c r="A9" s="145" t="s">
        <v>23</v>
      </c>
      <c r="B9" s="145" t="s">
        <v>45</v>
      </c>
      <c r="C9" s="147">
        <v>3033156.9501684676</v>
      </c>
      <c r="D9" s="142">
        <v>3033252</v>
      </c>
      <c r="E9" s="146">
        <v>2.969994306129119E-2</v>
      </c>
      <c r="F9" s="342">
        <f t="shared" ref="F9:F50" si="0">D9/C9-1</f>
        <v>3.1336931485492769E-5</v>
      </c>
      <c r="G9" s="142">
        <v>3021851.7692050501</v>
      </c>
      <c r="H9" s="142">
        <v>3033252</v>
      </c>
      <c r="I9" s="342">
        <f t="shared" ref="I9:I50" si="1">H9/G9-1</f>
        <v>3.7725976208120571E-3</v>
      </c>
      <c r="J9" s="344">
        <f t="shared" ref="J9:J50" si="2">I9-F9</f>
        <v>3.7412606893265643E-3</v>
      </c>
      <c r="K9" s="142">
        <v>3135278.2268764735</v>
      </c>
      <c r="L9" s="142">
        <v>3143773.364775687</v>
      </c>
      <c r="M9" s="342">
        <f t="shared" ref="M9:M50" si="3">L9/K9-1</f>
        <v>2.7095323873942423E-3</v>
      </c>
      <c r="N9" s="344">
        <f t="shared" ref="N9:N50" si="4">M9-I9</f>
        <v>-1.0630652334178148E-3</v>
      </c>
      <c r="O9" s="341">
        <v>3171888.1527940808</v>
      </c>
      <c r="P9" s="341">
        <v>3187501.1023683329</v>
      </c>
      <c r="Q9" s="342">
        <f t="shared" ref="Q9:Q50" si="5">P9/O9-1</f>
        <v>4.9222888141560173E-3</v>
      </c>
      <c r="R9" s="344">
        <f t="shared" ref="R9:R50" si="6">Q9-M9</f>
        <v>2.212756426761775E-3</v>
      </c>
      <c r="S9" s="341">
        <v>3263235.651658833</v>
      </c>
      <c r="T9" s="341">
        <v>3275581.6336185476</v>
      </c>
      <c r="U9" s="342">
        <f t="shared" ref="U9:U50" si="7">T9/S9-1</f>
        <v>3.7833559318458665E-3</v>
      </c>
      <c r="V9" s="342">
        <f t="shared" ref="V9:V50" si="8">U9-Q9</f>
        <v>-1.1389328823101508E-3</v>
      </c>
      <c r="W9" s="341">
        <v>3268181.7344644829</v>
      </c>
      <c r="X9" s="341">
        <v>3278871.9819821836</v>
      </c>
      <c r="Y9" s="342">
        <f t="shared" ref="Y9:Y50" si="9">X9/W9-1</f>
        <v>3.2710076691779832E-3</v>
      </c>
      <c r="Z9" s="344">
        <f t="shared" ref="Z9:Z50" si="10">Y9-U9</f>
        <v>-5.1234826266788325E-4</v>
      </c>
      <c r="AA9" s="341">
        <f t="shared" ref="AA9:AA50" si="11">AB9*W$7</f>
        <v>3252678.2838411722</v>
      </c>
      <c r="AB9" s="342">
        <f>E9+('model 11 target'!AD8/100)</f>
        <v>2.955905383352574E-2</v>
      </c>
      <c r="AC9" s="342">
        <f t="shared" ref="AC9:AC50" si="12">X9/AA9-1</f>
        <v>8.0529630831114307E-3</v>
      </c>
      <c r="AD9" s="344">
        <f t="shared" ref="AD9:AD50" si="13">AC9-Y9</f>
        <v>4.7819554139334475E-3</v>
      </c>
      <c r="AE9" s="341">
        <f t="shared" ref="AE9:AE50" si="14">AF9*$W$7</f>
        <v>3245929.7871119827</v>
      </c>
      <c r="AF9" s="344">
        <f>AB9+('model 11 target'!AG8/100)</f>
        <v>2.9497726164231033E-2</v>
      </c>
      <c r="AG9" s="344">
        <f t="shared" ref="AG9:AG50" si="15">X9/AE9-1</f>
        <v>1.0148770007594843E-2</v>
      </c>
      <c r="AH9" s="344">
        <f t="shared" ref="AH9:AH50" si="16">AG9-AC9</f>
        <v>2.0958069244834121E-3</v>
      </c>
      <c r="AI9" s="341">
        <f t="shared" ref="AI9:AI50" si="17">AJ9*$W$7</f>
        <v>3242749.3050597105</v>
      </c>
      <c r="AJ9" s="344">
        <f>AF9+('model 11 target'!AF8/100)</f>
        <v>2.9468823201196932E-2</v>
      </c>
      <c r="AK9" s="344">
        <f t="shared" ref="AK9:AK50" si="18">X9/AI9-1</f>
        <v>1.1139521906954108E-2</v>
      </c>
      <c r="AL9" s="344">
        <f t="shared" ref="AL9:AL50" si="19">AK9-AG9</f>
        <v>9.9075189935926566E-4</v>
      </c>
      <c r="AM9" s="341">
        <f t="shared" ref="AM9:AM50" si="20">AN9*$W$7</f>
        <v>3239365.4702281323</v>
      </c>
      <c r="AN9" s="344">
        <f>AJ9+('model 11 target'!AH8/100)</f>
        <v>2.9438072248529009E-2</v>
      </c>
      <c r="AO9" s="342">
        <f t="shared" ref="AO9:AO50" si="21">X9/AM9-1</f>
        <v>1.2195756272992853E-2</v>
      </c>
      <c r="AP9" s="344">
        <f t="shared" ref="AP9:AP50" si="22">AO9-AK9</f>
        <v>1.0562343660387441E-3</v>
      </c>
      <c r="AQ9" s="341">
        <f t="shared" ref="AQ9:AQ50" si="23">AR9*$W$7</f>
        <v>3259518.3469223091</v>
      </c>
      <c r="AR9" s="344">
        <f>AN9+('model 11 target'!AI8/100)</f>
        <v>2.9621213621613133E-2</v>
      </c>
      <c r="AS9" s="342">
        <f t="shared" ref="AS9:AS50" si="24">X9/AQ9-1</f>
        <v>5.9375751261374621E-3</v>
      </c>
      <c r="AT9" s="344">
        <f t="shared" ref="AT9:AT50" si="25">AS9-AO9</f>
        <v>-6.2581811468553905E-3</v>
      </c>
      <c r="AU9" s="341">
        <f t="shared" ref="AU9:AU50" si="26">AV9*$W$7</f>
        <v>3242294.6312220842</v>
      </c>
      <c r="AV9" s="344">
        <f>AR9+('model 11 target'!AE8/100)</f>
        <v>2.9464691305180698E-2</v>
      </c>
      <c r="AW9" s="342">
        <f t="shared" ref="AW9:AW50" si="27">X9/AU9-1</f>
        <v>1.1281316141930287E-2</v>
      </c>
      <c r="AX9" s="344">
        <f t="shared" ref="AX9:AX50" si="28">AW9-AS9</f>
        <v>5.3437410157928245E-3</v>
      </c>
      <c r="AY9" s="341">
        <f t="shared" ref="AY9:AY50" si="29">AZ9*$W$7</f>
        <v>3246819.2458550278</v>
      </c>
      <c r="AZ9" s="344">
        <f>AV9+('model 11 target'!AJ8/100)</f>
        <v>2.950580921351352E-2</v>
      </c>
      <c r="BA9" s="342">
        <f t="shared" ref="BA9:BA50" si="30">X9/AY9-1</f>
        <v>9.8720420510243212E-3</v>
      </c>
      <c r="BB9" s="344">
        <f t="shared" ref="BB9:BB50" si="31">BA9-AW9</f>
        <v>-1.4092740909059653E-3</v>
      </c>
      <c r="BC9" s="341">
        <f t="shared" ref="BC9:BC50" si="32">BD9*$W$7</f>
        <v>3246104.6050626896</v>
      </c>
      <c r="BD9" s="344">
        <f>AZ9+('model 11 target'!AK8/100)</f>
        <v>2.9499314840627858E-2</v>
      </c>
      <c r="BE9" s="342">
        <f t="shared" ref="BE9:BE50" si="33">X9/BC9-1</f>
        <v>1.0094368760756867E-2</v>
      </c>
      <c r="BF9" s="344">
        <f t="shared" ref="BF9:BF50" si="34">BE9-BA9</f>
        <v>2.2232670973254542E-4</v>
      </c>
      <c r="BG9" s="341">
        <f t="shared" ref="BG9:BG50" si="35">BH9*$W$7</f>
        <v>3236485.5921329353</v>
      </c>
      <c r="BH9" s="344">
        <f>BD9+('model 11 target'!AL8/100)</f>
        <v>2.9411901055370188E-2</v>
      </c>
      <c r="BI9" s="342">
        <f t="shared" ref="BI9:BI50" si="36">X9/BG9-1</f>
        <v>1.3096424699766462E-2</v>
      </c>
      <c r="BJ9" s="344">
        <f t="shared" ref="BJ9:BJ50" si="37">BI9-BE9</f>
        <v>3.0020559390095958E-3</v>
      </c>
      <c r="BK9" s="344">
        <f t="shared" ref="BK9:BK50" si="38">BN9-BI9</f>
        <v>-4.7277603394224599E-4</v>
      </c>
      <c r="BL9" s="145">
        <v>3237996.6498928205</v>
      </c>
      <c r="BM9" s="145">
        <v>3278871.9819821836</v>
      </c>
      <c r="BN9" s="342">
        <f t="shared" ref="BN9:BN50" si="39">BM9/BL9-1</f>
        <v>1.2623648665824216E-2</v>
      </c>
    </row>
    <row r="10" spans="1:68" x14ac:dyDescent="0.25">
      <c r="A10" s="145" t="s">
        <v>6</v>
      </c>
      <c r="B10" s="145" t="s">
        <v>46</v>
      </c>
      <c r="C10" s="147">
        <v>5802372.4983389331</v>
      </c>
      <c r="D10" s="142">
        <v>5965068</v>
      </c>
      <c r="E10" s="146">
        <v>5.6815435420015666E-2</v>
      </c>
      <c r="F10" s="342">
        <f t="shared" si="0"/>
        <v>2.8039478973065357E-2</v>
      </c>
      <c r="G10" s="142">
        <v>5780745.8986645527</v>
      </c>
      <c r="H10" s="142">
        <v>5965068</v>
      </c>
      <c r="I10" s="342">
        <f t="shared" si="1"/>
        <v>3.1885522139630584E-2</v>
      </c>
      <c r="J10" s="344">
        <f t="shared" si="2"/>
        <v>3.8460431665652273E-3</v>
      </c>
      <c r="K10" s="142">
        <v>5997728.5900943838</v>
      </c>
      <c r="L10" s="142">
        <v>6187595.0680525461</v>
      </c>
      <c r="M10" s="342">
        <f t="shared" si="3"/>
        <v>3.1656397102019396E-2</v>
      </c>
      <c r="N10" s="344">
        <f t="shared" si="4"/>
        <v>-2.2912503761118863E-4</v>
      </c>
      <c r="O10" s="341">
        <v>6067762.6934396634</v>
      </c>
      <c r="P10" s="341">
        <v>6230858.7970907278</v>
      </c>
      <c r="Q10" s="342">
        <f t="shared" si="5"/>
        <v>2.68791170471121E-2</v>
      </c>
      <c r="R10" s="344">
        <f t="shared" si="6"/>
        <v>-4.7772800549072958E-3</v>
      </c>
      <c r="S10" s="341">
        <v>6242508.749747579</v>
      </c>
      <c r="T10" s="341">
        <v>6406764.8639050014</v>
      </c>
      <c r="U10" s="342">
        <f t="shared" si="7"/>
        <v>2.6312516448465439E-2</v>
      </c>
      <c r="V10" s="342">
        <f t="shared" si="8"/>
        <v>-5.6660059864666046E-4</v>
      </c>
      <c r="W10" s="341">
        <v>6251970.5136185251</v>
      </c>
      <c r="X10" s="341">
        <v>6415425.0832686378</v>
      </c>
      <c r="Y10" s="342">
        <f t="shared" si="9"/>
        <v>2.6144488252793696E-2</v>
      </c>
      <c r="Z10" s="344">
        <f t="shared" si="10"/>
        <v>-1.6802819567174332E-4</v>
      </c>
      <c r="AA10" s="341">
        <f t="shared" si="11"/>
        <v>6242413.3489223206</v>
      </c>
      <c r="AB10" s="342">
        <f>E10+('model 11 target'!AD9/100)</f>
        <v>5.672858368704399E-2</v>
      </c>
      <c r="AC10" s="342">
        <f t="shared" si="12"/>
        <v>2.771552037261138E-2</v>
      </c>
      <c r="AD10" s="344">
        <f t="shared" si="13"/>
        <v>1.5710321198176835E-3</v>
      </c>
      <c r="AE10" s="341">
        <f t="shared" si="14"/>
        <v>6254329.0099366819</v>
      </c>
      <c r="AF10" s="344">
        <f>AB10+('model 11 target'!AG9/100)</f>
        <v>5.6836868501787367E-2</v>
      </c>
      <c r="AG10" s="344">
        <f t="shared" si="15"/>
        <v>2.5757530995892841E-2</v>
      </c>
      <c r="AH10" s="344">
        <f t="shared" si="16"/>
        <v>-1.9579893767185386E-3</v>
      </c>
      <c r="AI10" s="341">
        <f t="shared" si="17"/>
        <v>6262767.7550830906</v>
      </c>
      <c r="AJ10" s="344">
        <f>AF10+('model 11 target'!AF9/100)</f>
        <v>5.6913556480217106E-2</v>
      </c>
      <c r="AK10" s="344">
        <f t="shared" si="18"/>
        <v>2.4375377493703887E-2</v>
      </c>
      <c r="AL10" s="344">
        <f t="shared" si="19"/>
        <v>-1.3821535021889542E-3</v>
      </c>
      <c r="AM10" s="341">
        <f t="shared" si="20"/>
        <v>6264211.0902783955</v>
      </c>
      <c r="AN10" s="344">
        <f>AJ10+('model 11 target'!AH9/100)</f>
        <v>5.6926672939643722E-2</v>
      </c>
      <c r="AO10" s="342">
        <f t="shared" si="21"/>
        <v>2.4139351438031031E-2</v>
      </c>
      <c r="AP10" s="344">
        <f t="shared" si="22"/>
        <v>-2.3602605567285551E-4</v>
      </c>
      <c r="AQ10" s="341">
        <f t="shared" si="23"/>
        <v>6262470.1084608641</v>
      </c>
      <c r="AR10" s="344">
        <f>AN10+('model 11 target'!AI9/100)</f>
        <v>5.6910851585431334E-2</v>
      </c>
      <c r="AS10" s="342">
        <f t="shared" si="24"/>
        <v>2.4424064651602073E-2</v>
      </c>
      <c r="AT10" s="344">
        <f t="shared" si="25"/>
        <v>2.8471321357104173E-4</v>
      </c>
      <c r="AU10" s="341">
        <f t="shared" si="26"/>
        <v>6246191.6958620036</v>
      </c>
      <c r="AV10" s="344">
        <f>AR10+('model 11 target'!AE9/100)</f>
        <v>5.6762919809723769E-2</v>
      </c>
      <c r="AW10" s="342">
        <f t="shared" si="27"/>
        <v>2.7093851045069339E-2</v>
      </c>
      <c r="AX10" s="344">
        <f t="shared" si="28"/>
        <v>2.6697863934672661E-3</v>
      </c>
      <c r="AY10" s="341">
        <f t="shared" si="29"/>
        <v>6256341.0421468616</v>
      </c>
      <c r="AZ10" s="344">
        <f>AV10+('model 11 target'!AJ9/100)</f>
        <v>5.6855153054769736E-2</v>
      </c>
      <c r="BA10" s="342">
        <f t="shared" si="30"/>
        <v>2.5427648532917235E-2</v>
      </c>
      <c r="BB10" s="344">
        <f t="shared" si="31"/>
        <v>-1.666202512152104E-3</v>
      </c>
      <c r="BC10" s="341">
        <f t="shared" si="32"/>
        <v>6256040.6243715612</v>
      </c>
      <c r="BD10" s="344">
        <f>AZ10+('model 11 target'!AK9/100)</f>
        <v>5.6852422976840795E-2</v>
      </c>
      <c r="BE10" s="342">
        <f t="shared" si="33"/>
        <v>2.5476890011897346E-2</v>
      </c>
      <c r="BF10" s="344">
        <f t="shared" si="34"/>
        <v>4.9241478980110998E-5</v>
      </c>
      <c r="BG10" s="341">
        <f t="shared" si="35"/>
        <v>6250264.2349030767</v>
      </c>
      <c r="BH10" s="344">
        <f>BD10+('model 11 target'!AL9/100)</f>
        <v>5.6799929433870196E-2</v>
      </c>
      <c r="BI10" s="342">
        <f t="shared" si="36"/>
        <v>2.6424618569445446E-2</v>
      </c>
      <c r="BJ10" s="344">
        <f t="shared" si="37"/>
        <v>9.4772855754809981E-4</v>
      </c>
      <c r="BK10" s="344">
        <f t="shared" si="38"/>
        <v>1.1109459622491435E-3</v>
      </c>
      <c r="BL10" s="145">
        <v>6243506.604262895</v>
      </c>
      <c r="BM10" s="145">
        <v>6415425.0832686378</v>
      </c>
      <c r="BN10" s="342">
        <f t="shared" si="39"/>
        <v>2.753556453169459E-2</v>
      </c>
    </row>
    <row r="11" spans="1:68" x14ac:dyDescent="0.25">
      <c r="A11" s="145" t="s">
        <v>1</v>
      </c>
      <c r="B11" s="145" t="s">
        <v>47</v>
      </c>
      <c r="C11" s="147">
        <v>2551724.231124572</v>
      </c>
      <c r="D11" s="142">
        <v>2606014</v>
      </c>
      <c r="E11" s="146">
        <v>2.498586971185501E-2</v>
      </c>
      <c r="F11" s="342">
        <f t="shared" si="0"/>
        <v>2.1275719457937603E-2</v>
      </c>
      <c r="G11" s="142">
        <v>2542213.4459342472</v>
      </c>
      <c r="H11" s="142">
        <v>2606014</v>
      </c>
      <c r="I11" s="342">
        <f t="shared" si="1"/>
        <v>2.5096458429872959E-2</v>
      </c>
      <c r="J11" s="344">
        <f t="shared" si="2"/>
        <v>3.8207389719353557E-3</v>
      </c>
      <c r="K11" s="142">
        <v>2637636.480497201</v>
      </c>
      <c r="L11" s="142">
        <v>2703389.0052081505</v>
      </c>
      <c r="M11" s="342">
        <f t="shared" si="3"/>
        <v>2.4928577230837634E-2</v>
      </c>
      <c r="N11" s="344">
        <f t="shared" si="4"/>
        <v>-1.6788119903532461E-4</v>
      </c>
      <c r="O11" s="341">
        <v>2668435.5576957762</v>
      </c>
      <c r="P11" s="341">
        <v>2726981.5224854541</v>
      </c>
      <c r="Q11" s="342">
        <f t="shared" si="5"/>
        <v>2.1940183123714929E-2</v>
      </c>
      <c r="R11" s="344">
        <f t="shared" si="6"/>
        <v>-2.9883941071227049E-3</v>
      </c>
      <c r="S11" s="341">
        <v>2745284.0789346346</v>
      </c>
      <c r="T11" s="341">
        <v>2804831.7957138848</v>
      </c>
      <c r="U11" s="342">
        <f t="shared" si="7"/>
        <v>2.1690912512907889E-2</v>
      </c>
      <c r="V11" s="342">
        <f t="shared" si="8"/>
        <v>-2.4927061080703972E-4</v>
      </c>
      <c r="W11" s="341">
        <v>2749445.1030925256</v>
      </c>
      <c r="X11" s="341">
        <v>2807449.8677138849</v>
      </c>
      <c r="Y11" s="342">
        <f t="shared" si="9"/>
        <v>2.1096898627332772E-2</v>
      </c>
      <c r="Z11" s="344">
        <f t="shared" si="10"/>
        <v>-5.9401388557511758E-4</v>
      </c>
      <c r="AA11" s="341">
        <f t="shared" si="11"/>
        <v>2745845.249975781</v>
      </c>
      <c r="AB11" s="342">
        <f>E11+('model 11 target'!AD10/100)</f>
        <v>2.4953155670445121E-2</v>
      </c>
      <c r="AC11" s="342">
        <f t="shared" si="12"/>
        <v>2.2435575252701234E-2</v>
      </c>
      <c r="AD11" s="344">
        <f t="shared" si="13"/>
        <v>1.3386766253684623E-3</v>
      </c>
      <c r="AE11" s="341">
        <f t="shared" si="14"/>
        <v>2747670.4259256902</v>
      </c>
      <c r="AF11" s="344">
        <f>AB11+('model 11 target'!AG10/100)</f>
        <v>2.4969742147634408E-2</v>
      </c>
      <c r="AG11" s="344">
        <f t="shared" si="15"/>
        <v>2.1756409074445315E-2</v>
      </c>
      <c r="AH11" s="344">
        <f t="shared" si="16"/>
        <v>-6.7916617825591885E-4</v>
      </c>
      <c r="AI11" s="341">
        <f t="shared" si="17"/>
        <v>2748697.2947486183</v>
      </c>
      <c r="AJ11" s="344">
        <f>AF11+('model 11 target'!AF10/100)</f>
        <v>2.4979073925378209E-2</v>
      </c>
      <c r="AK11" s="344">
        <f t="shared" si="18"/>
        <v>2.137469741666842E-2</v>
      </c>
      <c r="AL11" s="344">
        <f t="shared" si="19"/>
        <v>-3.8171165777689531E-4</v>
      </c>
      <c r="AM11" s="341">
        <f t="shared" si="20"/>
        <v>2750021.3853910114</v>
      </c>
      <c r="AN11" s="344">
        <f>AJ11+('model 11 target'!AH10/100)</f>
        <v>2.4991106737468297E-2</v>
      </c>
      <c r="AO11" s="342">
        <f t="shared" si="21"/>
        <v>2.0882922084879851E-2</v>
      </c>
      <c r="AP11" s="344">
        <f t="shared" si="22"/>
        <v>-4.9177533178856869E-4</v>
      </c>
      <c r="AQ11" s="341">
        <f t="shared" si="23"/>
        <v>2755980.4970923578</v>
      </c>
      <c r="AR11" s="344">
        <f>AN11+('model 11 target'!AI10/100)</f>
        <v>2.504526078782586E-2</v>
      </c>
      <c r="AS11" s="342">
        <f t="shared" si="24"/>
        <v>1.8675520627170261E-2</v>
      </c>
      <c r="AT11" s="344">
        <f t="shared" si="25"/>
        <v>-2.2074014577095902E-3</v>
      </c>
      <c r="AU11" s="341">
        <f t="shared" si="26"/>
        <v>2752284.250422671</v>
      </c>
      <c r="AV11" s="344">
        <f>AR11+('model 11 target'!AE10/100)</f>
        <v>2.5011670759929761E-2</v>
      </c>
      <c r="AW11" s="342">
        <f t="shared" si="27"/>
        <v>2.0043575543747805E-2</v>
      </c>
      <c r="AX11" s="344">
        <f t="shared" si="28"/>
        <v>1.3680549165775435E-3</v>
      </c>
      <c r="AY11" s="341">
        <f t="shared" si="29"/>
        <v>2750647.9511350668</v>
      </c>
      <c r="AZ11" s="344">
        <f>AV11+('model 11 target'!AJ10/100)</f>
        <v>2.4996800719148188E-2</v>
      </c>
      <c r="BA11" s="342">
        <f t="shared" si="30"/>
        <v>2.06503767795434E-2</v>
      </c>
      <c r="BB11" s="344">
        <f t="shared" si="31"/>
        <v>6.0680123579559542E-4</v>
      </c>
      <c r="BC11" s="341">
        <f t="shared" si="32"/>
        <v>2748877.0051697083</v>
      </c>
      <c r="BD11" s="344">
        <f>AZ11+('model 11 target'!AK10/100)</f>
        <v>2.4980707062610946E-2</v>
      </c>
      <c r="BE11" s="342">
        <f t="shared" si="33"/>
        <v>2.1307924084642993E-2</v>
      </c>
      <c r="BF11" s="344">
        <f t="shared" si="34"/>
        <v>6.575473050995928E-4</v>
      </c>
      <c r="BG11" s="341">
        <f t="shared" si="35"/>
        <v>2774428.8886150722</v>
      </c>
      <c r="BH11" s="344">
        <f>BD11+('model 11 target'!AL10/100)</f>
        <v>2.5212912473782916E-2</v>
      </c>
      <c r="BI11" s="342">
        <f t="shared" si="36"/>
        <v>1.1901901409084648E-2</v>
      </c>
      <c r="BJ11" s="344">
        <f t="shared" si="37"/>
        <v>-9.4060226755583454E-3</v>
      </c>
      <c r="BK11" s="344">
        <f t="shared" si="38"/>
        <v>1.0032488116278326E-3</v>
      </c>
      <c r="BL11" s="145">
        <v>2771680.9092165641</v>
      </c>
      <c r="BM11" s="145">
        <v>2807449.8677138849</v>
      </c>
      <c r="BN11" s="342">
        <f t="shared" si="39"/>
        <v>1.290515022071248E-2</v>
      </c>
    </row>
    <row r="12" spans="1:68" x14ac:dyDescent="0.25">
      <c r="A12" s="151" t="s">
        <v>38</v>
      </c>
      <c r="B12" s="151" t="s">
        <v>48</v>
      </c>
      <c r="C12" s="150">
        <v>4381683.0533179967</v>
      </c>
      <c r="D12" s="148">
        <v>4381813</v>
      </c>
      <c r="E12" s="149">
        <v>4.2904386200305608E-2</v>
      </c>
      <c r="F12" s="342">
        <f t="shared" si="0"/>
        <v>2.9656796354693427E-5</v>
      </c>
      <c r="G12" s="148">
        <v>4365351.6465837248</v>
      </c>
      <c r="H12" s="148">
        <v>4381813</v>
      </c>
      <c r="I12" s="342">
        <f t="shared" si="1"/>
        <v>3.7709112000536837E-3</v>
      </c>
      <c r="J12" s="344">
        <f t="shared" si="2"/>
        <v>3.7412544036989903E-3</v>
      </c>
      <c r="K12" s="148">
        <v>4529206.9285694286</v>
      </c>
      <c r="L12" s="148">
        <v>4544811.174909058</v>
      </c>
      <c r="M12" s="342">
        <f t="shared" si="3"/>
        <v>3.4452491541512309E-3</v>
      </c>
      <c r="N12" s="344">
        <f t="shared" si="4"/>
        <v>-3.2566204590245285E-4</v>
      </c>
      <c r="O12" s="341">
        <v>4582093.4407452988</v>
      </c>
      <c r="P12" s="341">
        <v>4583703.0939176511</v>
      </c>
      <c r="Q12" s="342">
        <f t="shared" si="5"/>
        <v>3.5129208803086343E-4</v>
      </c>
      <c r="R12" s="344">
        <f t="shared" si="6"/>
        <v>-3.0939570661203675E-3</v>
      </c>
      <c r="S12" s="341">
        <v>4714053.5714983204</v>
      </c>
      <c r="T12" s="341">
        <v>4713501.8700672388</v>
      </c>
      <c r="U12" s="342">
        <f t="shared" si="7"/>
        <v>-1.1703333929369286E-4</v>
      </c>
      <c r="V12" s="342">
        <f t="shared" si="8"/>
        <v>-4.6832542732455629E-4</v>
      </c>
      <c r="W12" s="341">
        <v>4721198.6574816294</v>
      </c>
      <c r="X12" s="341">
        <v>4717805.0984698562</v>
      </c>
      <c r="Y12" s="342">
        <f t="shared" si="9"/>
        <v>-7.1879182766343419E-4</v>
      </c>
      <c r="Z12" s="344">
        <f t="shared" si="10"/>
        <v>-6.0175848836974133E-4</v>
      </c>
      <c r="AA12" s="341">
        <f t="shared" si="11"/>
        <v>4718950.2459003013</v>
      </c>
      <c r="AB12" s="342">
        <f>E12+('model 11 target'!AD11/100)</f>
        <v>4.2883953525084527E-2</v>
      </c>
      <c r="AC12" s="342">
        <f t="shared" si="12"/>
        <v>-2.426699521657083E-4</v>
      </c>
      <c r="AD12" s="344">
        <f t="shared" si="13"/>
        <v>4.7612187549772589E-4</v>
      </c>
      <c r="AE12" s="341">
        <f t="shared" si="14"/>
        <v>4711550.5449678758</v>
      </c>
      <c r="AF12" s="344">
        <f>AB12+('model 11 target'!AG11/100)</f>
        <v>4.2816707969537224E-2</v>
      </c>
      <c r="AG12" s="344">
        <f t="shared" si="15"/>
        <v>1.3274936652565295E-3</v>
      </c>
      <c r="AH12" s="344">
        <f t="shared" si="16"/>
        <v>1.5701636174222378E-3</v>
      </c>
      <c r="AI12" s="341">
        <f t="shared" si="17"/>
        <v>4703316.2509482</v>
      </c>
      <c r="AJ12" s="344">
        <f>AF12+('model 11 target'!AF11/100)</f>
        <v>4.274187796208833E-2</v>
      </c>
      <c r="AK12" s="344">
        <f t="shared" si="18"/>
        <v>3.0805599174275056E-3</v>
      </c>
      <c r="AL12" s="344">
        <f t="shared" si="19"/>
        <v>1.7530662521709761E-3</v>
      </c>
      <c r="AM12" s="341">
        <f t="shared" si="20"/>
        <v>4704852.009529301</v>
      </c>
      <c r="AN12" s="344">
        <f>AJ12+('model 11 target'!AH11/100)</f>
        <v>4.2755834328692302E-2</v>
      </c>
      <c r="AO12" s="342">
        <f t="shared" si="21"/>
        <v>2.7531341930244757E-3</v>
      </c>
      <c r="AP12" s="344">
        <f t="shared" si="22"/>
        <v>-3.2742572440302986E-4</v>
      </c>
      <c r="AQ12" s="341">
        <f t="shared" si="23"/>
        <v>4722612.5184812853</v>
      </c>
      <c r="AR12" s="344">
        <f>AN12+('model 11 target'!AI11/100)</f>
        <v>4.2917234809898994E-2</v>
      </c>
      <c r="AS12" s="342">
        <f t="shared" si="24"/>
        <v>-1.017957749575249E-3</v>
      </c>
      <c r="AT12" s="344">
        <f t="shared" si="25"/>
        <v>-3.7710919425997247E-3</v>
      </c>
      <c r="AU12" s="341">
        <f t="shared" si="26"/>
        <v>4731740.0964215584</v>
      </c>
      <c r="AV12" s="344">
        <f>AR12+('model 11 target'!AE11/100)</f>
        <v>4.3000182628331135E-2</v>
      </c>
      <c r="AW12" s="342">
        <f t="shared" si="27"/>
        <v>-2.9450049385089105E-3</v>
      </c>
      <c r="AX12" s="344">
        <f t="shared" si="28"/>
        <v>-1.9270471889336616E-3</v>
      </c>
      <c r="AY12" s="341">
        <f t="shared" si="29"/>
        <v>4728944.7733121859</v>
      </c>
      <c r="AZ12" s="344">
        <f>AV12+('model 11 target'!AJ11/100)</f>
        <v>4.297477983744262E-2</v>
      </c>
      <c r="BA12" s="342">
        <f t="shared" si="30"/>
        <v>-2.35563648473891E-3</v>
      </c>
      <c r="BB12" s="344">
        <f t="shared" si="31"/>
        <v>5.8936845377000058E-4</v>
      </c>
      <c r="BC12" s="341">
        <f t="shared" si="32"/>
        <v>4727351.3290604968</v>
      </c>
      <c r="BD12" s="344">
        <f>AZ12+('model 11 target'!AK11/100)</f>
        <v>4.2960299246278595E-2</v>
      </c>
      <c r="BE12" s="342">
        <f t="shared" si="33"/>
        <v>-2.0193613561059198E-3</v>
      </c>
      <c r="BF12" s="344">
        <f t="shared" si="34"/>
        <v>3.3627512863299014E-4</v>
      </c>
      <c r="BG12" s="341">
        <f t="shared" si="35"/>
        <v>4732526.4789715987</v>
      </c>
      <c r="BH12" s="344">
        <f>BD12+('model 11 target'!AL11/100)</f>
        <v>4.3007328961937465E-2</v>
      </c>
      <c r="BI12" s="342">
        <f t="shared" si="36"/>
        <v>-3.1106810637310245E-3</v>
      </c>
      <c r="BJ12" s="344">
        <f t="shared" si="37"/>
        <v>-1.0913197076251047E-3</v>
      </c>
      <c r="BK12" s="344">
        <f t="shared" si="38"/>
        <v>-2.9681346457047786E-3</v>
      </c>
      <c r="BL12" s="145">
        <v>4746659.1647679852</v>
      </c>
      <c r="BM12" s="145">
        <v>4717805.0984698562</v>
      </c>
      <c r="BN12" s="342">
        <f t="shared" si="39"/>
        <v>-6.0788157094358031E-3</v>
      </c>
    </row>
    <row r="13" spans="1:68" x14ac:dyDescent="0.25">
      <c r="A13" s="145" t="s">
        <v>41</v>
      </c>
      <c r="B13" s="145" t="s">
        <v>49</v>
      </c>
      <c r="C13" s="147">
        <v>5033579.5562465377</v>
      </c>
      <c r="D13" s="142">
        <v>5242942</v>
      </c>
      <c r="E13" s="146">
        <v>4.9287599906987403E-2</v>
      </c>
      <c r="F13" s="342">
        <f t="shared" si="0"/>
        <v>4.159315282772269E-2</v>
      </c>
      <c r="G13" s="142">
        <v>5014818.4012149954</v>
      </c>
      <c r="H13" s="142">
        <v>5242942</v>
      </c>
      <c r="I13" s="342">
        <f t="shared" si="1"/>
        <v>4.5489902232498602E-2</v>
      </c>
      <c r="J13" s="344">
        <f t="shared" si="2"/>
        <v>3.8967494047759121E-3</v>
      </c>
      <c r="K13" s="142">
        <v>5203051.6868155356</v>
      </c>
      <c r="L13" s="142">
        <v>5439647.2606384121</v>
      </c>
      <c r="M13" s="342">
        <f t="shared" si="3"/>
        <v>4.5472462713066264E-2</v>
      </c>
      <c r="N13" s="344">
        <f t="shared" si="4"/>
        <v>-1.7439519432338457E-5</v>
      </c>
      <c r="O13" s="341">
        <v>5263806.5299318256</v>
      </c>
      <c r="P13" s="341">
        <v>5511722.252140793</v>
      </c>
      <c r="Q13" s="342">
        <f t="shared" si="5"/>
        <v>4.7098182807296052E-2</v>
      </c>
      <c r="R13" s="344">
        <f t="shared" si="6"/>
        <v>1.6257200942297878E-3</v>
      </c>
      <c r="S13" s="341">
        <v>5415399.3786877505</v>
      </c>
      <c r="T13" s="341">
        <v>5667921.926450924</v>
      </c>
      <c r="U13" s="342">
        <f t="shared" si="7"/>
        <v>4.6630456981062718E-2</v>
      </c>
      <c r="V13" s="342">
        <f t="shared" si="8"/>
        <v>-4.6772582623333392E-4</v>
      </c>
      <c r="W13" s="341">
        <v>5423607.493764895</v>
      </c>
      <c r="X13" s="341">
        <v>5675212.8609963786</v>
      </c>
      <c r="Y13" s="342">
        <f t="shared" si="9"/>
        <v>4.6390777267848904E-2</v>
      </c>
      <c r="Z13" s="344">
        <f t="shared" si="10"/>
        <v>-2.3967971321381398E-4</v>
      </c>
      <c r="AA13" s="341">
        <f t="shared" si="11"/>
        <v>5405758.9822678054</v>
      </c>
      <c r="AB13" s="342">
        <f>E13+('model 11 target'!AD12/100)</f>
        <v>4.9125399693455155E-2</v>
      </c>
      <c r="AC13" s="342">
        <f t="shared" si="12"/>
        <v>4.9845707071374701E-2</v>
      </c>
      <c r="AD13" s="344">
        <f t="shared" si="13"/>
        <v>3.4549298035257969E-3</v>
      </c>
      <c r="AE13" s="341">
        <f t="shared" si="14"/>
        <v>5414655.7606043918</v>
      </c>
      <c r="AF13" s="344">
        <f>AB13+('model 11 target'!AG12/100)</f>
        <v>4.9206250096368517E-2</v>
      </c>
      <c r="AG13" s="344">
        <f t="shared" si="15"/>
        <v>4.8120713838861517E-2</v>
      </c>
      <c r="AH13" s="344">
        <f t="shared" si="16"/>
        <v>-1.7249932325131834E-3</v>
      </c>
      <c r="AI13" s="341">
        <f t="shared" si="17"/>
        <v>5416887.0275712553</v>
      </c>
      <c r="AJ13" s="344">
        <f>AF13+('model 11 target'!AF12/100)</f>
        <v>4.9226526968113915E-2</v>
      </c>
      <c r="AK13" s="344">
        <f t="shared" si="18"/>
        <v>4.7688983010034658E-2</v>
      </c>
      <c r="AL13" s="344">
        <f t="shared" si="19"/>
        <v>-4.3173082882685954E-4</v>
      </c>
      <c r="AM13" s="341">
        <f t="shared" si="20"/>
        <v>5420462.4805636024</v>
      </c>
      <c r="AN13" s="344">
        <f>AJ13+('model 11 target'!AH12/100)</f>
        <v>4.9259019270843349E-2</v>
      </c>
      <c r="AO13" s="342">
        <f t="shared" si="21"/>
        <v>4.6997904947455371E-2</v>
      </c>
      <c r="AP13" s="344">
        <f t="shared" si="22"/>
        <v>-6.9107806257928672E-4</v>
      </c>
      <c r="AQ13" s="341">
        <f t="shared" si="23"/>
        <v>5428971.1860276749</v>
      </c>
      <c r="AR13" s="344">
        <f>AN13+('model 11 target'!AI12/100)</f>
        <v>4.9336343020971236E-2</v>
      </c>
      <c r="AS13" s="342">
        <f t="shared" si="24"/>
        <v>4.5356968480961157E-2</v>
      </c>
      <c r="AT13" s="344">
        <f t="shared" si="25"/>
        <v>-1.6409364664942139E-3</v>
      </c>
      <c r="AU13" s="341">
        <f t="shared" si="26"/>
        <v>5415910.5637253597</v>
      </c>
      <c r="AV13" s="344">
        <f>AR13+('model 11 target'!AE12/100)</f>
        <v>4.9217653250866591E-2</v>
      </c>
      <c r="AW13" s="342">
        <f t="shared" si="27"/>
        <v>4.7877876530637575E-2</v>
      </c>
      <c r="AX13" s="344">
        <f t="shared" si="28"/>
        <v>2.520908049676418E-3</v>
      </c>
      <c r="AY13" s="341">
        <f t="shared" si="29"/>
        <v>5412712.1147260591</v>
      </c>
      <c r="AZ13" s="344">
        <f>AV13+('model 11 target'!AJ12/100)</f>
        <v>4.9188587011323691E-2</v>
      </c>
      <c r="BA13" s="342">
        <f t="shared" si="30"/>
        <v>4.8497082554261217E-2</v>
      </c>
      <c r="BB13" s="344">
        <f t="shared" si="31"/>
        <v>6.1920602362364185E-4</v>
      </c>
      <c r="BC13" s="341">
        <f t="shared" si="32"/>
        <v>5413434.8245428754</v>
      </c>
      <c r="BD13" s="344">
        <f>AZ13+('model 11 target'!AK12/100)</f>
        <v>4.9195154712312568E-2</v>
      </c>
      <c r="BE13" s="342">
        <f t="shared" si="33"/>
        <v>4.8357105042935222E-2</v>
      </c>
      <c r="BF13" s="344">
        <f t="shared" si="34"/>
        <v>-1.399775113259949E-4</v>
      </c>
      <c r="BG13" s="341">
        <f t="shared" si="35"/>
        <v>5408976.8387068538</v>
      </c>
      <c r="BH13" s="344">
        <f>BD13+('model 11 target'!AL12/100)</f>
        <v>4.9154642300134985E-2</v>
      </c>
      <c r="BI13" s="342">
        <f t="shared" si="36"/>
        <v>4.9221142968172593E-2</v>
      </c>
      <c r="BJ13" s="344">
        <f t="shared" si="37"/>
        <v>8.6403792523737089E-4</v>
      </c>
      <c r="BK13" s="344">
        <f t="shared" si="38"/>
        <v>-2.6703023607481668E-3</v>
      </c>
      <c r="BL13" s="145">
        <v>5422777.9872618997</v>
      </c>
      <c r="BM13" s="145">
        <v>5675212.8609963786</v>
      </c>
      <c r="BN13" s="342">
        <f t="shared" si="39"/>
        <v>4.6550840607424426E-2</v>
      </c>
    </row>
    <row r="14" spans="1:68" x14ac:dyDescent="0.25">
      <c r="A14" s="145" t="s">
        <v>22</v>
      </c>
      <c r="B14" s="145" t="s">
        <v>50</v>
      </c>
      <c r="C14" s="147">
        <v>5548560.73241702</v>
      </c>
      <c r="D14" s="142">
        <v>5612031</v>
      </c>
      <c r="E14" s="146">
        <v>5.4330171676658136E-2</v>
      </c>
      <c r="F14" s="342">
        <f t="shared" si="0"/>
        <v>1.1439050709521892E-2</v>
      </c>
      <c r="G14" s="142">
        <v>5527880.1398209184</v>
      </c>
      <c r="H14" s="142">
        <v>5612031</v>
      </c>
      <c r="I14" s="342">
        <f t="shared" si="1"/>
        <v>1.5222989292565936E-2</v>
      </c>
      <c r="J14" s="344">
        <f t="shared" si="2"/>
        <v>3.7839385830440442E-3</v>
      </c>
      <c r="K14" s="142">
        <v>5735371.4102669954</v>
      </c>
      <c r="L14" s="142">
        <v>5823109.6157551752</v>
      </c>
      <c r="M14" s="342">
        <f t="shared" si="3"/>
        <v>1.5297737358581198E-2</v>
      </c>
      <c r="N14" s="344">
        <f t="shared" si="4"/>
        <v>7.4748066015262182E-5</v>
      </c>
      <c r="O14" s="341">
        <v>5802342.028899787</v>
      </c>
      <c r="P14" s="341">
        <v>5903844.2055181069</v>
      </c>
      <c r="Q14" s="342">
        <f t="shared" si="5"/>
        <v>1.7493311513310905E-2</v>
      </c>
      <c r="R14" s="344">
        <f t="shared" si="6"/>
        <v>2.195574154729707E-3</v>
      </c>
      <c r="S14" s="341">
        <v>5969444.2110593086</v>
      </c>
      <c r="T14" s="341">
        <v>6072291.3529871916</v>
      </c>
      <c r="U14" s="342">
        <f t="shared" si="7"/>
        <v>1.7228930917444929E-2</v>
      </c>
      <c r="V14" s="342">
        <f t="shared" si="8"/>
        <v>-2.6438059586597618E-4</v>
      </c>
      <c r="W14" s="341">
        <v>5978492.0912994621</v>
      </c>
      <c r="X14" s="341">
        <v>6082569.9898053734</v>
      </c>
      <c r="Y14" s="342">
        <f t="shared" si="9"/>
        <v>1.7408720613242279E-2</v>
      </c>
      <c r="Z14" s="344">
        <f t="shared" si="10"/>
        <v>1.7978969579734994E-4</v>
      </c>
      <c r="AA14" s="341">
        <f t="shared" si="11"/>
        <v>6019062.8059839644</v>
      </c>
      <c r="AB14" s="342">
        <f>E14+('model 11 target'!AD13/100)</f>
        <v>5.4698862286295571E-2</v>
      </c>
      <c r="AC14" s="342">
        <f t="shared" si="12"/>
        <v>1.0551008665048656E-2</v>
      </c>
      <c r="AD14" s="344">
        <f t="shared" si="13"/>
        <v>-6.8577119481936233E-3</v>
      </c>
      <c r="AE14" s="341">
        <f t="shared" si="14"/>
        <v>6019192.5039407853</v>
      </c>
      <c r="AF14" s="344">
        <f>AB14+('model 11 target'!AG13/100)</f>
        <v>5.4700040930032584E-2</v>
      </c>
      <c r="AG14" s="344">
        <f t="shared" si="15"/>
        <v>1.052923391685745E-2</v>
      </c>
      <c r="AH14" s="344">
        <f t="shared" si="16"/>
        <v>-2.1774748191205617E-5</v>
      </c>
      <c r="AI14" s="341">
        <f t="shared" si="17"/>
        <v>6006820.7309699673</v>
      </c>
      <c r="AJ14" s="344">
        <f>AF14+('model 11 target'!AF13/100)</f>
        <v>5.4587611150217805E-2</v>
      </c>
      <c r="AK14" s="344">
        <f t="shared" si="18"/>
        <v>1.2610540954694827E-2</v>
      </c>
      <c r="AL14" s="344">
        <f t="shared" si="19"/>
        <v>2.0813070378373766E-3</v>
      </c>
      <c r="AM14" s="341">
        <f t="shared" si="20"/>
        <v>6010982.8190528862</v>
      </c>
      <c r="AN14" s="344">
        <f>AJ14+('model 11 target'!AH13/100)</f>
        <v>5.4625434560640548E-2</v>
      </c>
      <c r="AO14" s="342">
        <f t="shared" si="21"/>
        <v>1.1909395336413109E-2</v>
      </c>
      <c r="AP14" s="344">
        <f t="shared" si="22"/>
        <v>-7.0114561828171773E-4</v>
      </c>
      <c r="AQ14" s="341">
        <f t="shared" si="23"/>
        <v>6018477.0814299583</v>
      </c>
      <c r="AR14" s="344">
        <f>AN14+('model 11 target'!AI13/100)</f>
        <v>5.4693539453198457E-2</v>
      </c>
      <c r="AS14" s="342">
        <f t="shared" si="24"/>
        <v>1.0649356557853151E-2</v>
      </c>
      <c r="AT14" s="344">
        <f t="shared" si="25"/>
        <v>-1.2600387785599576E-3</v>
      </c>
      <c r="AU14" s="341">
        <f t="shared" si="26"/>
        <v>6032302.6032889457</v>
      </c>
      <c r="AV14" s="344">
        <f>AR14+('model 11 target'!AE13/100)</f>
        <v>5.4819180327962069E-2</v>
      </c>
      <c r="AW14" s="342">
        <f t="shared" si="27"/>
        <v>8.3330346340750872E-3</v>
      </c>
      <c r="AX14" s="344">
        <f t="shared" si="28"/>
        <v>-2.3163219237780641E-3</v>
      </c>
      <c r="AY14" s="341">
        <f t="shared" si="29"/>
        <v>6028772.6456888122</v>
      </c>
      <c r="AZ14" s="344">
        <f>AV14+('model 11 target'!AJ13/100)</f>
        <v>5.4787101469363976E-2</v>
      </c>
      <c r="BA14" s="342">
        <f t="shared" si="30"/>
        <v>8.9234322271269928E-3</v>
      </c>
      <c r="BB14" s="344">
        <f t="shared" si="31"/>
        <v>5.9039759305190564E-4</v>
      </c>
      <c r="BC14" s="341">
        <f t="shared" si="32"/>
        <v>6026569.5592702087</v>
      </c>
      <c r="BD14" s="344">
        <f>AZ14+('model 11 target'!AK13/100)</f>
        <v>5.4767080691295975E-2</v>
      </c>
      <c r="BE14" s="342">
        <f t="shared" si="33"/>
        <v>9.2922565622799436E-3</v>
      </c>
      <c r="BF14" s="344">
        <f t="shared" si="34"/>
        <v>3.6882433515295077E-4</v>
      </c>
      <c r="BG14" s="341">
        <f t="shared" si="35"/>
        <v>5996239.9740197696</v>
      </c>
      <c r="BH14" s="344">
        <f>BD14+('model 11 target'!AL13/100)</f>
        <v>5.4491457415664933E-2</v>
      </c>
      <c r="BI14" s="342">
        <f t="shared" si="36"/>
        <v>1.4397358371187607E-2</v>
      </c>
      <c r="BJ14" s="344">
        <f t="shared" si="37"/>
        <v>5.1051018089076639E-3</v>
      </c>
      <c r="BK14" s="344">
        <f t="shared" si="38"/>
        <v>-2.1074339507598516E-4</v>
      </c>
      <c r="BL14" s="145">
        <v>5997485.9655869585</v>
      </c>
      <c r="BM14" s="145">
        <v>6082569.9898053734</v>
      </c>
      <c r="BN14" s="342">
        <f t="shared" si="39"/>
        <v>1.4186614976111622E-2</v>
      </c>
    </row>
    <row r="15" spans="1:68" x14ac:dyDescent="0.25">
      <c r="A15" s="151" t="s">
        <v>0</v>
      </c>
      <c r="B15" s="151" t="s">
        <v>51</v>
      </c>
      <c r="C15" s="150">
        <v>3321586.9364073724</v>
      </c>
      <c r="D15" s="148">
        <v>3480857</v>
      </c>
      <c r="E15" s="149">
        <v>3.2524180088652627E-2</v>
      </c>
      <c r="F15" s="342">
        <f t="shared" si="0"/>
        <v>4.7949990965732159E-2</v>
      </c>
      <c r="G15" s="148">
        <v>3309206.7193534169</v>
      </c>
      <c r="H15" s="148">
        <v>3480857</v>
      </c>
      <c r="I15" s="342">
        <f t="shared" si="1"/>
        <v>5.1870522213892212E-2</v>
      </c>
      <c r="J15" s="344">
        <f t="shared" si="2"/>
        <v>3.9205312481600529E-3</v>
      </c>
      <c r="K15" s="148">
        <v>3433419.1640880778</v>
      </c>
      <c r="L15" s="148">
        <v>3610945.7268147585</v>
      </c>
      <c r="M15" s="342">
        <f t="shared" si="3"/>
        <v>5.1705473244724631E-2</v>
      </c>
      <c r="N15" s="344">
        <f t="shared" si="4"/>
        <v>-1.6504896916758049E-4</v>
      </c>
      <c r="O15" s="341">
        <v>3473510.4134591375</v>
      </c>
      <c r="P15" s="341">
        <v>3658753.0900433892</v>
      </c>
      <c r="Q15" s="342">
        <f t="shared" si="5"/>
        <v>5.3330105436412145E-2</v>
      </c>
      <c r="R15" s="344">
        <f t="shared" si="6"/>
        <v>1.6246321916875139E-3</v>
      </c>
      <c r="S15" s="341">
        <v>3573544.3595712222</v>
      </c>
      <c r="T15" s="341">
        <v>3761805.6887609684</v>
      </c>
      <c r="U15" s="342">
        <f t="shared" si="7"/>
        <v>5.2681962289208961E-2</v>
      </c>
      <c r="V15" s="342">
        <f t="shared" si="8"/>
        <v>-6.48143147203184E-4</v>
      </c>
      <c r="W15" s="341">
        <v>3578960.7769553354</v>
      </c>
      <c r="X15" s="341">
        <v>3765802.1760336948</v>
      </c>
      <c r="Y15" s="342">
        <f t="shared" si="9"/>
        <v>5.2205489448617914E-2</v>
      </c>
      <c r="Z15" s="344">
        <f t="shared" si="10"/>
        <v>-4.7647284059104678E-4</v>
      </c>
      <c r="AA15" s="341">
        <f t="shared" si="11"/>
        <v>3572039.4677409339</v>
      </c>
      <c r="AB15" s="342">
        <f>E15+('model 11 target'!AD14/100)</f>
        <v>3.2461281967838367E-2</v>
      </c>
      <c r="AC15" s="342">
        <f t="shared" si="12"/>
        <v>5.4244279785436555E-2</v>
      </c>
      <c r="AD15" s="344">
        <f t="shared" si="13"/>
        <v>2.0387903368186411E-3</v>
      </c>
      <c r="AE15" s="341">
        <f t="shared" si="14"/>
        <v>3585341.5227623181</v>
      </c>
      <c r="AF15" s="344">
        <f>AB15+('model 11 target'!AG14/100)</f>
        <v>3.2582165783009071E-2</v>
      </c>
      <c r="AG15" s="344">
        <f t="shared" si="15"/>
        <v>5.0332904724886829E-2</v>
      </c>
      <c r="AH15" s="344">
        <f t="shared" si="16"/>
        <v>-3.9113750605497266E-3</v>
      </c>
      <c r="AI15" s="341">
        <f t="shared" si="17"/>
        <v>3586185.9296106026</v>
      </c>
      <c r="AJ15" s="344">
        <f>AF15+('model 11 target'!AF14/100)</f>
        <v>3.2589839418489662E-2</v>
      </c>
      <c r="AK15" s="344">
        <f t="shared" si="18"/>
        <v>5.0085592311326588E-2</v>
      </c>
      <c r="AL15" s="344">
        <f t="shared" si="19"/>
        <v>-2.4731241356024114E-4</v>
      </c>
      <c r="AM15" s="341">
        <f t="shared" si="20"/>
        <v>3586705.5813331357</v>
      </c>
      <c r="AN15" s="344">
        <f>AJ15+('model 11 target'!AH14/100)</f>
        <v>3.2594561807825662E-2</v>
      </c>
      <c r="AO15" s="342">
        <f t="shared" si="21"/>
        <v>4.993345303630714E-2</v>
      </c>
      <c r="AP15" s="344">
        <f t="shared" si="22"/>
        <v>-1.5213927501944724E-4</v>
      </c>
      <c r="AQ15" s="341">
        <f t="shared" si="23"/>
        <v>3603988.9673009231</v>
      </c>
      <c r="AR15" s="344">
        <f>AN15+('model 11 target'!AI14/100)</f>
        <v>3.2751626384050554E-2</v>
      </c>
      <c r="AS15" s="342">
        <f t="shared" si="24"/>
        <v>4.4898364062960994E-2</v>
      </c>
      <c r="AT15" s="344">
        <f t="shared" si="25"/>
        <v>-5.0350889733461468E-3</v>
      </c>
      <c r="AU15" s="341">
        <f t="shared" si="26"/>
        <v>3590240.401700621</v>
      </c>
      <c r="AV15" s="344">
        <f>AR15+('model 11 target'!AE14/100)</f>
        <v>3.2626684857330251E-2</v>
      </c>
      <c r="AW15" s="342">
        <f t="shared" si="27"/>
        <v>4.8899726672875232E-2</v>
      </c>
      <c r="AX15" s="344">
        <f t="shared" si="28"/>
        <v>4.0013626099142385E-3</v>
      </c>
      <c r="AY15" s="341">
        <f t="shared" si="29"/>
        <v>3591981.8871703343</v>
      </c>
      <c r="AZ15" s="344">
        <f>AV15+('model 11 target'!AJ14/100)</f>
        <v>3.264251078853448E-2</v>
      </c>
      <c r="BA15" s="342">
        <f t="shared" si="30"/>
        <v>4.8391193030288715E-2</v>
      </c>
      <c r="BB15" s="344">
        <f t="shared" si="31"/>
        <v>-5.0853364258651723E-4</v>
      </c>
      <c r="BC15" s="341">
        <f t="shared" si="32"/>
        <v>3588513.0529439137</v>
      </c>
      <c r="BD15" s="344">
        <f>AZ15+('model 11 target'!AK14/100)</f>
        <v>3.261098739498286E-2</v>
      </c>
      <c r="BE15" s="342">
        <f t="shared" si="33"/>
        <v>4.9404619817207562E-2</v>
      </c>
      <c r="BF15" s="344">
        <f t="shared" si="34"/>
        <v>1.0134267869188474E-3</v>
      </c>
      <c r="BG15" s="341">
        <f t="shared" si="35"/>
        <v>3586473.5355297029</v>
      </c>
      <c r="BH15" s="344">
        <f>BD15+('model 11 target'!AL14/100)</f>
        <v>3.2592453067336449E-2</v>
      </c>
      <c r="BI15" s="342">
        <f t="shared" si="36"/>
        <v>5.0001384013420802E-2</v>
      </c>
      <c r="BJ15" s="344">
        <f t="shared" si="37"/>
        <v>5.9676419621323973E-4</v>
      </c>
      <c r="BK15" s="344">
        <f t="shared" si="38"/>
        <v>-1.0332063638152089E-3</v>
      </c>
      <c r="BL15" s="145">
        <v>3590006.1186523554</v>
      </c>
      <c r="BM15" s="145">
        <v>3765802.1760336948</v>
      </c>
      <c r="BN15" s="342">
        <f t="shared" si="39"/>
        <v>4.8968177649605593E-2</v>
      </c>
    </row>
    <row r="16" spans="1:68" x14ac:dyDescent="0.25">
      <c r="A16" s="145" t="s">
        <v>5</v>
      </c>
      <c r="B16" s="145" t="s">
        <v>52</v>
      </c>
      <c r="C16" s="147">
        <v>2673773.4856977868</v>
      </c>
      <c r="D16" s="142">
        <v>2592669</v>
      </c>
      <c r="E16" s="146">
        <v>2.6180946646893331E-2</v>
      </c>
      <c r="F16" s="342">
        <f t="shared" si="0"/>
        <v>-3.0333342046968692E-2</v>
      </c>
      <c r="G16" s="142">
        <v>2663807.7985910531</v>
      </c>
      <c r="H16" s="142">
        <v>2592669</v>
      </c>
      <c r="I16" s="342">
        <f t="shared" si="1"/>
        <v>-2.670567997761697E-2</v>
      </c>
      <c r="J16" s="344">
        <f t="shared" si="2"/>
        <v>3.6276620693517225E-3</v>
      </c>
      <c r="K16" s="142">
        <v>2763794.9275398608</v>
      </c>
      <c r="L16" s="142">
        <v>2688024.5307807163</v>
      </c>
      <c r="M16" s="342">
        <f t="shared" si="3"/>
        <v>-2.7415346921773942E-2</v>
      </c>
      <c r="N16" s="344">
        <f t="shared" si="4"/>
        <v>-7.0966694415697251E-4</v>
      </c>
      <c r="O16" s="341">
        <v>2796067.1280359221</v>
      </c>
      <c r="P16" s="341">
        <v>2715771.896730857</v>
      </c>
      <c r="Q16" s="342">
        <f t="shared" si="5"/>
        <v>-2.8717204426156884E-2</v>
      </c>
      <c r="R16" s="344">
        <f t="shared" si="6"/>
        <v>-1.3018575043829417E-3</v>
      </c>
      <c r="S16" s="341">
        <v>2876591.3226166926</v>
      </c>
      <c r="T16" s="341">
        <v>2793350.6509911097</v>
      </c>
      <c r="U16" s="342">
        <f t="shared" si="7"/>
        <v>-2.8937260211806204E-2</v>
      </c>
      <c r="V16" s="342">
        <f t="shared" si="8"/>
        <v>-2.2005578564932016E-4</v>
      </c>
      <c r="W16" s="341">
        <v>2880951.3690241426</v>
      </c>
      <c r="X16" s="341">
        <v>2797301.4078092915</v>
      </c>
      <c r="Y16" s="342">
        <f t="shared" si="9"/>
        <v>-2.9035533926136892E-2</v>
      </c>
      <c r="Z16" s="344">
        <f t="shared" si="10"/>
        <v>-9.8273714330687767E-5</v>
      </c>
      <c r="AA16" s="341">
        <f t="shared" si="11"/>
        <v>2913911.424060083</v>
      </c>
      <c r="AB16" s="342">
        <f>E16+('model 11 target'!AD15/100)</f>
        <v>2.6480474591603808E-2</v>
      </c>
      <c r="AC16" s="342">
        <f t="shared" si="12"/>
        <v>-4.0018380547859445E-2</v>
      </c>
      <c r="AD16" s="344">
        <f t="shared" si="13"/>
        <v>-1.0982846621722553E-2</v>
      </c>
      <c r="AE16" s="341">
        <f t="shared" si="14"/>
        <v>2917837.9128110465</v>
      </c>
      <c r="AF16" s="344">
        <f>AB16+('model 11 target'!AG15/100)</f>
        <v>2.6516156968475521E-2</v>
      </c>
      <c r="AG16" s="344">
        <f t="shared" si="15"/>
        <v>-4.1310212768340571E-2</v>
      </c>
      <c r="AH16" s="344">
        <f t="shared" si="16"/>
        <v>-1.2918322204811261E-3</v>
      </c>
      <c r="AI16" s="341">
        <f t="shared" si="17"/>
        <v>2905301.3349779793</v>
      </c>
      <c r="AJ16" s="344">
        <f>AF16+('model 11 target'!AF15/100)</f>
        <v>2.6402229507251719E-2</v>
      </c>
      <c r="AK16" s="344">
        <f t="shared" si="18"/>
        <v>-3.7173399491625014E-2</v>
      </c>
      <c r="AL16" s="344">
        <f t="shared" si="19"/>
        <v>4.1368132767155563E-3</v>
      </c>
      <c r="AM16" s="341">
        <f t="shared" si="20"/>
        <v>2908231.6072245478</v>
      </c>
      <c r="AN16" s="344">
        <f>AJ16+('model 11 target'!AH15/100)</f>
        <v>2.6428858662527699E-2</v>
      </c>
      <c r="AO16" s="342">
        <f t="shared" si="21"/>
        <v>-3.8143523074189334E-2</v>
      </c>
      <c r="AP16" s="344">
        <f t="shared" si="22"/>
        <v>-9.7012358256431952E-4</v>
      </c>
      <c r="AQ16" s="341">
        <f t="shared" si="23"/>
        <v>2916215.2149418178</v>
      </c>
      <c r="AR16" s="344">
        <f>AN16+('model 11 target'!AI15/100)</f>
        <v>2.6501410532004888E-2</v>
      </c>
      <c r="AS16" s="342">
        <f t="shared" si="24"/>
        <v>-4.0776759727213285E-2</v>
      </c>
      <c r="AT16" s="344">
        <f t="shared" si="25"/>
        <v>-2.6332366530239515E-3</v>
      </c>
      <c r="AU16" s="341">
        <f t="shared" si="26"/>
        <v>2935634.1960626761</v>
      </c>
      <c r="AV16" s="344">
        <f>AR16+('model 11 target'!AE15/100)</f>
        <v>2.6677882552368921E-2</v>
      </c>
      <c r="AW16" s="342">
        <f t="shared" si="27"/>
        <v>-4.7121943339847649E-2</v>
      </c>
      <c r="AX16" s="344">
        <f t="shared" si="28"/>
        <v>-6.3451836126343641E-3</v>
      </c>
      <c r="AY16" s="341">
        <f t="shared" si="29"/>
        <v>2933898.2578419899</v>
      </c>
      <c r="AZ16" s="344">
        <f>AV16+('model 11 target'!AJ15/100)</f>
        <v>2.6662107032369955E-2</v>
      </c>
      <c r="BA16" s="342">
        <f t="shared" si="30"/>
        <v>-4.655814143097492E-2</v>
      </c>
      <c r="BB16" s="344">
        <f t="shared" si="31"/>
        <v>5.6380190887272974E-4</v>
      </c>
      <c r="BC16" s="341">
        <f t="shared" si="32"/>
        <v>2934558.0111903255</v>
      </c>
      <c r="BD16" s="344">
        <f>AZ16+('model 11 target'!AK15/100)</f>
        <v>2.6668102609872096E-2</v>
      </c>
      <c r="BE16" s="342">
        <f t="shared" si="33"/>
        <v>-4.6772496184309342E-2</v>
      </c>
      <c r="BF16" s="344">
        <f t="shared" si="34"/>
        <v>-2.1435475333442255E-4</v>
      </c>
      <c r="BG16" s="341">
        <f t="shared" si="35"/>
        <v>2938383.4216443556</v>
      </c>
      <c r="BH16" s="344">
        <f>BD16+('model 11 target'!AL15/100)</f>
        <v>2.6702866427156993E-2</v>
      </c>
      <c r="BI16" s="342">
        <f t="shared" si="36"/>
        <v>-4.8013480063848424E-2</v>
      </c>
      <c r="BJ16" s="344">
        <f t="shared" si="37"/>
        <v>-1.2409838795390815E-3</v>
      </c>
      <c r="BK16" s="344">
        <f t="shared" si="38"/>
        <v>-1.4768986213502533E-3</v>
      </c>
      <c r="BL16" s="145">
        <v>2942949.0718251732</v>
      </c>
      <c r="BM16" s="145">
        <v>2797301.4078092915</v>
      </c>
      <c r="BN16" s="342">
        <f t="shared" si="39"/>
        <v>-4.9490378685198677E-2</v>
      </c>
    </row>
    <row r="17" spans="1:66" x14ac:dyDescent="0.25">
      <c r="A17" s="145" t="s">
        <v>33</v>
      </c>
      <c r="B17" s="145" t="s">
        <v>53</v>
      </c>
      <c r="C17" s="147">
        <v>2253343.5840363875</v>
      </c>
      <c r="D17" s="142">
        <v>2257910</v>
      </c>
      <c r="E17" s="146">
        <v>2.2064198207642841E-2</v>
      </c>
      <c r="F17" s="342">
        <f t="shared" si="0"/>
        <v>2.0265067413434146E-3</v>
      </c>
      <c r="G17" s="142">
        <v>2244944.9230344021</v>
      </c>
      <c r="H17" s="142">
        <v>2257910</v>
      </c>
      <c r="I17" s="342">
        <f t="shared" si="1"/>
        <v>5.7752316471415543E-3</v>
      </c>
      <c r="J17" s="344">
        <f t="shared" si="2"/>
        <v>3.7487249057981398E-3</v>
      </c>
      <c r="K17" s="142">
        <v>2329209.860475135</v>
      </c>
      <c r="L17" s="142">
        <v>2344698.464709247</v>
      </c>
      <c r="M17" s="342">
        <f t="shared" si="3"/>
        <v>6.6497246542449595E-3</v>
      </c>
      <c r="N17" s="344">
        <f t="shared" si="4"/>
        <v>8.7449300710340516E-4</v>
      </c>
      <c r="O17" s="341">
        <v>2356407.5106573673</v>
      </c>
      <c r="P17" s="341">
        <v>2359029.3334542378</v>
      </c>
      <c r="Q17" s="342">
        <f t="shared" si="5"/>
        <v>1.1126355628272577E-3</v>
      </c>
      <c r="R17" s="344">
        <f t="shared" si="6"/>
        <v>-5.5370890914177018E-3</v>
      </c>
      <c r="S17" s="341">
        <v>2424269.9074493391</v>
      </c>
      <c r="T17" s="341">
        <v>2427122.3453093981</v>
      </c>
      <c r="U17" s="342">
        <f t="shared" si="7"/>
        <v>1.1766172781726425E-3</v>
      </c>
      <c r="V17" s="342">
        <f t="shared" si="8"/>
        <v>6.3981715345384771E-5</v>
      </c>
      <c r="W17" s="341">
        <v>2427944.3707690183</v>
      </c>
      <c r="X17" s="341">
        <v>2431065.3819457614</v>
      </c>
      <c r="Y17" s="342">
        <f t="shared" si="9"/>
        <v>1.2854541538587227E-3</v>
      </c>
      <c r="Z17" s="344">
        <f t="shared" si="10"/>
        <v>1.0883687568608025E-4</v>
      </c>
      <c r="AA17" s="341">
        <f t="shared" si="11"/>
        <v>2438114.6268003443</v>
      </c>
      <c r="AB17" s="342">
        <f>E17+('model 11 target'!AD16/100)</f>
        <v>2.2156621472195059E-2</v>
      </c>
      <c r="AC17" s="342">
        <f t="shared" si="12"/>
        <v>-2.8912688423653465E-3</v>
      </c>
      <c r="AD17" s="344">
        <f t="shared" si="13"/>
        <v>-4.1767229962240693E-3</v>
      </c>
      <c r="AE17" s="341">
        <f t="shared" si="14"/>
        <v>2431718.7067906656</v>
      </c>
      <c r="AF17" s="344">
        <f>AB17+('model 11 target'!AG16/100)</f>
        <v>2.2098497880685804E-2</v>
      </c>
      <c r="AG17" s="344">
        <f t="shared" si="15"/>
        <v>-2.6866793559621183E-4</v>
      </c>
      <c r="AH17" s="344">
        <f t="shared" si="16"/>
        <v>2.6226009067691347E-3</v>
      </c>
      <c r="AI17" s="341">
        <f t="shared" si="17"/>
        <v>2429290.4772006017</v>
      </c>
      <c r="AJ17" s="344">
        <f>AF17+('model 11 target'!AF16/100)</f>
        <v>2.207643109051801E-2</v>
      </c>
      <c r="AK17" s="344">
        <f t="shared" si="18"/>
        <v>7.3062680721691642E-4</v>
      </c>
      <c r="AL17" s="344">
        <f t="shared" si="19"/>
        <v>9.9929474281312825E-4</v>
      </c>
      <c r="AM17" s="341">
        <f t="shared" si="20"/>
        <v>2431446.6926676994</v>
      </c>
      <c r="AN17" s="344">
        <f>AJ17+('model 11 target'!AH16/100)</f>
        <v>2.2096025923915845E-2</v>
      </c>
      <c r="AO17" s="342">
        <f t="shared" si="21"/>
        <v>-1.5682462753052739E-4</v>
      </c>
      <c r="AP17" s="344">
        <f t="shared" si="22"/>
        <v>-8.8745143474744381E-4</v>
      </c>
      <c r="AQ17" s="341">
        <f t="shared" si="23"/>
        <v>2438630.0795610566</v>
      </c>
      <c r="AR17" s="344">
        <f>AN17+('model 11 target'!AI16/100)</f>
        <v>2.2161305703026685E-2</v>
      </c>
      <c r="AS17" s="342">
        <f t="shared" si="24"/>
        <v>-3.1020275189326263E-3</v>
      </c>
      <c r="AT17" s="344">
        <f t="shared" si="25"/>
        <v>-2.9452028914020989E-3</v>
      </c>
      <c r="AU17" s="341">
        <f t="shared" si="26"/>
        <v>2442456.4045489351</v>
      </c>
      <c r="AV17" s="344">
        <f>AR17+('model 11 target'!AE16/100)</f>
        <v>2.2196077831233507E-2</v>
      </c>
      <c r="AW17" s="342">
        <f t="shared" si="27"/>
        <v>-4.6637567745154707E-3</v>
      </c>
      <c r="AX17" s="344">
        <f t="shared" si="28"/>
        <v>-1.5617292555828444E-3</v>
      </c>
      <c r="AY17" s="341">
        <f t="shared" si="29"/>
        <v>2441021.9218545738</v>
      </c>
      <c r="AZ17" s="344">
        <f>AV17+('model 11 target'!AJ16/100)</f>
        <v>2.2183041819834368E-2</v>
      </c>
      <c r="BA17" s="342">
        <f t="shared" si="30"/>
        <v>-4.0788408410719068E-3</v>
      </c>
      <c r="BB17" s="344">
        <f t="shared" si="31"/>
        <v>5.8491593344356385E-4</v>
      </c>
      <c r="BC17" s="341">
        <f t="shared" si="32"/>
        <v>2440585.0450749677</v>
      </c>
      <c r="BD17" s="344">
        <f>AZ17+('model 11 target'!AK16/100)</f>
        <v>2.2179071656442818E-2</v>
      </c>
      <c r="BE17" s="342">
        <f t="shared" si="33"/>
        <v>-3.9005660337125825E-3</v>
      </c>
      <c r="BF17" s="344">
        <f t="shared" si="34"/>
        <v>1.7827480735932433E-4</v>
      </c>
      <c r="BG17" s="341">
        <f t="shared" si="35"/>
        <v>2442460.3994088098</v>
      </c>
      <c r="BH17" s="344">
        <f>BD17+('model 11 target'!AL16/100)</f>
        <v>2.2196114134940111E-2</v>
      </c>
      <c r="BI17" s="342">
        <f t="shared" si="36"/>
        <v>-4.6653847349199529E-3</v>
      </c>
      <c r="BJ17" s="344">
        <f t="shared" si="37"/>
        <v>-7.6481870120737039E-4</v>
      </c>
      <c r="BK17" s="344">
        <f t="shared" si="38"/>
        <v>2.3789796611898284E-3</v>
      </c>
      <c r="BL17" s="145">
        <v>2436636.5200480353</v>
      </c>
      <c r="BM17" s="145">
        <v>2431065.3819457614</v>
      </c>
      <c r="BN17" s="342">
        <f t="shared" si="39"/>
        <v>-2.2864050737301245E-3</v>
      </c>
    </row>
    <row r="18" spans="1:66" x14ac:dyDescent="0.25">
      <c r="A18" s="145" t="s">
        <v>39</v>
      </c>
      <c r="B18" s="145" t="s">
        <v>54</v>
      </c>
      <c r="C18" s="147">
        <v>1691920.0846420524</v>
      </c>
      <c r="D18" s="142">
        <v>1692009</v>
      </c>
      <c r="E18" s="146">
        <v>1.6566874383250413E-2</v>
      </c>
      <c r="F18" s="342">
        <f t="shared" si="0"/>
        <v>5.2552930102756079E-5</v>
      </c>
      <c r="G18" s="142">
        <v>1685613.9610069233</v>
      </c>
      <c r="H18" s="142">
        <v>1692009</v>
      </c>
      <c r="I18" s="342">
        <f t="shared" si="1"/>
        <v>3.7938929915224406E-3</v>
      </c>
      <c r="J18" s="344">
        <f t="shared" si="2"/>
        <v>3.7413400614196846E-3</v>
      </c>
      <c r="K18" s="142">
        <v>1748884.1791383717</v>
      </c>
      <c r="L18" s="142">
        <v>1752155.0903956769</v>
      </c>
      <c r="M18" s="342">
        <f t="shared" si="3"/>
        <v>1.8702846628280145E-3</v>
      </c>
      <c r="N18" s="344">
        <f t="shared" si="4"/>
        <v>-1.9236083286944261E-3</v>
      </c>
      <c r="O18" s="341">
        <v>1769305.4992266111</v>
      </c>
      <c r="P18" s="341">
        <v>1777729.0416027813</v>
      </c>
      <c r="Q18" s="342">
        <f t="shared" si="5"/>
        <v>4.760931551872849E-3</v>
      </c>
      <c r="R18" s="344">
        <f t="shared" si="6"/>
        <v>2.8906468890448345E-3</v>
      </c>
      <c r="S18" s="341">
        <v>1820259.891152326</v>
      </c>
      <c r="T18" s="341">
        <v>1827713.1527912568</v>
      </c>
      <c r="U18" s="342">
        <f t="shared" si="7"/>
        <v>4.094614002735808E-3</v>
      </c>
      <c r="V18" s="342">
        <f t="shared" si="8"/>
        <v>-6.66317549137041E-4</v>
      </c>
      <c r="W18" s="341">
        <v>1823018.8571328756</v>
      </c>
      <c r="X18" s="341">
        <v>1831635.8786994326</v>
      </c>
      <c r="Y18" s="342">
        <f t="shared" si="9"/>
        <v>4.7267868529397017E-3</v>
      </c>
      <c r="Z18" s="344">
        <f t="shared" si="10"/>
        <v>6.3217285020389369E-4</v>
      </c>
      <c r="AA18" s="341">
        <f t="shared" si="11"/>
        <v>1844965.101891584</v>
      </c>
      <c r="AB18" s="342">
        <f>E18+('model 11 target'!AD17/100)</f>
        <v>1.6766313176041294E-2</v>
      </c>
      <c r="AC18" s="342">
        <f t="shared" si="12"/>
        <v>-7.2246478692119531E-3</v>
      </c>
      <c r="AD18" s="344">
        <f t="shared" si="13"/>
        <v>-1.1951434722151655E-2</v>
      </c>
      <c r="AE18" s="341">
        <f t="shared" si="14"/>
        <v>1842183.945340025</v>
      </c>
      <c r="AF18" s="344">
        <f>AB18+('model 11 target'!AG17/100)</f>
        <v>1.6741039125227418E-2</v>
      </c>
      <c r="AG18" s="344">
        <f t="shared" si="15"/>
        <v>-5.7258487499441957E-3</v>
      </c>
      <c r="AH18" s="344">
        <f t="shared" si="16"/>
        <v>1.4987991192677574E-3</v>
      </c>
      <c r="AI18" s="341">
        <f t="shared" si="17"/>
        <v>1839923.7139082577</v>
      </c>
      <c r="AJ18" s="344">
        <f>AF18+('model 11 target'!AF17/100)</f>
        <v>1.6720499035880205E-2</v>
      </c>
      <c r="AK18" s="344">
        <f t="shared" si="18"/>
        <v>-4.5044450192016638E-3</v>
      </c>
      <c r="AL18" s="344">
        <f t="shared" si="19"/>
        <v>1.2214037307425318E-3</v>
      </c>
      <c r="AM18" s="341">
        <f t="shared" si="20"/>
        <v>1839493.5070623388</v>
      </c>
      <c r="AN18" s="344">
        <f>AJ18+('model 11 target'!AH17/100)</f>
        <v>1.6716589486208095E-2</v>
      </c>
      <c r="AO18" s="342">
        <f t="shared" si="21"/>
        <v>-4.271626038764742E-3</v>
      </c>
      <c r="AP18" s="344">
        <f t="shared" si="22"/>
        <v>2.3281898043692184E-4</v>
      </c>
      <c r="AQ18" s="341">
        <f t="shared" si="23"/>
        <v>1846100.7381054</v>
      </c>
      <c r="AR18" s="344">
        <f>AN18+('model 11 target'!AI17/100)</f>
        <v>1.6776633388816794E-2</v>
      </c>
      <c r="AS18" s="342">
        <f t="shared" si="24"/>
        <v>-7.8353575768634887E-3</v>
      </c>
      <c r="AT18" s="344">
        <f t="shared" si="25"/>
        <v>-3.5637315380987467E-3</v>
      </c>
      <c r="AU18" s="341">
        <f t="shared" si="26"/>
        <v>1844749.4173049955</v>
      </c>
      <c r="AV18" s="344">
        <f>AR18+('model 11 target'!AE17/100)</f>
        <v>1.6764353119820025E-2</v>
      </c>
      <c r="AW18" s="342">
        <f t="shared" si="27"/>
        <v>-7.1085744668348827E-3</v>
      </c>
      <c r="AX18" s="344">
        <f t="shared" si="28"/>
        <v>7.2678311002860596E-4</v>
      </c>
      <c r="AY18" s="341">
        <f t="shared" si="29"/>
        <v>1843672.498415767</v>
      </c>
      <c r="AZ18" s="344">
        <f>AV18+('model 11 target'!AJ17/100)</f>
        <v>1.6754566506868112E-2</v>
      </c>
      <c r="BA18" s="342">
        <f t="shared" si="30"/>
        <v>-6.5286105458953747E-3</v>
      </c>
      <c r="BB18" s="344">
        <f t="shared" si="31"/>
        <v>5.7996392093950799E-4</v>
      </c>
      <c r="BC18" s="341">
        <f t="shared" si="32"/>
        <v>1839533.6935168477</v>
      </c>
      <c r="BD18" s="344">
        <f>AZ18+('model 11 target'!AK17/100)</f>
        <v>1.671695468481323E-2</v>
      </c>
      <c r="BE18" s="342">
        <f t="shared" si="33"/>
        <v>-4.2933787216019592E-3</v>
      </c>
      <c r="BF18" s="344">
        <f t="shared" si="34"/>
        <v>2.2352318242934155E-3</v>
      </c>
      <c r="BG18" s="341">
        <f t="shared" si="35"/>
        <v>1844501.1524752453</v>
      </c>
      <c r="BH18" s="344">
        <f>BD18+('model 11 target'!AL17/100)</f>
        <v>1.6762096987234146E-2</v>
      </c>
      <c r="BI18" s="342">
        <f t="shared" si="36"/>
        <v>-6.9749339861068238E-3</v>
      </c>
      <c r="BJ18" s="344">
        <f t="shared" si="37"/>
        <v>-2.6815552645048646E-3</v>
      </c>
      <c r="BK18" s="344">
        <f t="shared" si="38"/>
        <v>4.7550332233785575E-3</v>
      </c>
      <c r="BL18" s="145">
        <v>1835710.9748927457</v>
      </c>
      <c r="BM18" s="145">
        <v>1831635.8786994326</v>
      </c>
      <c r="BN18" s="342">
        <f t="shared" si="39"/>
        <v>-2.2199007627282663E-3</v>
      </c>
    </row>
    <row r="19" spans="1:66" x14ac:dyDescent="0.25">
      <c r="A19" s="145" t="s">
        <v>7</v>
      </c>
      <c r="B19" s="145" t="s">
        <v>55</v>
      </c>
      <c r="C19" s="147">
        <v>1911771.7146776966</v>
      </c>
      <c r="D19" s="142">
        <v>1952813</v>
      </c>
      <c r="E19" s="146">
        <v>1.8719608647010822E-2</v>
      </c>
      <c r="F19" s="342">
        <f t="shared" si="0"/>
        <v>2.1467670542046235E-2</v>
      </c>
      <c r="G19" s="142">
        <v>1904646.1601646114</v>
      </c>
      <c r="H19" s="142">
        <v>1952813</v>
      </c>
      <c r="I19" s="342">
        <f t="shared" si="1"/>
        <v>2.5289127630523156E-2</v>
      </c>
      <c r="J19" s="344">
        <f t="shared" si="2"/>
        <v>3.8214570884769206E-3</v>
      </c>
      <c r="K19" s="142">
        <v>1976137.8426046725</v>
      </c>
      <c r="L19" s="142">
        <v>2025421.5997965266</v>
      </c>
      <c r="M19" s="342">
        <f t="shared" si="3"/>
        <v>2.4939432932924888E-2</v>
      </c>
      <c r="N19" s="344">
        <f t="shared" si="4"/>
        <v>-3.4969469759826843E-4</v>
      </c>
      <c r="O19" s="341">
        <v>1999212.7516830969</v>
      </c>
      <c r="P19" s="341">
        <v>2039572.0763850415</v>
      </c>
      <c r="Q19" s="342">
        <f t="shared" si="5"/>
        <v>2.0187608681450753E-2</v>
      </c>
      <c r="R19" s="344">
        <f t="shared" si="6"/>
        <v>-4.7518242514741349E-3</v>
      </c>
      <c r="S19" s="341">
        <v>2056788.2637338287</v>
      </c>
      <c r="T19" s="341">
        <v>2097288.1401704322</v>
      </c>
      <c r="U19" s="342">
        <f t="shared" si="7"/>
        <v>1.9690834078895936E-2</v>
      </c>
      <c r="V19" s="342">
        <f t="shared" si="8"/>
        <v>-4.9677460255481698E-4</v>
      </c>
      <c r="W19" s="341">
        <v>2059905.7355170711</v>
      </c>
      <c r="X19" s="341">
        <v>2102973.7013522503</v>
      </c>
      <c r="Y19" s="342">
        <f t="shared" si="9"/>
        <v>2.090773625831388E-2</v>
      </c>
      <c r="Z19" s="344">
        <f t="shared" si="10"/>
        <v>1.2169021794179447E-3</v>
      </c>
      <c r="AA19" s="341">
        <f t="shared" si="11"/>
        <v>2050771.4486672129</v>
      </c>
      <c r="AB19" s="342">
        <f>E19+('model 11 target'!AD18/100)</f>
        <v>1.8636599860661695E-2</v>
      </c>
      <c r="AC19" s="342">
        <f t="shared" si="12"/>
        <v>2.5454934395036322E-2</v>
      </c>
      <c r="AD19" s="344">
        <f t="shared" si="13"/>
        <v>4.5471981367224412E-3</v>
      </c>
      <c r="AE19" s="341">
        <f t="shared" si="14"/>
        <v>2056921.890667429</v>
      </c>
      <c r="AF19" s="344">
        <f>AB19+('model 11 target'!AG18/100)</f>
        <v>1.8692492645105679E-2</v>
      </c>
      <c r="AG19" s="344">
        <f t="shared" si="15"/>
        <v>2.2388701726480553E-2</v>
      </c>
      <c r="AH19" s="344">
        <f t="shared" si="16"/>
        <v>-3.0662326685557684E-3</v>
      </c>
      <c r="AI19" s="341">
        <f t="shared" si="17"/>
        <v>2058913.646150477</v>
      </c>
      <c r="AJ19" s="344">
        <f>AF19+('model 11 target'!AF18/100)</f>
        <v>1.8710592931211169E-2</v>
      </c>
      <c r="AK19" s="344">
        <f t="shared" si="18"/>
        <v>2.1399661556545491E-2</v>
      </c>
      <c r="AL19" s="344">
        <f t="shared" si="19"/>
        <v>-9.8904016993506261E-4</v>
      </c>
      <c r="AM19" s="341">
        <f t="shared" si="20"/>
        <v>2058277.7445868924</v>
      </c>
      <c r="AN19" s="344">
        <f>AJ19+('model 11 target'!AH18/100)</f>
        <v>1.8704814109295642E-2</v>
      </c>
      <c r="AO19" s="342">
        <f t="shared" si="21"/>
        <v>2.1715221321760181E-2</v>
      </c>
      <c r="AP19" s="344">
        <f t="shared" si="22"/>
        <v>3.155597652146902E-4</v>
      </c>
      <c r="AQ19" s="341">
        <f t="shared" si="23"/>
        <v>2061040.6425146086</v>
      </c>
      <c r="AR19" s="344">
        <f>AN19+('model 11 target'!AI18/100)</f>
        <v>1.8729922232957184E-2</v>
      </c>
      <c r="AS19" s="342">
        <f t="shared" si="24"/>
        <v>2.034557590600472E-2</v>
      </c>
      <c r="AT19" s="344">
        <f t="shared" si="25"/>
        <v>-1.3696454157554605E-3</v>
      </c>
      <c r="AU19" s="341">
        <f t="shared" si="26"/>
        <v>2051937.2050198682</v>
      </c>
      <c r="AV19" s="344">
        <f>AR19+('model 11 target'!AE18/100)</f>
        <v>1.8647193793346676E-2</v>
      </c>
      <c r="AW19" s="342">
        <f t="shared" si="27"/>
        <v>2.487234804628824E-2</v>
      </c>
      <c r="AX19" s="344">
        <f t="shared" si="28"/>
        <v>4.5267721402835193E-3</v>
      </c>
      <c r="AY19" s="341">
        <f t="shared" si="29"/>
        <v>2050720.1618949254</v>
      </c>
      <c r="AZ19" s="344">
        <f>AV19+('model 11 target'!AJ18/100)</f>
        <v>1.8636133786758682E-2</v>
      </c>
      <c r="BA19" s="342">
        <f t="shared" si="30"/>
        <v>2.5480580153384391E-2</v>
      </c>
      <c r="BB19" s="344">
        <f t="shared" si="31"/>
        <v>6.0823210709615161E-4</v>
      </c>
      <c r="BC19" s="341">
        <f t="shared" si="32"/>
        <v>2061489.0843519946</v>
      </c>
      <c r="BD19" s="344">
        <f>AZ19+('model 11 target'!AK18/100)</f>
        <v>1.8733997495019944E-2</v>
      </c>
      <c r="BE19" s="342">
        <f t="shared" si="33"/>
        <v>2.0123617105300307E-2</v>
      </c>
      <c r="BF19" s="344">
        <f t="shared" si="34"/>
        <v>-5.3569630480840846E-3</v>
      </c>
      <c r="BG19" s="341">
        <f t="shared" si="35"/>
        <v>2071470.3529088269</v>
      </c>
      <c r="BH19" s="344">
        <f>BD19+('model 11 target'!AL18/100)</f>
        <v>1.88247033161471E-2</v>
      </c>
      <c r="BI19" s="342">
        <f t="shared" si="36"/>
        <v>1.5208206286508208E-2</v>
      </c>
      <c r="BJ19" s="344">
        <f t="shared" si="37"/>
        <v>-4.9154108187920986E-3</v>
      </c>
      <c r="BK19" s="344">
        <f t="shared" si="38"/>
        <v>-6.8308814222417524E-4</v>
      </c>
      <c r="BL19" s="145">
        <v>2072865.091008194</v>
      </c>
      <c r="BM19" s="145">
        <v>2102973.7013522503</v>
      </c>
      <c r="BN19" s="342">
        <f t="shared" si="39"/>
        <v>1.4525118144284033E-2</v>
      </c>
    </row>
    <row r="20" spans="1:66" x14ac:dyDescent="0.25">
      <c r="A20" s="145" t="s">
        <v>2</v>
      </c>
      <c r="B20" s="145" t="s">
        <v>56</v>
      </c>
      <c r="C20" s="147">
        <v>1361677.694747705</v>
      </c>
      <c r="D20" s="142">
        <v>1395420</v>
      </c>
      <c r="E20" s="146">
        <v>1.3333220359596252E-2</v>
      </c>
      <c r="F20" s="342">
        <f t="shared" si="0"/>
        <v>2.4779950044306887E-2</v>
      </c>
      <c r="G20" s="142">
        <v>1356602.4503716722</v>
      </c>
      <c r="H20" s="142">
        <v>1395420</v>
      </c>
      <c r="I20" s="342">
        <f t="shared" si="1"/>
        <v>2.8613798845559257E-2</v>
      </c>
      <c r="J20" s="344">
        <f t="shared" si="2"/>
        <v>3.8338488012523708E-3</v>
      </c>
      <c r="K20" s="142">
        <v>1407523.0851897416</v>
      </c>
      <c r="L20" s="142">
        <v>1446499.899989336</v>
      </c>
      <c r="M20" s="342">
        <f t="shared" si="3"/>
        <v>2.7691776575259563E-2</v>
      </c>
      <c r="N20" s="344">
        <f t="shared" si="4"/>
        <v>-9.2202227029969386E-4</v>
      </c>
      <c r="O20" s="341">
        <v>1423958.40995116</v>
      </c>
      <c r="P20" s="341">
        <v>1459474.5985778782</v>
      </c>
      <c r="Q20" s="342">
        <f t="shared" si="5"/>
        <v>2.4941872163201984E-2</v>
      </c>
      <c r="R20" s="344">
        <f t="shared" si="6"/>
        <v>-2.74990441205758E-3</v>
      </c>
      <c r="S20" s="341">
        <v>1464967.119265795</v>
      </c>
      <c r="T20" s="341">
        <v>1499783.7987501323</v>
      </c>
      <c r="U20" s="342">
        <f t="shared" si="7"/>
        <v>2.37661849378481E-2</v>
      </c>
      <c r="V20" s="342">
        <f t="shared" si="8"/>
        <v>-1.175687225353883E-3</v>
      </c>
      <c r="W20" s="341">
        <v>1467187.5683699718</v>
      </c>
      <c r="X20" s="341">
        <v>1500315.9042046778</v>
      </c>
      <c r="Y20" s="342">
        <f t="shared" si="9"/>
        <v>2.2579482370826742E-2</v>
      </c>
      <c r="Z20" s="344">
        <f t="shared" si="10"/>
        <v>-1.1867025670213582E-3</v>
      </c>
      <c r="AA20" s="341">
        <f t="shared" si="11"/>
        <v>1447618.275842472</v>
      </c>
      <c r="AB20" s="342">
        <f>E20+('model 11 target'!AD19/100)</f>
        <v>1.3155382368615704E-2</v>
      </c>
      <c r="AC20" s="342">
        <f t="shared" si="12"/>
        <v>3.6402986368445411E-2</v>
      </c>
      <c r="AD20" s="344">
        <f t="shared" si="13"/>
        <v>1.3823503997618669E-2</v>
      </c>
      <c r="AE20" s="341">
        <f t="shared" si="14"/>
        <v>1445982.0092749365</v>
      </c>
      <c r="AF20" s="344">
        <f>AB20+('model 11 target'!AG19/100)</f>
        <v>1.3140512625181174E-2</v>
      </c>
      <c r="AG20" s="344">
        <f t="shared" si="15"/>
        <v>3.7575775204137019E-2</v>
      </c>
      <c r="AH20" s="344">
        <f t="shared" si="16"/>
        <v>1.1727888356916072E-3</v>
      </c>
      <c r="AI20" s="341">
        <f t="shared" si="17"/>
        <v>1444323.961642168</v>
      </c>
      <c r="AJ20" s="344">
        <f>AF20+('model 11 target'!AF19/100)</f>
        <v>1.3125444944040058E-2</v>
      </c>
      <c r="AK20" s="344">
        <f t="shared" si="18"/>
        <v>3.876688613463708E-2</v>
      </c>
      <c r="AL20" s="344">
        <f t="shared" si="19"/>
        <v>1.1911109305000611E-3</v>
      </c>
      <c r="AM20" s="341">
        <f t="shared" si="20"/>
        <v>1442441.5929233069</v>
      </c>
      <c r="AN20" s="344">
        <f>AJ20+('model 11 target'!AH19/100)</f>
        <v>1.3108338721585849E-2</v>
      </c>
      <c r="AO20" s="342">
        <f t="shared" si="21"/>
        <v>4.0122464275368364E-2</v>
      </c>
      <c r="AP20" s="344">
        <f t="shared" si="22"/>
        <v>1.3555781407312839E-3</v>
      </c>
      <c r="AQ20" s="341">
        <f t="shared" si="23"/>
        <v>1447857.0799903329</v>
      </c>
      <c r="AR20" s="344">
        <f>AN20+('model 11 target'!AI19/100)</f>
        <v>1.3157552526266202E-2</v>
      </c>
      <c r="AS20" s="342">
        <f t="shared" si="24"/>
        <v>3.6232045924515566E-2</v>
      </c>
      <c r="AT20" s="344">
        <f t="shared" si="25"/>
        <v>-3.8904183508527979E-3</v>
      </c>
      <c r="AU20" s="341">
        <f t="shared" si="26"/>
        <v>1438415.6430964926</v>
      </c>
      <c r="AV20" s="344">
        <f>AR20+('model 11 target'!AE19/100)</f>
        <v>1.3071752481792917E-2</v>
      </c>
      <c r="AW20" s="342">
        <f t="shared" si="27"/>
        <v>4.3033640106229454E-2</v>
      </c>
      <c r="AX20" s="344">
        <f t="shared" si="28"/>
        <v>6.8015941817138881E-3</v>
      </c>
      <c r="AY20" s="341">
        <f t="shared" si="29"/>
        <v>1447224.5981021193</v>
      </c>
      <c r="AZ20" s="344">
        <f>AV20+('model 11 target'!AJ19/100)</f>
        <v>1.315180478100799E-2</v>
      </c>
      <c r="BA20" s="342">
        <f t="shared" si="30"/>
        <v>3.6684911362190764E-2</v>
      </c>
      <c r="BB20" s="344">
        <f t="shared" si="31"/>
        <v>-6.3487287440386897E-3</v>
      </c>
      <c r="BC20" s="341">
        <f t="shared" si="32"/>
        <v>1443400.7512340043</v>
      </c>
      <c r="BD20" s="344">
        <f>AZ20+('model 11 target'!AK19/100)</f>
        <v>1.3117055172973503E-2</v>
      </c>
      <c r="BE20" s="342">
        <f t="shared" si="33"/>
        <v>3.9431289558367721E-2</v>
      </c>
      <c r="BF20" s="344">
        <f t="shared" si="34"/>
        <v>2.7463781961769573E-3</v>
      </c>
      <c r="BG20" s="341">
        <f t="shared" si="35"/>
        <v>1439969.1369115482</v>
      </c>
      <c r="BH20" s="344">
        <f>BD20+('model 11 target'!AL19/100)</f>
        <v>1.3085870019188916E-2</v>
      </c>
      <c r="BI20" s="342">
        <f t="shared" si="36"/>
        <v>4.1908375496548134E-2</v>
      </c>
      <c r="BJ20" s="344">
        <f t="shared" si="37"/>
        <v>2.4770859381804122E-3</v>
      </c>
      <c r="BK20" s="344">
        <f t="shared" si="38"/>
        <v>-1.0566788116641579E-3</v>
      </c>
      <c r="BL20" s="145">
        <v>1441431.0021141232</v>
      </c>
      <c r="BM20" s="145">
        <v>1500315.9042046778</v>
      </c>
      <c r="BN20" s="342">
        <f t="shared" si="39"/>
        <v>4.0851696684883976E-2</v>
      </c>
    </row>
    <row r="21" spans="1:66" x14ac:dyDescent="0.25">
      <c r="A21" s="145" t="s">
        <v>11</v>
      </c>
      <c r="B21" s="145" t="s">
        <v>57</v>
      </c>
      <c r="C21" s="147">
        <v>1783514.5975332302</v>
      </c>
      <c r="D21" s="142">
        <v>1783609</v>
      </c>
      <c r="E21" s="146">
        <v>1.7463745815321736E-2</v>
      </c>
      <c r="F21" s="342">
        <f t="shared" si="0"/>
        <v>5.2930582626231626E-5</v>
      </c>
      <c r="G21" s="142">
        <v>1776867.0828786113</v>
      </c>
      <c r="H21" s="142">
        <v>1783609</v>
      </c>
      <c r="I21" s="342">
        <f t="shared" si="1"/>
        <v>3.7942720568981958E-3</v>
      </c>
      <c r="J21" s="344">
        <f t="shared" si="2"/>
        <v>3.7413414742719642E-3</v>
      </c>
      <c r="K21" s="142">
        <v>1843562.5247324288</v>
      </c>
      <c r="L21" s="142">
        <v>1846908.9041428484</v>
      </c>
      <c r="M21" s="342">
        <f t="shared" si="3"/>
        <v>1.815170012150924E-3</v>
      </c>
      <c r="N21" s="344">
        <f t="shared" si="4"/>
        <v>-1.9791020447472718E-3</v>
      </c>
      <c r="O21" s="341">
        <v>1865089.3821820694</v>
      </c>
      <c r="P21" s="341">
        <v>1888532.7524510694</v>
      </c>
      <c r="Q21" s="342">
        <f t="shared" si="5"/>
        <v>1.2569569315531881E-2</v>
      </c>
      <c r="R21" s="344">
        <f t="shared" si="6"/>
        <v>1.0754399303380957E-2</v>
      </c>
      <c r="S21" s="341">
        <v>1918802.2629693251</v>
      </c>
      <c r="T21" s="341">
        <v>1941553.6952382817</v>
      </c>
      <c r="U21" s="342">
        <f t="shared" si="7"/>
        <v>1.1857101019752347E-2</v>
      </c>
      <c r="V21" s="342">
        <f t="shared" si="8"/>
        <v>-7.1246829577953363E-4</v>
      </c>
      <c r="W21" s="341">
        <v>1921710.5895180041</v>
      </c>
      <c r="X21" s="341">
        <v>1945701.1122382819</v>
      </c>
      <c r="Y21" s="342">
        <f t="shared" si="9"/>
        <v>1.2483941573270485E-2</v>
      </c>
      <c r="Z21" s="344">
        <f t="shared" si="10"/>
        <v>6.2684055351813761E-4</v>
      </c>
      <c r="AA21" s="341">
        <f t="shared" si="11"/>
        <v>1920392.3017895969</v>
      </c>
      <c r="AB21" s="342">
        <f>E21+('model 11 target'!AD20/100)</f>
        <v>1.7451765737818946E-2</v>
      </c>
      <c r="AC21" s="342">
        <f t="shared" si="12"/>
        <v>1.3178979328910989E-2</v>
      </c>
      <c r="AD21" s="344">
        <f t="shared" si="13"/>
        <v>6.9503775564050407E-4</v>
      </c>
      <c r="AE21" s="341">
        <f t="shared" si="14"/>
        <v>1919413.4175326244</v>
      </c>
      <c r="AF21" s="344">
        <f>AB21+('model 11 target'!AG20/100)</f>
        <v>1.744287002483301E-2</v>
      </c>
      <c r="AG21" s="344">
        <f t="shared" si="15"/>
        <v>1.3695691853321534E-2</v>
      </c>
      <c r="AH21" s="344">
        <f t="shared" si="16"/>
        <v>5.1671252441054527E-4</v>
      </c>
      <c r="AI21" s="341">
        <f t="shared" si="17"/>
        <v>1926671.7205489955</v>
      </c>
      <c r="AJ21" s="344">
        <f>AF21+('model 11 target'!AF20/100)</f>
        <v>1.7508830612041035E-2</v>
      </c>
      <c r="AK21" s="344">
        <f t="shared" si="18"/>
        <v>9.8768209894439796E-3</v>
      </c>
      <c r="AL21" s="344">
        <f t="shared" si="19"/>
        <v>-3.8188708638775548E-3</v>
      </c>
      <c r="AM21" s="341">
        <f t="shared" si="20"/>
        <v>1926092.1050798916</v>
      </c>
      <c r="AN21" s="344">
        <f>AJ21+('model 11 target'!AH20/100)</f>
        <v>1.7503563295891419E-2</v>
      </c>
      <c r="AO21" s="342">
        <f t="shared" si="21"/>
        <v>1.0180721423795447E-2</v>
      </c>
      <c r="AP21" s="344">
        <f t="shared" si="22"/>
        <v>3.039004343514673E-4</v>
      </c>
      <c r="AQ21" s="341">
        <f t="shared" si="23"/>
        <v>1931783.1912535962</v>
      </c>
      <c r="AR21" s="344">
        <f>AN21+('model 11 target'!AI20/100)</f>
        <v>1.7555281636255873E-2</v>
      </c>
      <c r="AS21" s="342">
        <f t="shared" si="24"/>
        <v>7.2047013597078546E-3</v>
      </c>
      <c r="AT21" s="344">
        <f t="shared" si="25"/>
        <v>-2.9760200640875922E-3</v>
      </c>
      <c r="AU21" s="341">
        <f t="shared" si="26"/>
        <v>1931938.7339837106</v>
      </c>
      <c r="AV21" s="344">
        <f>AR21+('model 11 target'!AE20/100)</f>
        <v>1.7556695147071161E-2</v>
      </c>
      <c r="AW21" s="342">
        <f t="shared" si="27"/>
        <v>7.1236100878793174E-3</v>
      </c>
      <c r="AX21" s="344">
        <f t="shared" si="28"/>
        <v>-8.1091271828537259E-5</v>
      </c>
      <c r="AY21" s="341">
        <f t="shared" si="29"/>
        <v>1930795.0322539692</v>
      </c>
      <c r="AZ21" s="344">
        <f>AV21+('model 11 target'!AJ20/100)</f>
        <v>1.7546301638076783E-2</v>
      </c>
      <c r="BA21" s="342">
        <f t="shared" si="30"/>
        <v>7.720177302772413E-3</v>
      </c>
      <c r="BB21" s="344">
        <f t="shared" si="31"/>
        <v>5.9656721489309561E-4</v>
      </c>
      <c r="BC21" s="341">
        <f t="shared" si="32"/>
        <v>1930433.9747811772</v>
      </c>
      <c r="BD21" s="344">
        <f>AZ21+('model 11 target'!AK20/100)</f>
        <v>1.7543020490559589E-2</v>
      </c>
      <c r="BE21" s="342">
        <f t="shared" si="33"/>
        <v>7.9086555958669535E-3</v>
      </c>
      <c r="BF21" s="344">
        <f t="shared" si="34"/>
        <v>1.8847829309454056E-4</v>
      </c>
      <c r="BG21" s="341">
        <f t="shared" si="35"/>
        <v>1936207.7336819472</v>
      </c>
      <c r="BH21" s="344">
        <f>BD21+('model 11 target'!AL20/100)</f>
        <v>1.7595490127971167E-2</v>
      </c>
      <c r="BI21" s="342">
        <f t="shared" si="36"/>
        <v>4.9030785236467977E-3</v>
      </c>
      <c r="BJ21" s="344">
        <f t="shared" si="37"/>
        <v>-3.0055770722201558E-3</v>
      </c>
      <c r="BK21" s="344">
        <f t="shared" si="38"/>
        <v>-6.0501183110006629E-4</v>
      </c>
      <c r="BL21" s="145">
        <v>1937374.1489377317</v>
      </c>
      <c r="BM21" s="145">
        <v>1945701.1122382819</v>
      </c>
      <c r="BN21" s="342">
        <f t="shared" si="39"/>
        <v>4.2980666925467315E-3</v>
      </c>
    </row>
    <row r="22" spans="1:66" x14ac:dyDescent="0.25">
      <c r="A22" s="145" t="s">
        <v>10</v>
      </c>
      <c r="B22" s="145" t="s">
        <v>58</v>
      </c>
      <c r="C22" s="147">
        <v>1368279.7529625022</v>
      </c>
      <c r="D22" s="142">
        <v>1425888</v>
      </c>
      <c r="E22" s="146">
        <v>1.339786612514291E-2</v>
      </c>
      <c r="F22" s="342">
        <f t="shared" si="0"/>
        <v>4.2102681789135898E-2</v>
      </c>
      <c r="G22" s="142">
        <v>1363179.9013986199</v>
      </c>
      <c r="H22" s="142">
        <v>1425888</v>
      </c>
      <c r="I22" s="342">
        <f t="shared" si="1"/>
        <v>4.6001337414850241E-2</v>
      </c>
      <c r="J22" s="344">
        <f t="shared" si="2"/>
        <v>3.8986556257143423E-3</v>
      </c>
      <c r="K22" s="142">
        <v>1414347.4235650685</v>
      </c>
      <c r="L22" s="142">
        <v>1478003.6595905435</v>
      </c>
      <c r="M22" s="342">
        <f t="shared" si="3"/>
        <v>4.5007496011849835E-2</v>
      </c>
      <c r="N22" s="344">
        <f t="shared" si="4"/>
        <v>-9.9384140300040613E-4</v>
      </c>
      <c r="O22" s="341">
        <v>1430862.4345630116</v>
      </c>
      <c r="P22" s="341">
        <v>1494512.9479806155</v>
      </c>
      <c r="Q22" s="342">
        <f t="shared" si="5"/>
        <v>4.4484020182585127E-2</v>
      </c>
      <c r="R22" s="344">
        <f t="shared" si="6"/>
        <v>-5.2347582926470793E-4</v>
      </c>
      <c r="S22" s="341">
        <v>1472069.9735179157</v>
      </c>
      <c r="T22" s="341">
        <v>1535479.2112477177</v>
      </c>
      <c r="U22" s="342">
        <f t="shared" si="7"/>
        <v>4.307488018267791E-2</v>
      </c>
      <c r="V22" s="342">
        <f t="shared" si="8"/>
        <v>-1.4091399999072163E-3</v>
      </c>
      <c r="W22" s="341">
        <v>1474301.1884107259</v>
      </c>
      <c r="X22" s="341">
        <v>1537269.7124582529</v>
      </c>
      <c r="Y22" s="342">
        <f t="shared" si="9"/>
        <v>4.2710759878994642E-2</v>
      </c>
      <c r="Z22" s="344">
        <f t="shared" si="10"/>
        <v>-3.6412030368326853E-4</v>
      </c>
      <c r="AA22" s="341">
        <f t="shared" si="11"/>
        <v>1458310.0104956608</v>
      </c>
      <c r="AB22" s="342">
        <f>E22+('model 11 target'!AD21/100)</f>
        <v>1.3252544624642501E-2</v>
      </c>
      <c r="AC22" s="342">
        <f t="shared" si="12"/>
        <v>5.4144661556396079E-2</v>
      </c>
      <c r="AD22" s="344">
        <f t="shared" si="13"/>
        <v>1.1433901677401437E-2</v>
      </c>
      <c r="AE22" s="341">
        <f t="shared" si="14"/>
        <v>1457961.942576769</v>
      </c>
      <c r="AF22" s="344">
        <f>AB22+('model 11 target'!AG21/100)</f>
        <v>1.324938152105388E-2</v>
      </c>
      <c r="AG22" s="344">
        <f t="shared" si="15"/>
        <v>5.4396323775994571E-2</v>
      </c>
      <c r="AH22" s="344">
        <f t="shared" si="16"/>
        <v>2.5166221959849189E-4</v>
      </c>
      <c r="AI22" s="341">
        <f t="shared" si="17"/>
        <v>1458200.2433899583</v>
      </c>
      <c r="AJ22" s="344">
        <f>AF22+('model 11 target'!AF21/100)</f>
        <v>1.3251547104597949E-2</v>
      </c>
      <c r="AK22" s="344">
        <f t="shared" si="18"/>
        <v>5.4224013078256972E-2</v>
      </c>
      <c r="AL22" s="344">
        <f t="shared" si="19"/>
        <v>-1.7231069773759877E-4</v>
      </c>
      <c r="AM22" s="341">
        <f t="shared" si="20"/>
        <v>1454217.9751508385</v>
      </c>
      <c r="AN22" s="344">
        <f>AJ22+('model 11 target'!AH21/100)</f>
        <v>1.3215357825798241E-2</v>
      </c>
      <c r="AO22" s="342">
        <f t="shared" si="21"/>
        <v>5.7110927472066031E-2</v>
      </c>
      <c r="AP22" s="344">
        <f t="shared" si="22"/>
        <v>2.8869143938090591E-3</v>
      </c>
      <c r="AQ22" s="341">
        <f t="shared" si="23"/>
        <v>1464591.0286046264</v>
      </c>
      <c r="AR22" s="344">
        <f>AN22+('model 11 target'!AI21/100)</f>
        <v>1.3309624033120923E-2</v>
      </c>
      <c r="AS22" s="342">
        <f t="shared" si="24"/>
        <v>4.9623876177140369E-2</v>
      </c>
      <c r="AT22" s="344">
        <f t="shared" si="25"/>
        <v>-7.4870512949256618E-3</v>
      </c>
      <c r="AU22" s="341">
        <f t="shared" si="26"/>
        <v>1454838.2329362461</v>
      </c>
      <c r="AV22" s="344">
        <f>AR22+('model 11 target'!AE21/100)</f>
        <v>1.3220994483244694E-2</v>
      </c>
      <c r="AW22" s="342">
        <f t="shared" si="27"/>
        <v>5.6660237307373018E-2</v>
      </c>
      <c r="AX22" s="344">
        <f t="shared" si="28"/>
        <v>7.036361130232649E-3</v>
      </c>
      <c r="AY22" s="341">
        <f t="shared" si="29"/>
        <v>1462752.7373614861</v>
      </c>
      <c r="AZ22" s="344">
        <f>AV22+('model 11 target'!AJ21/100)</f>
        <v>1.3292918369333752E-2</v>
      </c>
      <c r="BA22" s="342">
        <f t="shared" si="30"/>
        <v>5.0942974293236132E-2</v>
      </c>
      <c r="BB22" s="344">
        <f t="shared" si="31"/>
        <v>-5.7172630141368863E-3</v>
      </c>
      <c r="BC22" s="341">
        <f t="shared" si="32"/>
        <v>1462440.0242811064</v>
      </c>
      <c r="BD22" s="344">
        <f>AZ22+('model 11 target'!AK21/100)</f>
        <v>1.3290076556534955E-2</v>
      </c>
      <c r="BE22" s="342">
        <f t="shared" si="33"/>
        <v>5.1167697091667463E-2</v>
      </c>
      <c r="BF22" s="344">
        <f t="shared" si="34"/>
        <v>2.2472279843133158E-4</v>
      </c>
      <c r="BG22" s="341">
        <f t="shared" si="35"/>
        <v>1465715.6678635273</v>
      </c>
      <c r="BH22" s="344">
        <f>BD22+('model 11 target'!AL21/100)</f>
        <v>1.3319844309919369E-2</v>
      </c>
      <c r="BI22" s="342">
        <f t="shared" si="36"/>
        <v>4.8818502908565486E-2</v>
      </c>
      <c r="BJ22" s="344">
        <f t="shared" si="37"/>
        <v>-2.3491941831019769E-3</v>
      </c>
      <c r="BK22" s="344">
        <f t="shared" si="38"/>
        <v>-1.9805525635765431E-3</v>
      </c>
      <c r="BL22" s="145">
        <v>1468488.7111244299</v>
      </c>
      <c r="BM22" s="145">
        <v>1537269.7124582529</v>
      </c>
      <c r="BN22" s="342">
        <f t="shared" si="39"/>
        <v>4.6837950344988943E-2</v>
      </c>
    </row>
    <row r="23" spans="1:66" x14ac:dyDescent="0.25">
      <c r="A23" s="145" t="s">
        <v>25</v>
      </c>
      <c r="B23" s="145" t="s">
        <v>59</v>
      </c>
      <c r="C23" s="147">
        <v>1301581.590646514</v>
      </c>
      <c r="D23" s="142">
        <v>1306627</v>
      </c>
      <c r="E23" s="146">
        <v>1.2744773767700746E-2</v>
      </c>
      <c r="F23" s="342">
        <f t="shared" si="0"/>
        <v>3.8763680968934011E-3</v>
      </c>
      <c r="G23" s="142">
        <v>1296730.336437565</v>
      </c>
      <c r="H23" s="142">
        <v>1306627</v>
      </c>
      <c r="I23" s="342">
        <f t="shared" si="1"/>
        <v>7.6320135993914739E-3</v>
      </c>
      <c r="J23" s="344">
        <f t="shared" si="2"/>
        <v>3.7556455024980728E-3</v>
      </c>
      <c r="K23" s="142">
        <v>1345403.6466627964</v>
      </c>
      <c r="L23" s="142">
        <v>1354604.3412223973</v>
      </c>
      <c r="M23" s="342">
        <f t="shared" si="3"/>
        <v>6.8386127705410971E-3</v>
      </c>
      <c r="N23" s="344">
        <f t="shared" si="4"/>
        <v>-7.9340082885037688E-4</v>
      </c>
      <c r="O23" s="341">
        <v>1361113.6169650732</v>
      </c>
      <c r="P23" s="341">
        <v>1368883.3244612243</v>
      </c>
      <c r="Q23" s="342">
        <f t="shared" si="5"/>
        <v>5.7083460185165524E-3</v>
      </c>
      <c r="R23" s="344">
        <f t="shared" si="6"/>
        <v>-1.1302667520245446E-3</v>
      </c>
      <c r="S23" s="341">
        <v>1400312.4533020323</v>
      </c>
      <c r="T23" s="341">
        <v>1407029.5116730197</v>
      </c>
      <c r="U23" s="342">
        <f t="shared" si="7"/>
        <v>4.7968282758237279E-3</v>
      </c>
      <c r="V23" s="342">
        <f t="shared" si="8"/>
        <v>-9.1151774269282448E-4</v>
      </c>
      <c r="W23" s="341">
        <v>1402434.9053977903</v>
      </c>
      <c r="X23" s="341">
        <v>1408373.7498548382</v>
      </c>
      <c r="Y23" s="342">
        <f t="shared" si="9"/>
        <v>4.2346667458077469E-3</v>
      </c>
      <c r="Z23" s="344">
        <f t="shared" si="10"/>
        <v>-5.6216153001598101E-4</v>
      </c>
      <c r="AA23" s="341">
        <f t="shared" si="11"/>
        <v>1403674.3601242602</v>
      </c>
      <c r="AB23" s="342">
        <f>E23+('model 11 target'!AD22/100)</f>
        <v>1.2756037442059798E-2</v>
      </c>
      <c r="AC23" s="342">
        <f t="shared" si="12"/>
        <v>3.3479201900945554E-3</v>
      </c>
      <c r="AD23" s="344">
        <f t="shared" si="13"/>
        <v>-8.867465557131915E-4</v>
      </c>
      <c r="AE23" s="341">
        <f t="shared" si="14"/>
        <v>1405144.9462154068</v>
      </c>
      <c r="AF23" s="344">
        <f>AB23+('model 11 target'!AG22/100)</f>
        <v>1.2769401546850297E-2</v>
      </c>
      <c r="AG23" s="344">
        <f t="shared" si="15"/>
        <v>2.2978438260963241E-3</v>
      </c>
      <c r="AH23" s="344">
        <f t="shared" si="16"/>
        <v>-1.0500763639982313E-3</v>
      </c>
      <c r="AI23" s="341">
        <f t="shared" si="17"/>
        <v>1408725.411534226</v>
      </c>
      <c r="AJ23" s="344">
        <f>AF23+('model 11 target'!AF22/100)</f>
        <v>1.2801939399620375E-2</v>
      </c>
      <c r="AK23" s="344">
        <f t="shared" si="18"/>
        <v>-2.4963110376829967E-4</v>
      </c>
      <c r="AL23" s="344">
        <f t="shared" si="19"/>
        <v>-2.5474749298646238E-3</v>
      </c>
      <c r="AM23" s="341">
        <f t="shared" si="20"/>
        <v>1407548.4603937315</v>
      </c>
      <c r="AN23" s="344">
        <f>AJ23+('model 11 target'!AH22/100)</f>
        <v>1.2791243733130966E-2</v>
      </c>
      <c r="AO23" s="342">
        <f t="shared" si="21"/>
        <v>5.8633111706574148E-4</v>
      </c>
      <c r="AP23" s="344">
        <f t="shared" si="22"/>
        <v>8.3596222083404115E-4</v>
      </c>
      <c r="AQ23" s="341">
        <f t="shared" si="23"/>
        <v>1411988.8479987476</v>
      </c>
      <c r="AR23" s="344">
        <f>AN23+('model 11 target'!AI22/100)</f>
        <v>1.2831596219545143E-2</v>
      </c>
      <c r="AS23" s="342">
        <f t="shared" si="24"/>
        <v>-2.5602880285018337E-3</v>
      </c>
      <c r="AT23" s="344">
        <f t="shared" si="25"/>
        <v>-3.1466191455675752E-3</v>
      </c>
      <c r="AU23" s="341">
        <f t="shared" si="26"/>
        <v>1410017.4624666094</v>
      </c>
      <c r="AV23" s="344">
        <f>AR23+('model 11 target'!AE22/100)</f>
        <v>1.2813681047497359E-2</v>
      </c>
      <c r="AW23" s="342">
        <f t="shared" si="27"/>
        <v>-1.1657391880067758E-3</v>
      </c>
      <c r="AX23" s="344">
        <f t="shared" si="28"/>
        <v>1.3945488404950579E-3</v>
      </c>
      <c r="AY23" s="341">
        <f t="shared" si="29"/>
        <v>1409187.1367950793</v>
      </c>
      <c r="AZ23" s="344">
        <f>AV23+('model 11 target'!AJ22/100)</f>
        <v>1.280613537618211E-2</v>
      </c>
      <c r="BA23" s="342">
        <f t="shared" si="30"/>
        <v>-5.7720292713636656E-4</v>
      </c>
      <c r="BB23" s="344">
        <f t="shared" si="31"/>
        <v>5.8853626087040922E-4</v>
      </c>
      <c r="BC23" s="341">
        <f t="shared" si="32"/>
        <v>1409397.6096686078</v>
      </c>
      <c r="BD23" s="344">
        <f>AZ23+('model 11 target'!AK22/100)</f>
        <v>1.2808048070416283E-2</v>
      </c>
      <c r="BE23" s="342">
        <f t="shared" si="33"/>
        <v>-7.2645207196730954E-4</v>
      </c>
      <c r="BF23" s="344">
        <f t="shared" si="34"/>
        <v>-1.4924914483094298E-4</v>
      </c>
      <c r="BG23" s="341">
        <f t="shared" si="35"/>
        <v>1408871.5595511002</v>
      </c>
      <c r="BH23" s="344">
        <f>BD23+('model 11 target'!AL22/100)</f>
        <v>1.2803267534997276E-2</v>
      </c>
      <c r="BI23" s="342">
        <f t="shared" si="36"/>
        <v>-3.5333930398917524E-4</v>
      </c>
      <c r="BJ23" s="344">
        <f t="shared" si="37"/>
        <v>3.7311276797813431E-4</v>
      </c>
      <c r="BK23" s="344">
        <f t="shared" si="38"/>
        <v>1.141170867099639E-3</v>
      </c>
      <c r="BL23" s="145">
        <v>1407265.0620213151</v>
      </c>
      <c r="BM23" s="145">
        <v>1408373.7498548382</v>
      </c>
      <c r="BN23" s="342">
        <f t="shared" si="39"/>
        <v>7.8783156311046376E-4</v>
      </c>
    </row>
    <row r="24" spans="1:66" x14ac:dyDescent="0.25">
      <c r="A24" s="145" t="s">
        <v>30</v>
      </c>
      <c r="B24" s="145" t="s">
        <v>60</v>
      </c>
      <c r="C24" s="147">
        <v>2100916.6876685922</v>
      </c>
      <c r="D24" s="142">
        <v>2101004</v>
      </c>
      <c r="E24" s="146">
        <v>2.0571670713184827E-2</v>
      </c>
      <c r="F24" s="342">
        <f t="shared" si="0"/>
        <v>4.1559159351889363E-5</v>
      </c>
      <c r="G24" s="142">
        <v>2093086.1521132754</v>
      </c>
      <c r="H24" s="142">
        <v>2101004</v>
      </c>
      <c r="I24" s="342">
        <f t="shared" si="1"/>
        <v>3.7828580914982535E-3</v>
      </c>
      <c r="J24" s="344">
        <f t="shared" si="2"/>
        <v>3.7412989321463641E-3</v>
      </c>
      <c r="K24" s="142">
        <v>2171651.0076944502</v>
      </c>
      <c r="L24" s="142">
        <v>2177710.1529482151</v>
      </c>
      <c r="M24" s="342">
        <f t="shared" si="3"/>
        <v>2.7901100279448254E-3</v>
      </c>
      <c r="N24" s="344">
        <f t="shared" si="4"/>
        <v>-9.9274806355342804E-4</v>
      </c>
      <c r="O24" s="341">
        <v>2197008.8792316751</v>
      </c>
      <c r="P24" s="341">
        <v>2195730.1264233962</v>
      </c>
      <c r="Q24" s="342">
        <f t="shared" si="5"/>
        <v>-5.8204262184236022E-4</v>
      </c>
      <c r="R24" s="344">
        <f t="shared" si="6"/>
        <v>-3.3721526497871857E-3</v>
      </c>
      <c r="S24" s="341">
        <v>2260280.7401655726</v>
      </c>
      <c r="T24" s="341">
        <v>2258450.9914293471</v>
      </c>
      <c r="U24" s="342">
        <f t="shared" si="7"/>
        <v>-8.0952277463175459E-4</v>
      </c>
      <c r="V24" s="342">
        <f t="shared" si="8"/>
        <v>-2.2748015278939437E-4</v>
      </c>
      <c r="W24" s="341">
        <v>2263706.6452788585</v>
      </c>
      <c r="X24" s="341">
        <v>2266222.6622475288</v>
      </c>
      <c r="Y24" s="342">
        <f t="shared" si="9"/>
        <v>1.1114589312699596E-3</v>
      </c>
      <c r="Z24" s="344">
        <f t="shared" si="10"/>
        <v>1.9209817059017142E-3</v>
      </c>
      <c r="AA24" s="341">
        <f t="shared" si="11"/>
        <v>2252776.6645760541</v>
      </c>
      <c r="AB24" s="342">
        <f>E24+('model 11 target'!AD23/100)</f>
        <v>2.0472343371283661E-2</v>
      </c>
      <c r="AC24" s="342">
        <f t="shared" si="12"/>
        <v>5.9686332351125415E-3</v>
      </c>
      <c r="AD24" s="344">
        <f t="shared" si="13"/>
        <v>4.8571743038425819E-3</v>
      </c>
      <c r="AE24" s="341">
        <f t="shared" si="14"/>
        <v>2260679.9236847013</v>
      </c>
      <c r="AF24" s="344">
        <f>AB24+('model 11 target'!AG23/100)</f>
        <v>2.0544165064382964E-2</v>
      </c>
      <c r="AG24" s="344">
        <f t="shared" si="15"/>
        <v>2.4518015596799447E-3</v>
      </c>
      <c r="AH24" s="344">
        <f t="shared" si="16"/>
        <v>-3.5168316754325968E-3</v>
      </c>
      <c r="AI24" s="341">
        <f t="shared" si="17"/>
        <v>2262288.8568495708</v>
      </c>
      <c r="AJ24" s="344">
        <f>AF24+('model 11 target'!AF23/100)</f>
        <v>2.0558786412664221E-2</v>
      </c>
      <c r="AK24" s="344">
        <f t="shared" si="18"/>
        <v>1.7388607940349576E-3</v>
      </c>
      <c r="AL24" s="344">
        <f t="shared" si="19"/>
        <v>-7.129407656449871E-4</v>
      </c>
      <c r="AM24" s="341">
        <f t="shared" si="20"/>
        <v>2262498.8177054944</v>
      </c>
      <c r="AN24" s="344">
        <f>AJ24+('model 11 target'!AH23/100)</f>
        <v>2.0560694453884899E-2</v>
      </c>
      <c r="AO24" s="342">
        <f t="shared" si="21"/>
        <v>1.6458990002086171E-3</v>
      </c>
      <c r="AP24" s="344">
        <f t="shared" si="22"/>
        <v>-9.2961793826340511E-5</v>
      </c>
      <c r="AQ24" s="341">
        <f t="shared" si="23"/>
        <v>2274625.6982793626</v>
      </c>
      <c r="AR24" s="344">
        <f>AN24+('model 11 target'!AI23/100)</f>
        <v>2.0670898748449316E-2</v>
      </c>
      <c r="AS24" s="342">
        <f t="shared" si="24"/>
        <v>-3.6942500202078454E-3</v>
      </c>
      <c r="AT24" s="344">
        <f t="shared" si="25"/>
        <v>-5.3401490204164626E-3</v>
      </c>
      <c r="AU24" s="341">
        <f t="shared" si="26"/>
        <v>2269097.6332807452</v>
      </c>
      <c r="AV24" s="344">
        <f>AR24+('model 11 target'!AE23/100)</f>
        <v>2.0620661880050392E-2</v>
      </c>
      <c r="AW24" s="342">
        <f t="shared" si="27"/>
        <v>-1.2670107231391725E-3</v>
      </c>
      <c r="AX24" s="344">
        <f t="shared" si="28"/>
        <v>2.4272392970686729E-3</v>
      </c>
      <c r="AY24" s="341">
        <f t="shared" si="29"/>
        <v>2267750.5507533574</v>
      </c>
      <c r="AZ24" s="344">
        <f>AV24+('model 11 target'!AJ23/100)</f>
        <v>2.0608420126802595E-2</v>
      </c>
      <c r="BA24" s="342">
        <f t="shared" si="30"/>
        <v>-6.7374628365579614E-4</v>
      </c>
      <c r="BB24" s="344">
        <f t="shared" si="31"/>
        <v>5.9326443948337637E-4</v>
      </c>
      <c r="BC24" s="341">
        <f t="shared" si="32"/>
        <v>2267190.5989272236</v>
      </c>
      <c r="BD24" s="344">
        <f>AZ24+('model 11 target'!AK23/100)</f>
        <v>2.0603331506063464E-2</v>
      </c>
      <c r="BE24" s="342">
        <f t="shared" si="33"/>
        <v>-4.2693220417944211E-4</v>
      </c>
      <c r="BF24" s="344">
        <f t="shared" si="34"/>
        <v>2.4681407947635403E-4</v>
      </c>
      <c r="BG24" s="341">
        <f t="shared" si="35"/>
        <v>2278320.0099468417</v>
      </c>
      <c r="BH24" s="344">
        <f>BD24+('model 11 target'!AL23/100)</f>
        <v>2.0704471191810628E-2</v>
      </c>
      <c r="BI24" s="342">
        <f t="shared" si="36"/>
        <v>-5.3097666905866925E-3</v>
      </c>
      <c r="BJ24" s="344">
        <f t="shared" si="37"/>
        <v>-4.8828344864072504E-3</v>
      </c>
      <c r="BK24" s="344">
        <f t="shared" si="38"/>
        <v>-2.2643070669160492E-3</v>
      </c>
      <c r="BL24" s="145">
        <v>2283518.1975020086</v>
      </c>
      <c r="BM24" s="145">
        <v>2266222.6622475288</v>
      </c>
      <c r="BN24" s="342">
        <f t="shared" si="39"/>
        <v>-7.5740737575027417E-3</v>
      </c>
    </row>
    <row r="25" spans="1:66" x14ac:dyDescent="0.25">
      <c r="A25" s="145" t="s">
        <v>21</v>
      </c>
      <c r="B25" s="145" t="s">
        <v>61</v>
      </c>
      <c r="C25" s="147">
        <v>907294.03521322331</v>
      </c>
      <c r="D25" s="142">
        <v>917307</v>
      </c>
      <c r="E25" s="146">
        <v>8.8840048927191825E-3</v>
      </c>
      <c r="F25" s="342">
        <f t="shared" si="0"/>
        <v>1.1036074743314694E-2</v>
      </c>
      <c r="G25" s="142">
        <v>903912.36937013466</v>
      </c>
      <c r="H25" s="142">
        <v>917307</v>
      </c>
      <c r="I25" s="342">
        <f t="shared" si="1"/>
        <v>1.4818505735460841E-2</v>
      </c>
      <c r="J25" s="344">
        <f t="shared" si="2"/>
        <v>3.7824309921461463E-3</v>
      </c>
      <c r="K25" s="142">
        <v>937841.09451405727</v>
      </c>
      <c r="L25" s="142">
        <v>951077.24274723791</v>
      </c>
      <c r="M25" s="342">
        <f t="shared" si="3"/>
        <v>1.4113423170093675E-2</v>
      </c>
      <c r="N25" s="344">
        <f t="shared" si="4"/>
        <v>-7.0508256536716551E-4</v>
      </c>
      <c r="O25" s="341">
        <v>948792.05022137694</v>
      </c>
      <c r="P25" s="341">
        <v>966448.98045813362</v>
      </c>
      <c r="Q25" s="342">
        <f t="shared" si="5"/>
        <v>1.8609905334511234E-2</v>
      </c>
      <c r="R25" s="344">
        <f t="shared" si="6"/>
        <v>4.496482164417559E-3</v>
      </c>
      <c r="S25" s="341">
        <v>976116.39980606711</v>
      </c>
      <c r="T25" s="341">
        <v>993280.16742072813</v>
      </c>
      <c r="U25" s="342">
        <f t="shared" si="7"/>
        <v>1.7583730401488085E-2</v>
      </c>
      <c r="V25" s="342">
        <f t="shared" si="8"/>
        <v>-1.0261749330231495E-3</v>
      </c>
      <c r="W25" s="341">
        <v>977595.898394819</v>
      </c>
      <c r="X25" s="341">
        <v>993659.51171226555</v>
      </c>
      <c r="Y25" s="342">
        <f t="shared" si="9"/>
        <v>1.6431751957861618E-2</v>
      </c>
      <c r="Z25" s="344">
        <f t="shared" si="10"/>
        <v>-1.1519784436264668E-3</v>
      </c>
      <c r="AA25" s="341">
        <f t="shared" si="11"/>
        <v>967330.08757895441</v>
      </c>
      <c r="AB25" s="342">
        <f>E25+('model 11 target'!AD24/100)</f>
        <v>8.7907132640762855E-3</v>
      </c>
      <c r="AC25" s="342">
        <f t="shared" si="12"/>
        <v>2.7218655215417442E-2</v>
      </c>
      <c r="AD25" s="344">
        <f t="shared" si="13"/>
        <v>1.0786903257555824E-2</v>
      </c>
      <c r="AE25" s="341">
        <f t="shared" si="14"/>
        <v>969667.27729738795</v>
      </c>
      <c r="AF25" s="344">
        <f>AB25+('model 11 target'!AG24/100)</f>
        <v>8.8119527198962915E-3</v>
      </c>
      <c r="AG25" s="344">
        <f t="shared" si="15"/>
        <v>2.4742749370431083E-2</v>
      </c>
      <c r="AH25" s="344">
        <f t="shared" si="16"/>
        <v>-2.4759058449863591E-3</v>
      </c>
      <c r="AI25" s="341">
        <f t="shared" si="17"/>
        <v>967510.93108009221</v>
      </c>
      <c r="AJ25" s="344">
        <f>AF25+('model 11 target'!AF24/100)</f>
        <v>8.7923566982923678E-3</v>
      </c>
      <c r="AK25" s="344">
        <f t="shared" si="18"/>
        <v>2.7026651371248045E-2</v>
      </c>
      <c r="AL25" s="344">
        <f t="shared" si="19"/>
        <v>2.2839020008169619E-3</v>
      </c>
      <c r="AM25" s="341">
        <f t="shared" si="20"/>
        <v>965866.88290820608</v>
      </c>
      <c r="AN25" s="344">
        <f>AJ25+('model 11 target'!AH24/100)</f>
        <v>8.7774162387150682E-3</v>
      </c>
      <c r="AO25" s="342">
        <f t="shared" si="21"/>
        <v>2.8774802507335551E-2</v>
      </c>
      <c r="AP25" s="344">
        <f t="shared" si="22"/>
        <v>1.7481511360875057E-3</v>
      </c>
      <c r="AQ25" s="341">
        <f t="shared" si="23"/>
        <v>969351.15177048987</v>
      </c>
      <c r="AR25" s="344">
        <f>AN25+('model 11 target'!AI24/100)</f>
        <v>8.8090798961331322E-3</v>
      </c>
      <c r="AS25" s="342">
        <f t="shared" si="24"/>
        <v>2.5076939246811758E-2</v>
      </c>
      <c r="AT25" s="344">
        <f t="shared" si="25"/>
        <v>-3.6978632605237927E-3</v>
      </c>
      <c r="AU25" s="341">
        <f t="shared" si="26"/>
        <v>962435.04762177379</v>
      </c>
      <c r="AV25" s="344">
        <f>AR25+('model 11 target'!AE24/100)</f>
        <v>8.7462290768972537E-3</v>
      </c>
      <c r="AW25" s="342">
        <f t="shared" si="27"/>
        <v>3.2443191016005679E-2</v>
      </c>
      <c r="AX25" s="344">
        <f t="shared" si="28"/>
        <v>7.3662517691939211E-3</v>
      </c>
      <c r="AY25" s="341">
        <f t="shared" si="29"/>
        <v>961867.41641979676</v>
      </c>
      <c r="AZ25" s="344">
        <f>AV25+('model 11 target'!AJ24/100)</f>
        <v>8.7410706690275973E-3</v>
      </c>
      <c r="BA25" s="342">
        <f t="shared" si="30"/>
        <v>3.30524714214806E-2</v>
      </c>
      <c r="BB25" s="344">
        <f t="shared" si="31"/>
        <v>6.0928040547492124E-4</v>
      </c>
      <c r="BC25" s="341">
        <f t="shared" si="32"/>
        <v>961660.98960524425</v>
      </c>
      <c r="BD25" s="344">
        <f>AZ25+('model 11 target'!AK24/100)</f>
        <v>8.7391947437772104E-3</v>
      </c>
      <c r="BE25" s="342">
        <f t="shared" si="33"/>
        <v>3.3274222884050353E-2</v>
      </c>
      <c r="BF25" s="344">
        <f t="shared" si="34"/>
        <v>2.2175146256975253E-4</v>
      </c>
      <c r="BG25" s="341">
        <f t="shared" si="35"/>
        <v>960372.58178579388</v>
      </c>
      <c r="BH25" s="344">
        <f>BD25+('model 11 target'!AL24/100)</f>
        <v>8.7274862030697377E-3</v>
      </c>
      <c r="BI25" s="342">
        <f t="shared" si="36"/>
        <v>3.4660433416971559E-2</v>
      </c>
      <c r="BJ25" s="344">
        <f t="shared" si="37"/>
        <v>1.386210532921206E-3</v>
      </c>
      <c r="BK25" s="344">
        <f t="shared" si="38"/>
        <v>-1.0678572968751965E-3</v>
      </c>
      <c r="BL25" s="145">
        <v>961364.79176569579</v>
      </c>
      <c r="BM25" s="145">
        <v>993659.51171226555</v>
      </c>
      <c r="BN25" s="342">
        <f t="shared" si="39"/>
        <v>3.3592576120096362E-2</v>
      </c>
    </row>
    <row r="26" spans="1:66" x14ac:dyDescent="0.25">
      <c r="A26" s="151" t="s">
        <v>18</v>
      </c>
      <c r="B26" s="151" t="s">
        <v>62</v>
      </c>
      <c r="C26" s="150">
        <v>2009171.744669443</v>
      </c>
      <c r="D26" s="148">
        <v>2073703</v>
      </c>
      <c r="E26" s="149">
        <v>1.9673326305690585E-2</v>
      </c>
      <c r="F26" s="342">
        <f t="shared" si="0"/>
        <v>3.2118337071863401E-2</v>
      </c>
      <c r="G26" s="148">
        <v>2001683.1608166341</v>
      </c>
      <c r="H26" s="148">
        <v>2073703</v>
      </c>
      <c r="I26" s="342">
        <f t="shared" si="1"/>
        <v>3.597963983170227E-2</v>
      </c>
      <c r="J26" s="344">
        <f t="shared" si="2"/>
        <v>3.8613027598388694E-3</v>
      </c>
      <c r="K26" s="148">
        <v>2076817.1672645048</v>
      </c>
      <c r="L26" s="148">
        <v>2149760.4752495782</v>
      </c>
      <c r="M26" s="342">
        <f t="shared" si="3"/>
        <v>3.5122643020690791E-2</v>
      </c>
      <c r="N26" s="344">
        <f t="shared" si="4"/>
        <v>-8.5699681101147895E-4</v>
      </c>
      <c r="O26" s="341">
        <v>2101067.685762736</v>
      </c>
      <c r="P26" s="341">
        <v>2167458.2969558332</v>
      </c>
      <c r="Q26" s="342">
        <f t="shared" si="5"/>
        <v>3.1598511386840888E-2</v>
      </c>
      <c r="R26" s="344">
        <f t="shared" si="6"/>
        <v>-3.5241316338499029E-3</v>
      </c>
      <c r="S26" s="341">
        <v>2161576.527435136</v>
      </c>
      <c r="T26" s="341">
        <v>2227195.3255573362</v>
      </c>
      <c r="U26" s="342">
        <f t="shared" si="7"/>
        <v>3.0356916486348862E-2</v>
      </c>
      <c r="V26" s="342">
        <f t="shared" si="8"/>
        <v>-1.2415949004920268E-3</v>
      </c>
      <c r="W26" s="341">
        <v>2164852.8266781922</v>
      </c>
      <c r="X26" s="341">
        <v>2232066.4257391547</v>
      </c>
      <c r="Y26" s="342">
        <f t="shared" si="9"/>
        <v>3.1047652862433495E-2</v>
      </c>
      <c r="Z26" s="344">
        <f t="shared" si="10"/>
        <v>6.9073637608463301E-4</v>
      </c>
      <c r="AA26" s="341">
        <f t="shared" si="11"/>
        <v>2160223.4379014578</v>
      </c>
      <c r="AB26" s="342">
        <f>E26+('model 11 target'!AD25/100)</f>
        <v>1.9631256251376388E-2</v>
      </c>
      <c r="AC26" s="342">
        <f t="shared" si="12"/>
        <v>3.3257202276949949E-2</v>
      </c>
      <c r="AD26" s="344">
        <f t="shared" si="13"/>
        <v>2.209549414516454E-3</v>
      </c>
      <c r="AE26" s="341">
        <f t="shared" si="14"/>
        <v>2169473.1974487682</v>
      </c>
      <c r="AF26" s="344">
        <f>AB26+('model 11 target'!AG25/100)</f>
        <v>1.9715314407931374E-2</v>
      </c>
      <c r="AG26" s="344">
        <f t="shared" si="15"/>
        <v>2.8851809906660364E-2</v>
      </c>
      <c r="AH26" s="344">
        <f t="shared" si="16"/>
        <v>-4.4053923702895847E-3</v>
      </c>
      <c r="AI26" s="341">
        <f t="shared" si="17"/>
        <v>2168611.3083409132</v>
      </c>
      <c r="AJ26" s="344">
        <f>AF26+('model 11 target'!AF25/100)</f>
        <v>1.9707481900589904E-2</v>
      </c>
      <c r="AK26" s="344">
        <f t="shared" si="18"/>
        <v>2.9260714981140357E-2</v>
      </c>
      <c r="AL26" s="344">
        <f t="shared" si="19"/>
        <v>4.0890507447999269E-4</v>
      </c>
      <c r="AM26" s="341">
        <f t="shared" si="20"/>
        <v>2168432.8246080535</v>
      </c>
      <c r="AN26" s="344">
        <f>AJ26+('model 11 target'!AH25/100)</f>
        <v>1.9705859911014662E-2</v>
      </c>
      <c r="AO26" s="342">
        <f t="shared" si="21"/>
        <v>2.9345433443437541E-2</v>
      </c>
      <c r="AP26" s="344">
        <f t="shared" si="22"/>
        <v>8.4718462297184161E-5</v>
      </c>
      <c r="AQ26" s="341">
        <f t="shared" si="23"/>
        <v>2181630.0874355943</v>
      </c>
      <c r="AR26" s="344">
        <f>AN26+('model 11 target'!AI25/100)</f>
        <v>1.9825791416172248E-2</v>
      </c>
      <c r="AS26" s="342">
        <f t="shared" si="24"/>
        <v>2.311864811272657E-2</v>
      </c>
      <c r="AT26" s="344">
        <f t="shared" si="25"/>
        <v>-6.2267853307109711E-3</v>
      </c>
      <c r="AU26" s="341">
        <f t="shared" si="26"/>
        <v>2170928.2430132586</v>
      </c>
      <c r="AV26" s="344">
        <f>AR26+('model 11 target'!AE25/100)</f>
        <v>1.9728537286561782E-2</v>
      </c>
      <c r="AW26" s="342">
        <f t="shared" si="27"/>
        <v>2.8162231028435958E-2</v>
      </c>
      <c r="AX26" s="344">
        <f t="shared" si="28"/>
        <v>5.0435829157093881E-3</v>
      </c>
      <c r="AY26" s="341">
        <f t="shared" si="29"/>
        <v>2169642.5671635061</v>
      </c>
      <c r="AZ26" s="344">
        <f>AV26+('model 11 target'!AJ25/100)</f>
        <v>1.9716853572914448E-2</v>
      </c>
      <c r="BA26" s="342">
        <f t="shared" si="30"/>
        <v>2.8771494217712856E-2</v>
      </c>
      <c r="BB26" s="344">
        <f t="shared" si="31"/>
        <v>6.0926318927689849E-4</v>
      </c>
      <c r="BC26" s="341">
        <f t="shared" si="32"/>
        <v>2168579.5071295854</v>
      </c>
      <c r="BD26" s="344">
        <f>AZ26+('model 11 target'!AK25/100)</f>
        <v>1.97071929037585E-2</v>
      </c>
      <c r="BE26" s="342">
        <f t="shared" si="33"/>
        <v>2.9275808611510357E-2</v>
      </c>
      <c r="BF26" s="344">
        <f t="shared" si="34"/>
        <v>5.0431439379750032E-4</v>
      </c>
      <c r="BG26" s="341">
        <f t="shared" si="35"/>
        <v>2172432.7930901246</v>
      </c>
      <c r="BH26" s="344">
        <f>BD26+('model 11 target'!AL25/100)</f>
        <v>1.9742210042621999E-2</v>
      </c>
      <c r="BI26" s="342">
        <f t="shared" si="36"/>
        <v>2.7450162250683752E-2</v>
      </c>
      <c r="BJ26" s="344">
        <f t="shared" si="37"/>
        <v>-1.8256463608266049E-3</v>
      </c>
      <c r="BK26" s="344">
        <f t="shared" si="38"/>
        <v>-3.0777598873741319E-3</v>
      </c>
      <c r="BL26" s="145">
        <v>2178959.937411041</v>
      </c>
      <c r="BM26" s="145">
        <v>2232066.4257391547</v>
      </c>
      <c r="BN26" s="342">
        <f t="shared" si="39"/>
        <v>2.437240236330962E-2</v>
      </c>
    </row>
    <row r="27" spans="1:66" x14ac:dyDescent="0.25">
      <c r="A27" s="145" t="s">
        <v>4</v>
      </c>
      <c r="B27" s="145" t="s">
        <v>63</v>
      </c>
      <c r="C27" s="147">
        <v>1648025.7879284339</v>
      </c>
      <c r="D27" s="142">
        <v>1648101</v>
      </c>
      <c r="E27" s="146">
        <v>1.6137071991047303E-2</v>
      </c>
      <c r="F27" s="342">
        <f t="shared" si="0"/>
        <v>4.5637678801613291E-5</v>
      </c>
      <c r="G27" s="142">
        <v>1641883.2670925537</v>
      </c>
      <c r="H27" s="142">
        <v>1648101</v>
      </c>
      <c r="I27" s="342">
        <f t="shared" si="1"/>
        <v>3.7869518692743576E-3</v>
      </c>
      <c r="J27" s="344">
        <f t="shared" si="2"/>
        <v>3.7413141904727443E-3</v>
      </c>
      <c r="K27" s="142">
        <v>1703512.0355166509</v>
      </c>
      <c r="L27" s="142">
        <v>1705767.9145120201</v>
      </c>
      <c r="M27" s="342">
        <f t="shared" si="3"/>
        <v>1.3242518681031434E-3</v>
      </c>
      <c r="N27" s="344">
        <f t="shared" si="4"/>
        <v>-2.4627000011712141E-3</v>
      </c>
      <c r="O27" s="341">
        <v>1723403.5554734457</v>
      </c>
      <c r="P27" s="341">
        <v>1722394.3828532037</v>
      </c>
      <c r="Q27" s="342">
        <f t="shared" si="5"/>
        <v>-5.8556953595512162E-4</v>
      </c>
      <c r="R27" s="344">
        <f t="shared" si="6"/>
        <v>-1.9098214040582651E-3</v>
      </c>
      <c r="S27" s="341">
        <v>1773036.0130960271</v>
      </c>
      <c r="T27" s="341">
        <v>1769283.6222768922</v>
      </c>
      <c r="U27" s="342">
        <f t="shared" si="7"/>
        <v>-2.1163646939029723E-3</v>
      </c>
      <c r="V27" s="342">
        <f t="shared" si="8"/>
        <v>-1.5307951579478507E-3</v>
      </c>
      <c r="W27" s="341">
        <v>1775723.4018948455</v>
      </c>
      <c r="X27" s="341">
        <v>1771375.0127968921</v>
      </c>
      <c r="Y27" s="342">
        <f t="shared" si="9"/>
        <v>-2.4487986661173577E-3</v>
      </c>
      <c r="Z27" s="344">
        <f t="shared" si="10"/>
        <v>-3.3243397221438542E-4</v>
      </c>
      <c r="AA27" s="341">
        <f t="shared" si="11"/>
        <v>1824066.5962157757</v>
      </c>
      <c r="AB27" s="342">
        <f>E27+('model 11 target'!AD26/100)</f>
        <v>1.6576395821662811E-2</v>
      </c>
      <c r="AC27" s="342">
        <f t="shared" si="12"/>
        <v>-2.888687481487684E-2</v>
      </c>
      <c r="AD27" s="344">
        <f t="shared" si="13"/>
        <v>-2.6438076148759482E-2</v>
      </c>
      <c r="AE27" s="341">
        <f t="shared" si="14"/>
        <v>1829197.8476893026</v>
      </c>
      <c r="AF27" s="344">
        <f>AB27+('model 11 target'!AG26/100)</f>
        <v>1.6623026605682503E-2</v>
      </c>
      <c r="AG27" s="344">
        <f t="shared" si="15"/>
        <v>-3.161103374654306E-2</v>
      </c>
      <c r="AH27" s="344">
        <f t="shared" si="16"/>
        <v>-2.7241589316662207E-3</v>
      </c>
      <c r="AI27" s="341">
        <f t="shared" si="17"/>
        <v>1824546.8165149321</v>
      </c>
      <c r="AJ27" s="344">
        <f>AF27+('model 11 target'!AF26/100)</f>
        <v>1.6580759873817994E-2</v>
      </c>
      <c r="AK27" s="344">
        <f t="shared" si="18"/>
        <v>-2.9142471564310712E-2</v>
      </c>
      <c r="AL27" s="344">
        <f t="shared" si="19"/>
        <v>2.4685621822323478E-3</v>
      </c>
      <c r="AM27" s="341">
        <f t="shared" si="20"/>
        <v>1824173.7032698742</v>
      </c>
      <c r="AN27" s="344">
        <f>AJ27+('model 11 target'!AH26/100)</f>
        <v>1.6577369168210416E-2</v>
      </c>
      <c r="AO27" s="342">
        <f t="shared" si="21"/>
        <v>-2.8943894092069877E-2</v>
      </c>
      <c r="AP27" s="344">
        <f t="shared" si="22"/>
        <v>1.9857747224083511E-4</v>
      </c>
      <c r="AQ27" s="341">
        <f t="shared" si="23"/>
        <v>1818629.8165940519</v>
      </c>
      <c r="AR27" s="344">
        <f>AN27+('model 11 target'!AI26/100)</f>
        <v>1.6526988518666411E-2</v>
      </c>
      <c r="AS27" s="342">
        <f t="shared" si="24"/>
        <v>-2.5983739717662324E-2</v>
      </c>
      <c r="AT27" s="344">
        <f t="shared" si="25"/>
        <v>2.9601543744075531E-3</v>
      </c>
      <c r="AU27" s="341">
        <f t="shared" si="26"/>
        <v>1822191.6763402689</v>
      </c>
      <c r="AV27" s="344">
        <f>AR27+('model 11 target'!AE26/100)</f>
        <v>1.6559357291351044E-2</v>
      </c>
      <c r="AW27" s="342">
        <f t="shared" si="27"/>
        <v>-2.7887660888363919E-2</v>
      </c>
      <c r="AX27" s="344">
        <f t="shared" si="28"/>
        <v>-1.9039211707015946E-3</v>
      </c>
      <c r="AY27" s="341">
        <f t="shared" si="29"/>
        <v>1821122.8575252139</v>
      </c>
      <c r="AZ27" s="344">
        <f>AV27+('model 11 target'!AJ26/100)</f>
        <v>1.6549644288669701E-2</v>
      </c>
      <c r="BA27" s="342">
        <f t="shared" si="30"/>
        <v>-2.7317127190378487E-2</v>
      </c>
      <c r="BB27" s="344">
        <f t="shared" si="31"/>
        <v>5.7053369798543141E-4</v>
      </c>
      <c r="BC27" s="341">
        <f t="shared" si="32"/>
        <v>1820908.9786901004</v>
      </c>
      <c r="BD27" s="344">
        <f>AZ27+('model 11 target'!AK26/100)</f>
        <v>1.6547700642403674E-2</v>
      </c>
      <c r="BE27" s="342">
        <f t="shared" si="33"/>
        <v>-2.7202878602334835E-2</v>
      </c>
      <c r="BF27" s="344">
        <f t="shared" si="34"/>
        <v>1.1424858804365279E-4</v>
      </c>
      <c r="BG27" s="341">
        <f t="shared" si="35"/>
        <v>1820537.6995425106</v>
      </c>
      <c r="BH27" s="344">
        <f>BD27+('model 11 target'!AL26/100)</f>
        <v>1.6544326604348514E-2</v>
      </c>
      <c r="BI27" s="342">
        <f t="shared" si="36"/>
        <v>-2.7004487057847082E-2</v>
      </c>
      <c r="BJ27" s="344">
        <f t="shared" si="37"/>
        <v>1.9839154448775265E-4</v>
      </c>
      <c r="BK27" s="344">
        <f t="shared" si="38"/>
        <v>5.462481472380265E-3</v>
      </c>
      <c r="BL27" s="145">
        <v>1810374.1018098646</v>
      </c>
      <c r="BM27" s="145">
        <v>1771375.0127968921</v>
      </c>
      <c r="BN27" s="342">
        <f t="shared" si="39"/>
        <v>-2.1542005585466817E-2</v>
      </c>
    </row>
    <row r="28" spans="1:66" x14ac:dyDescent="0.25">
      <c r="A28" s="145" t="s">
        <v>34</v>
      </c>
      <c r="B28" s="145" t="s">
        <v>64</v>
      </c>
      <c r="C28" s="147">
        <v>1485737.2235302594</v>
      </c>
      <c r="D28" s="142">
        <v>1509555</v>
      </c>
      <c r="E28" s="146">
        <v>1.4547981416009055E-2</v>
      </c>
      <c r="F28" s="342">
        <f t="shared" si="0"/>
        <v>1.6030948200346673E-2</v>
      </c>
      <c r="G28" s="142">
        <v>1480199.5845448594</v>
      </c>
      <c r="H28" s="142">
        <v>1509555</v>
      </c>
      <c r="I28" s="342">
        <f t="shared" si="1"/>
        <v>1.9832065730627235E-2</v>
      </c>
      <c r="J28" s="344">
        <f t="shared" si="2"/>
        <v>3.8011175302805622E-3</v>
      </c>
      <c r="K28" s="142">
        <v>1535759.4889824614</v>
      </c>
      <c r="L28" s="142">
        <v>1568048.5253007205</v>
      </c>
      <c r="M28" s="342">
        <f t="shared" si="3"/>
        <v>2.1024800139540556E-2</v>
      </c>
      <c r="N28" s="344">
        <f t="shared" si="4"/>
        <v>1.1927344089133207E-3</v>
      </c>
      <c r="O28" s="341">
        <v>1553692.2008665113</v>
      </c>
      <c r="P28" s="341">
        <v>1604139.5711595081</v>
      </c>
      <c r="Q28" s="342">
        <f t="shared" si="5"/>
        <v>3.246934641550081E-2</v>
      </c>
      <c r="R28" s="344">
        <f t="shared" si="6"/>
        <v>1.1444546275960255E-2</v>
      </c>
      <c r="S28" s="341">
        <v>1598437.1255669005</v>
      </c>
      <c r="T28" s="341">
        <v>1651172.3896875493</v>
      </c>
      <c r="U28" s="342">
        <f t="shared" si="7"/>
        <v>3.2991766317956195E-2</v>
      </c>
      <c r="V28" s="342">
        <f t="shared" si="8"/>
        <v>5.2241990245538439E-4</v>
      </c>
      <c r="W28" s="341">
        <v>1600859.8750176367</v>
      </c>
      <c r="X28" s="341">
        <v>1654516.8042330041</v>
      </c>
      <c r="Y28" s="342">
        <f t="shared" si="9"/>
        <v>3.3517567685164451E-2</v>
      </c>
      <c r="Z28" s="344">
        <f t="shared" si="10"/>
        <v>5.2580136720825621E-4</v>
      </c>
      <c r="AA28" s="341">
        <f t="shared" si="11"/>
        <v>1612211.8841136019</v>
      </c>
      <c r="AB28" s="342">
        <f>E28+('model 11 target'!AD27/100)</f>
        <v>1.4651143985038185E-2</v>
      </c>
      <c r="AC28" s="342">
        <f t="shared" si="12"/>
        <v>2.6240297901451992E-2</v>
      </c>
      <c r="AD28" s="344">
        <f t="shared" si="13"/>
        <v>-7.2772697837124589E-3</v>
      </c>
      <c r="AE28" s="341">
        <f t="shared" si="14"/>
        <v>1607351.7331829406</v>
      </c>
      <c r="AF28" s="344">
        <f>AB28+('model 11 target'!AG27/100)</f>
        <v>1.4606976855533811E-2</v>
      </c>
      <c r="AG28" s="344">
        <f t="shared" si="15"/>
        <v>2.9343341644747056E-2</v>
      </c>
      <c r="AH28" s="344">
        <f t="shared" si="16"/>
        <v>3.1030437432950642E-3</v>
      </c>
      <c r="AI28" s="341">
        <f t="shared" si="17"/>
        <v>1609571.8111841804</v>
      </c>
      <c r="AJ28" s="344">
        <f>AF28+('model 11 target'!AF27/100)</f>
        <v>1.4627152046384774E-2</v>
      </c>
      <c r="AK28" s="344">
        <f t="shared" si="18"/>
        <v>2.7923571186151186E-2</v>
      </c>
      <c r="AL28" s="344">
        <f t="shared" si="19"/>
        <v>-1.4197704585958704E-3</v>
      </c>
      <c r="AM28" s="341">
        <f t="shared" si="20"/>
        <v>1607481.9100227866</v>
      </c>
      <c r="AN28" s="344">
        <f>AJ28+('model 11 target'!AH27/100)</f>
        <v>1.4608159851170362E-2</v>
      </c>
      <c r="AO28" s="342">
        <f t="shared" si="21"/>
        <v>2.9259983528866496E-2</v>
      </c>
      <c r="AP28" s="344">
        <f t="shared" si="22"/>
        <v>1.3364123427153096E-3</v>
      </c>
      <c r="AQ28" s="341">
        <f t="shared" si="23"/>
        <v>1612917.0009024784</v>
      </c>
      <c r="AR28" s="344">
        <f>AN28+('model 11 target'!AI27/100)</f>
        <v>1.4657551807547058E-2</v>
      </c>
      <c r="AS28" s="342">
        <f t="shared" si="24"/>
        <v>2.5791657789737021E-2</v>
      </c>
      <c r="AT28" s="344">
        <f t="shared" si="25"/>
        <v>-3.4683257391294742E-3</v>
      </c>
      <c r="AU28" s="341">
        <f t="shared" si="26"/>
        <v>1613916.4298925456</v>
      </c>
      <c r="AV28" s="344">
        <f>AR28+('model 11 target'!AE27/100)</f>
        <v>1.4666634222942072E-2</v>
      </c>
      <c r="AW28" s="342">
        <f t="shared" si="27"/>
        <v>2.5156429161057536E-2</v>
      </c>
      <c r="AX28" s="344">
        <f t="shared" si="28"/>
        <v>-6.3522862867948504E-4</v>
      </c>
      <c r="AY28" s="341">
        <f t="shared" si="29"/>
        <v>1612968.7778933495</v>
      </c>
      <c r="AZ28" s="344">
        <f>AV28+('model 11 target'!AJ27/100)</f>
        <v>1.4658022336362682E-2</v>
      </c>
      <c r="BA28" s="342">
        <f t="shared" si="30"/>
        <v>2.5758729436734074E-2</v>
      </c>
      <c r="BB28" s="344">
        <f t="shared" si="31"/>
        <v>6.0230027567653721E-4</v>
      </c>
      <c r="BC28" s="341">
        <f t="shared" si="32"/>
        <v>1618249.4882253173</v>
      </c>
      <c r="BD28" s="344">
        <f>AZ28+('model 11 target'!AK27/100)</f>
        <v>1.470601134337802E-2</v>
      </c>
      <c r="BE28" s="342">
        <f t="shared" si="33"/>
        <v>2.2411449082217816E-2</v>
      </c>
      <c r="BF28" s="344">
        <f t="shared" si="34"/>
        <v>-3.3472803545162577E-3</v>
      </c>
      <c r="BG28" s="341">
        <f t="shared" si="35"/>
        <v>1616348.5812412878</v>
      </c>
      <c r="BH28" s="344">
        <f>BD28+('model 11 target'!AL27/100)</f>
        <v>1.4688736652501706E-2</v>
      </c>
      <c r="BI28" s="342">
        <f t="shared" si="36"/>
        <v>2.3613856215597195E-2</v>
      </c>
      <c r="BJ28" s="344">
        <f t="shared" si="37"/>
        <v>1.2024071333793795E-3</v>
      </c>
      <c r="BK28" s="344">
        <f t="shared" si="38"/>
        <v>2.5500892430856403E-3</v>
      </c>
      <c r="BL28" s="145">
        <v>1612331.8418612487</v>
      </c>
      <c r="BM28" s="145">
        <v>1654516.8042330041</v>
      </c>
      <c r="BN28" s="342">
        <f t="shared" si="39"/>
        <v>2.6163945458682836E-2</v>
      </c>
    </row>
    <row r="29" spans="1:66" x14ac:dyDescent="0.25">
      <c r="A29" s="145" t="s">
        <v>14</v>
      </c>
      <c r="B29" s="145" t="s">
        <v>65</v>
      </c>
      <c r="C29" s="147">
        <v>2487515.3535635811</v>
      </c>
      <c r="D29" s="142">
        <v>2576473</v>
      </c>
      <c r="E29" s="146">
        <v>2.4357151831797756E-2</v>
      </c>
      <c r="F29" s="342">
        <f t="shared" si="0"/>
        <v>3.5761647182992906E-2</v>
      </c>
      <c r="G29" s="142">
        <v>2478243.8876673812</v>
      </c>
      <c r="H29" s="142">
        <v>2576473</v>
      </c>
      <c r="I29" s="342">
        <f t="shared" si="1"/>
        <v>3.9636580088602935E-2</v>
      </c>
      <c r="J29" s="344">
        <f t="shared" si="2"/>
        <v>3.874932905610029E-3</v>
      </c>
      <c r="K29" s="142">
        <v>2571265.798367491</v>
      </c>
      <c r="L29" s="142">
        <v>2671461.6614784533</v>
      </c>
      <c r="M29" s="342">
        <f t="shared" si="3"/>
        <v>3.8967524545528098E-2</v>
      </c>
      <c r="N29" s="344">
        <f t="shared" si="4"/>
        <v>-6.6905554307483683E-4</v>
      </c>
      <c r="O29" s="341">
        <v>2601289.8803088544</v>
      </c>
      <c r="P29" s="341">
        <v>2701683.8238157392</v>
      </c>
      <c r="Q29" s="342">
        <f t="shared" si="5"/>
        <v>3.8593908455510029E-2</v>
      </c>
      <c r="R29" s="344">
        <f t="shared" si="6"/>
        <v>-3.7361609001806961E-4</v>
      </c>
      <c r="S29" s="341">
        <v>2676204.6670043077</v>
      </c>
      <c r="T29" s="341">
        <v>2775740.2954458115</v>
      </c>
      <c r="U29" s="342">
        <f t="shared" si="7"/>
        <v>3.719283120185346E-2</v>
      </c>
      <c r="V29" s="342">
        <f t="shared" si="8"/>
        <v>-1.4010772536565685E-3</v>
      </c>
      <c r="W29" s="341">
        <v>2680260.9875710253</v>
      </c>
      <c r="X29" s="341">
        <v>2780397.4346985389</v>
      </c>
      <c r="Y29" s="342">
        <f t="shared" si="9"/>
        <v>3.736070762954391E-2</v>
      </c>
      <c r="Z29" s="344">
        <f t="shared" si="10"/>
        <v>1.6787642769044986E-4</v>
      </c>
      <c r="AA29" s="341">
        <f t="shared" si="11"/>
        <v>2682821.2018893235</v>
      </c>
      <c r="AB29" s="342">
        <f>E29+('model 11 target'!AD28/100)</f>
        <v>2.4380418046976767E-2</v>
      </c>
      <c r="AC29" s="342">
        <f t="shared" si="12"/>
        <v>3.637075506205889E-2</v>
      </c>
      <c r="AD29" s="344">
        <f t="shared" si="13"/>
        <v>-9.8995256748501959E-4</v>
      </c>
      <c r="AE29" s="341">
        <f t="shared" si="14"/>
        <v>2688971.3559723594</v>
      </c>
      <c r="AF29" s="344">
        <f>AB29+('model 11 target'!AG28/100)</f>
        <v>2.4436308214943289E-2</v>
      </c>
      <c r="AG29" s="344">
        <f t="shared" si="15"/>
        <v>3.4000391459402035E-2</v>
      </c>
      <c r="AH29" s="344">
        <f t="shared" si="16"/>
        <v>-2.3703636026568553E-3</v>
      </c>
      <c r="AI29" s="341">
        <f t="shared" si="17"/>
        <v>2683536.3661154248</v>
      </c>
      <c r="AJ29" s="344">
        <f>AF29+('model 11 target'!AF28/100)</f>
        <v>2.4386917176621455E-2</v>
      </c>
      <c r="AK29" s="344">
        <f t="shared" si="18"/>
        <v>3.6094561566656136E-2</v>
      </c>
      <c r="AL29" s="344">
        <f t="shared" si="19"/>
        <v>2.0941701072541008E-3</v>
      </c>
      <c r="AM29" s="341">
        <f t="shared" si="20"/>
        <v>2682269.7996529141</v>
      </c>
      <c r="AN29" s="344">
        <f>AJ29+('model 11 target'!AH28/100)</f>
        <v>2.4375407121527755E-2</v>
      </c>
      <c r="AO29" s="342">
        <f t="shared" si="21"/>
        <v>3.6583804902222239E-2</v>
      </c>
      <c r="AP29" s="344">
        <f t="shared" si="22"/>
        <v>4.89243335566103E-4</v>
      </c>
      <c r="AQ29" s="341">
        <f t="shared" si="23"/>
        <v>2673694.647444685</v>
      </c>
      <c r="AR29" s="344">
        <f>AN29+('model 11 target'!AI28/100)</f>
        <v>2.4297479529668167E-2</v>
      </c>
      <c r="AS29" s="342">
        <f t="shared" si="24"/>
        <v>3.9908367006618484E-2</v>
      </c>
      <c r="AT29" s="344">
        <f t="shared" si="25"/>
        <v>3.3245621043962448E-3</v>
      </c>
      <c r="AU29" s="341">
        <f t="shared" si="26"/>
        <v>2666021.5777908615</v>
      </c>
      <c r="AV29" s="344">
        <f>AR29+('model 11 target'!AE28/100)</f>
        <v>2.4227749707296086E-2</v>
      </c>
      <c r="AW29" s="342">
        <f t="shared" si="27"/>
        <v>4.2901324528082929E-2</v>
      </c>
      <c r="AX29" s="344">
        <f t="shared" si="28"/>
        <v>2.9929575214644455E-3</v>
      </c>
      <c r="AY29" s="341">
        <f t="shared" si="29"/>
        <v>2664449.8516819249</v>
      </c>
      <c r="AZ29" s="344">
        <f>AV29+('model 11 target'!AJ28/100)</f>
        <v>2.4213466482024035E-2</v>
      </c>
      <c r="BA29" s="342">
        <f t="shared" si="30"/>
        <v>4.3516519158137923E-2</v>
      </c>
      <c r="BB29" s="344">
        <f t="shared" si="31"/>
        <v>6.1519463005499375E-4</v>
      </c>
      <c r="BC29" s="341">
        <f t="shared" si="32"/>
        <v>2663871.8959863135</v>
      </c>
      <c r="BD29" s="344">
        <f>AZ29+('model 11 target'!AK28/100)</f>
        <v>2.4208214249239489E-2</v>
      </c>
      <c r="BE29" s="342">
        <f t="shared" si="33"/>
        <v>4.3742921304810389E-2</v>
      </c>
      <c r="BF29" s="344">
        <f t="shared" si="34"/>
        <v>2.2640214667246639E-4</v>
      </c>
      <c r="BG29" s="341">
        <f t="shared" si="35"/>
        <v>2654941.4878779235</v>
      </c>
      <c r="BH29" s="344">
        <f>BD29+('model 11 target'!AL28/100)</f>
        <v>2.4127058232260301E-2</v>
      </c>
      <c r="BI29" s="342">
        <f t="shared" si="36"/>
        <v>4.7253752067015098E-2</v>
      </c>
      <c r="BJ29" s="344">
        <f t="shared" si="37"/>
        <v>3.5108307622047086E-3</v>
      </c>
      <c r="BK29" s="344">
        <f t="shared" si="38"/>
        <v>-2.9309558085008902E-3</v>
      </c>
      <c r="BL29" s="145">
        <v>2662392.7435653456</v>
      </c>
      <c r="BM29" s="145">
        <v>2780397.4346985389</v>
      </c>
      <c r="BN29" s="342">
        <f t="shared" si="39"/>
        <v>4.4322796258514208E-2</v>
      </c>
    </row>
    <row r="30" spans="1:66" x14ac:dyDescent="0.25">
      <c r="A30" s="145" t="s">
        <v>3</v>
      </c>
      <c r="B30" s="145" t="s">
        <v>66</v>
      </c>
      <c r="C30" s="147">
        <v>2036888.3517825969</v>
      </c>
      <c r="D30" s="142">
        <v>2095348</v>
      </c>
      <c r="E30" s="146">
        <v>1.994472065376978E-2</v>
      </c>
      <c r="F30" s="342">
        <f t="shared" si="0"/>
        <v>2.8700467635470517E-2</v>
      </c>
      <c r="G30" s="142">
        <v>2029296.4626065707</v>
      </c>
      <c r="H30" s="142">
        <v>2095348</v>
      </c>
      <c r="I30" s="342">
        <f t="shared" si="1"/>
        <v>3.2548983655442898E-2</v>
      </c>
      <c r="J30" s="344">
        <f t="shared" si="2"/>
        <v>3.8485160199723811E-3</v>
      </c>
      <c r="K30" s="142">
        <v>2105466.9457733072</v>
      </c>
      <c r="L30" s="142">
        <v>2172192.4729133029</v>
      </c>
      <c r="M30" s="342">
        <f t="shared" si="3"/>
        <v>3.1691557672727244E-2</v>
      </c>
      <c r="N30" s="344">
        <f t="shared" si="4"/>
        <v>-8.5742598271565384E-4</v>
      </c>
      <c r="O30" s="341">
        <v>2130052.0011747619</v>
      </c>
      <c r="P30" s="341">
        <v>2201615.9090830111</v>
      </c>
      <c r="Q30" s="342">
        <f t="shared" si="5"/>
        <v>3.3597258596870017E-2</v>
      </c>
      <c r="R30" s="344">
        <f t="shared" si="6"/>
        <v>1.9057009241427725E-3</v>
      </c>
      <c r="S30" s="341">
        <v>2191395.5648145373</v>
      </c>
      <c r="T30" s="341">
        <v>2262756.2184756352</v>
      </c>
      <c r="U30" s="342">
        <f t="shared" si="7"/>
        <v>3.2564022126757131E-2</v>
      </c>
      <c r="V30" s="342">
        <f t="shared" si="8"/>
        <v>-1.033236470112886E-3</v>
      </c>
      <c r="W30" s="341">
        <v>2194717.0607408271</v>
      </c>
      <c r="X30" s="341">
        <v>2264788.1857483629</v>
      </c>
      <c r="Y30" s="342">
        <f t="shared" si="9"/>
        <v>3.1927179252838833E-2</v>
      </c>
      <c r="Z30" s="344">
        <f t="shared" si="10"/>
        <v>-6.3684287391829741E-4</v>
      </c>
      <c r="AA30" s="341">
        <f t="shared" si="11"/>
        <v>2183829.1517053386</v>
      </c>
      <c r="AB30" s="342">
        <f>E30+('model 11 target'!AD29/100)</f>
        <v>1.9845775642542154E-2</v>
      </c>
      <c r="AC30" s="342">
        <f t="shared" si="12"/>
        <v>3.7072054826177148E-2</v>
      </c>
      <c r="AD30" s="344">
        <f t="shared" si="13"/>
        <v>5.1448755733383145E-3</v>
      </c>
      <c r="AE30" s="341">
        <f t="shared" si="14"/>
        <v>2182857.2365923072</v>
      </c>
      <c r="AF30" s="344">
        <f>AB30+('model 11 target'!AG29/100)</f>
        <v>1.983694326238011E-2</v>
      </c>
      <c r="AG30" s="344">
        <f t="shared" si="15"/>
        <v>3.7533810174392945E-2</v>
      </c>
      <c r="AH30" s="344">
        <f t="shared" si="16"/>
        <v>4.6175534821579767E-4</v>
      </c>
      <c r="AI30" s="341">
        <f t="shared" si="17"/>
        <v>2180027.9465280087</v>
      </c>
      <c r="AJ30" s="344">
        <f>AF30+('model 11 target'!AF29/100)</f>
        <v>1.98112317932389E-2</v>
      </c>
      <c r="AK30" s="344">
        <f t="shared" si="18"/>
        <v>3.8880345252154447E-2</v>
      </c>
      <c r="AL30" s="344">
        <f t="shared" si="19"/>
        <v>1.3465350777615015E-3</v>
      </c>
      <c r="AM30" s="341">
        <f t="shared" si="20"/>
        <v>2180027.9923758563</v>
      </c>
      <c r="AN30" s="344">
        <f>AJ30+('model 11 target'!AH29/100)</f>
        <v>1.9811232209886009E-2</v>
      </c>
      <c r="AO30" s="342">
        <f t="shared" si="21"/>
        <v>3.8880323403615025E-2</v>
      </c>
      <c r="AP30" s="344">
        <f t="shared" si="22"/>
        <v>-2.184853942210907E-8</v>
      </c>
      <c r="AQ30" s="341">
        <f t="shared" si="23"/>
        <v>2177730.5793866282</v>
      </c>
      <c r="AR30" s="344">
        <f>AN30+('model 11 target'!AI29/100)</f>
        <v>1.9790354229249622E-2</v>
      </c>
      <c r="AS30" s="342">
        <f t="shared" si="24"/>
        <v>3.9976297888169032E-2</v>
      </c>
      <c r="AT30" s="344">
        <f t="shared" si="25"/>
        <v>1.0959744845540076E-3</v>
      </c>
      <c r="AU30" s="341">
        <f t="shared" si="26"/>
        <v>2167172.9254063508</v>
      </c>
      <c r="AV30" s="344">
        <f>AR30+('model 11 target'!AE29/100)</f>
        <v>1.9694410445350332E-2</v>
      </c>
      <c r="AW30" s="342">
        <f t="shared" si="27"/>
        <v>4.5042672505568149E-2</v>
      </c>
      <c r="AX30" s="344">
        <f t="shared" si="28"/>
        <v>5.0663746173991164E-3</v>
      </c>
      <c r="AY30" s="341">
        <f t="shared" si="29"/>
        <v>2165891.5513663283</v>
      </c>
      <c r="AZ30" s="344">
        <f>AV30+('model 11 target'!AJ29/100)</f>
        <v>1.9682765824848493E-2</v>
      </c>
      <c r="BA30" s="342">
        <f t="shared" si="30"/>
        <v>4.5660935479270304E-2</v>
      </c>
      <c r="BB30" s="344">
        <f t="shared" si="31"/>
        <v>6.1826297370215499E-4</v>
      </c>
      <c r="BC30" s="341">
        <f t="shared" si="32"/>
        <v>2167809.4913930465</v>
      </c>
      <c r="BD30" s="344">
        <f>AZ30+('model 11 target'!AK29/100)</f>
        <v>1.9700195305280319E-2</v>
      </c>
      <c r="BE30" s="342">
        <f t="shared" si="33"/>
        <v>4.4735801157968602E-2</v>
      </c>
      <c r="BF30" s="344">
        <f t="shared" si="34"/>
        <v>-9.2513432130170159E-4</v>
      </c>
      <c r="BG30" s="341">
        <f t="shared" si="35"/>
        <v>2169804.7519230456</v>
      </c>
      <c r="BH30" s="344">
        <f>BD30+('model 11 target'!AL29/100)</f>
        <v>1.9718327443866281E-2</v>
      </c>
      <c r="BI30" s="342">
        <f t="shared" si="36"/>
        <v>4.3775106373573847E-2</v>
      </c>
      <c r="BJ30" s="344">
        <f t="shared" si="37"/>
        <v>-9.6069478439475553E-4</v>
      </c>
      <c r="BK30" s="344">
        <f t="shared" si="38"/>
        <v>-2.8280158470084249E-3</v>
      </c>
      <c r="BL30" s="145">
        <v>2175699.6165892687</v>
      </c>
      <c r="BM30" s="145">
        <v>2264788.1857483629</v>
      </c>
      <c r="BN30" s="342">
        <f t="shared" si="39"/>
        <v>4.0947090526565422E-2</v>
      </c>
    </row>
    <row r="31" spans="1:66" x14ac:dyDescent="0.25">
      <c r="A31" s="145" t="s">
        <v>17</v>
      </c>
      <c r="B31" s="145" t="s">
        <v>67</v>
      </c>
      <c r="C31" s="147">
        <v>1916528.0975440925</v>
      </c>
      <c r="D31" s="142">
        <v>1919928</v>
      </c>
      <c r="E31" s="146">
        <v>1.8766182003625887E-2</v>
      </c>
      <c r="F31" s="342">
        <f t="shared" si="0"/>
        <v>1.7739904049747235E-3</v>
      </c>
      <c r="G31" s="142">
        <v>1909384.8150433302</v>
      </c>
      <c r="H31" s="142">
        <v>1919928</v>
      </c>
      <c r="I31" s="342">
        <f t="shared" si="1"/>
        <v>5.5217706109338405E-3</v>
      </c>
      <c r="J31" s="344">
        <f t="shared" si="2"/>
        <v>3.747780205959117E-3</v>
      </c>
      <c r="K31" s="142">
        <v>1981054.3648568003</v>
      </c>
      <c r="L31" s="142">
        <v>1991403.8315386055</v>
      </c>
      <c r="M31" s="342">
        <f t="shared" si="3"/>
        <v>5.2242214375339824E-3</v>
      </c>
      <c r="N31" s="344">
        <f t="shared" si="4"/>
        <v>-2.9754917339985809E-4</v>
      </c>
      <c r="O31" s="341">
        <v>2004186.6830397437</v>
      </c>
      <c r="P31" s="341">
        <v>2022167.9846544971</v>
      </c>
      <c r="Q31" s="342">
        <f t="shared" si="5"/>
        <v>8.9718696201899206E-3</v>
      </c>
      <c r="R31" s="344">
        <f t="shared" si="6"/>
        <v>3.7476481826559382E-3</v>
      </c>
      <c r="S31" s="341">
        <v>2061905.4397974347</v>
      </c>
      <c r="T31" s="341">
        <v>2078935.3999869665</v>
      </c>
      <c r="U31" s="342">
        <f t="shared" si="7"/>
        <v>8.2593313256911216E-3</v>
      </c>
      <c r="V31" s="342">
        <f t="shared" si="8"/>
        <v>-7.1253829449879902E-4</v>
      </c>
      <c r="W31" s="341">
        <v>2065030.667678993</v>
      </c>
      <c r="X31" s="341">
        <v>2086287.610362421</v>
      </c>
      <c r="Y31" s="342">
        <f t="shared" si="9"/>
        <v>1.0293766100490931E-2</v>
      </c>
      <c r="Z31" s="344">
        <f t="shared" si="10"/>
        <v>2.0344347747998093E-3</v>
      </c>
      <c r="AA31" s="341">
        <f t="shared" si="11"/>
        <v>2033064.2564141564</v>
      </c>
      <c r="AB31" s="342">
        <f>E31+('model 11 target'!AD30/100)</f>
        <v>1.8475683900528502E-2</v>
      </c>
      <c r="AC31" s="342">
        <f t="shared" si="12"/>
        <v>2.6178884302524796E-2</v>
      </c>
      <c r="AD31" s="344">
        <f t="shared" si="13"/>
        <v>1.5885118202033865E-2</v>
      </c>
      <c r="AE31" s="341">
        <f t="shared" si="14"/>
        <v>2030178.9378428962</v>
      </c>
      <c r="AF31" s="344">
        <f>AB31+('model 11 target'!AG30/100)</f>
        <v>1.8449463266474883E-2</v>
      </c>
      <c r="AG31" s="344">
        <f t="shared" si="15"/>
        <v>2.7637304019684672E-2</v>
      </c>
      <c r="AH31" s="344">
        <f t="shared" si="16"/>
        <v>1.4584197171598756E-3</v>
      </c>
      <c r="AI31" s="341">
        <f t="shared" si="17"/>
        <v>2035319.7762753165</v>
      </c>
      <c r="AJ31" s="344">
        <f>AF31+('model 11 target'!AF30/100)</f>
        <v>1.8496181172985428E-2</v>
      </c>
      <c r="AK31" s="344">
        <f t="shared" si="18"/>
        <v>2.5041683710447238E-2</v>
      </c>
      <c r="AL31" s="344">
        <f t="shared" si="19"/>
        <v>-2.5956203092374341E-3</v>
      </c>
      <c r="AM31" s="341">
        <f t="shared" si="20"/>
        <v>2032133.8679918672</v>
      </c>
      <c r="AN31" s="344">
        <f>AJ31+('model 11 target'!AH30/100)</f>
        <v>1.8467228898508426E-2</v>
      </c>
      <c r="AO31" s="342">
        <f t="shared" si="21"/>
        <v>2.6648708150348366E-2</v>
      </c>
      <c r="AP31" s="344">
        <f t="shared" si="22"/>
        <v>1.607024439901128E-3</v>
      </c>
      <c r="AQ31" s="341">
        <f t="shared" si="23"/>
        <v>2052356.7109430903</v>
      </c>
      <c r="AR31" s="344">
        <f>AN31+('model 11 target'!AI30/100)</f>
        <v>1.865100609726545E-2</v>
      </c>
      <c r="AS31" s="342">
        <f t="shared" si="24"/>
        <v>1.6532652066968856E-2</v>
      </c>
      <c r="AT31" s="344">
        <f t="shared" si="25"/>
        <v>-1.011605608337951E-2</v>
      </c>
      <c r="AU31" s="341">
        <f t="shared" si="26"/>
        <v>2037237.6021796553</v>
      </c>
      <c r="AV31" s="344">
        <f>AR31+('model 11 target'!AE30/100)</f>
        <v>1.8513609616318205E-2</v>
      </c>
      <c r="AW31" s="342">
        <f t="shared" si="27"/>
        <v>2.4076724349819001E-2</v>
      </c>
      <c r="AX31" s="344">
        <f t="shared" si="28"/>
        <v>7.544072282850145E-3</v>
      </c>
      <c r="AY31" s="341">
        <f t="shared" si="29"/>
        <v>2036049.7638266329</v>
      </c>
      <c r="AZ31" s="344">
        <f>AV31+('model 11 target'!AJ30/100)</f>
        <v>1.8502815011147155E-2</v>
      </c>
      <c r="BA31" s="342">
        <f t="shared" si="30"/>
        <v>2.4674174191778642E-2</v>
      </c>
      <c r="BB31" s="344">
        <f t="shared" si="31"/>
        <v>5.9744984195964079E-4</v>
      </c>
      <c r="BC31" s="341">
        <f t="shared" si="32"/>
        <v>2036069.771348821</v>
      </c>
      <c r="BD31" s="344">
        <f>AZ31+('model 11 target'!AK30/100)</f>
        <v>1.8502996831595973E-2</v>
      </c>
      <c r="BE31" s="342">
        <f t="shared" si="33"/>
        <v>2.4664105189446728E-2</v>
      </c>
      <c r="BF31" s="344">
        <f t="shared" si="34"/>
        <v>-1.0069002331913879E-5</v>
      </c>
      <c r="BG31" s="341">
        <f t="shared" si="35"/>
        <v>2030429.4699468797</v>
      </c>
      <c r="BH31" s="344">
        <f>BD31+('model 11 target'!AL30/100)</f>
        <v>1.8451740003152306E-2</v>
      </c>
      <c r="BI31" s="342">
        <f t="shared" si="36"/>
        <v>2.7510505162734233E-2</v>
      </c>
      <c r="BJ31" s="344">
        <f t="shared" si="37"/>
        <v>2.8463999732875056E-3</v>
      </c>
      <c r="BK31" s="344">
        <f t="shared" si="38"/>
        <v>-5.0545666085111129E-4</v>
      </c>
      <c r="BL31" s="145">
        <v>2031428.7776927082</v>
      </c>
      <c r="BM31" s="145">
        <v>2086287.610362421</v>
      </c>
      <c r="BN31" s="342">
        <f t="shared" si="39"/>
        <v>2.7005048501883122E-2</v>
      </c>
    </row>
    <row r="32" spans="1:66" x14ac:dyDescent="0.25">
      <c r="A32" s="151" t="s">
        <v>8</v>
      </c>
      <c r="B32" s="151" t="s">
        <v>68</v>
      </c>
      <c r="C32" s="150">
        <v>1781066.8228359341</v>
      </c>
      <c r="D32" s="148">
        <v>1780793</v>
      </c>
      <c r="E32" s="149">
        <v>1.7439777794434282E-2</v>
      </c>
      <c r="F32" s="342">
        <f t="shared" si="0"/>
        <v>-1.5374091102215992E-4</v>
      </c>
      <c r="G32" s="148">
        <v>1774428.4315258586</v>
      </c>
      <c r="H32" s="148">
        <v>1780793</v>
      </c>
      <c r="I32" s="342">
        <f t="shared" si="1"/>
        <v>3.586827375544388E-3</v>
      </c>
      <c r="J32" s="344">
        <f t="shared" si="2"/>
        <v>3.7405682865665479E-3</v>
      </c>
      <c r="K32" s="148">
        <v>1841032.3375911713</v>
      </c>
      <c r="L32" s="148">
        <v>1842235.1437652144</v>
      </c>
      <c r="M32" s="342">
        <f t="shared" si="3"/>
        <v>6.5333245347387603E-4</v>
      </c>
      <c r="N32" s="344">
        <f t="shared" si="4"/>
        <v>-2.933494922070512E-3</v>
      </c>
      <c r="O32" s="341">
        <v>1862529.6506249432</v>
      </c>
      <c r="P32" s="341">
        <v>1863315.2643345338</v>
      </c>
      <c r="Q32" s="342">
        <f t="shared" si="5"/>
        <v>4.2179930361219142E-4</v>
      </c>
      <c r="R32" s="344">
        <f t="shared" si="6"/>
        <v>-2.3153314986168461E-4</v>
      </c>
      <c r="S32" s="341">
        <v>1916168.8134674781</v>
      </c>
      <c r="T32" s="341">
        <v>1915352.4291922208</v>
      </c>
      <c r="U32" s="342">
        <f t="shared" si="7"/>
        <v>-4.2605028822073621E-4</v>
      </c>
      <c r="V32" s="342">
        <f t="shared" si="8"/>
        <v>-8.4784959183292763E-4</v>
      </c>
      <c r="W32" s="341">
        <v>1919073.1484995487</v>
      </c>
      <c r="X32" s="341">
        <v>1916824.4291922208</v>
      </c>
      <c r="Y32" s="342">
        <f t="shared" si="9"/>
        <v>-1.1717736288927583E-3</v>
      </c>
      <c r="Z32" s="344">
        <f t="shared" si="10"/>
        <v>-7.4572334067202206E-4</v>
      </c>
      <c r="AA32" s="341">
        <f t="shared" si="11"/>
        <v>1907122.6866001063</v>
      </c>
      <c r="AB32" s="342">
        <f>E32+('model 11 target'!AD31/100)</f>
        <v>1.733117672301078E-2</v>
      </c>
      <c r="AC32" s="342">
        <f t="shared" si="12"/>
        <v>5.0871098436828799E-3</v>
      </c>
      <c r="AD32" s="344">
        <f t="shared" si="13"/>
        <v>6.2588834725756382E-3</v>
      </c>
      <c r="AE32" s="341">
        <f t="shared" si="14"/>
        <v>1906595.4656056764</v>
      </c>
      <c r="AF32" s="344">
        <f>AB32+('model 11 target'!AG31/100)</f>
        <v>1.7326385547125376E-2</v>
      </c>
      <c r="AG32" s="344">
        <f t="shared" si="15"/>
        <v>5.3650413897816662E-3</v>
      </c>
      <c r="AH32" s="344">
        <f t="shared" si="16"/>
        <v>2.7793154609878634E-4</v>
      </c>
      <c r="AI32" s="341">
        <f t="shared" si="17"/>
        <v>1907816.3583768774</v>
      </c>
      <c r="AJ32" s="344">
        <f>AF32+('model 11 target'!AF31/100)</f>
        <v>1.7337480537776059E-2</v>
      </c>
      <c r="AK32" s="344">
        <f t="shared" si="18"/>
        <v>4.7216655711073141E-3</v>
      </c>
      <c r="AL32" s="344">
        <f t="shared" si="19"/>
        <v>-6.4337581867435212E-4</v>
      </c>
      <c r="AM32" s="341">
        <f t="shared" si="20"/>
        <v>1905961.5529708238</v>
      </c>
      <c r="AN32" s="344">
        <f>AJ32+('model 11 target'!AH31/100)</f>
        <v>1.732062479980756E-2</v>
      </c>
      <c r="AO32" s="342">
        <f t="shared" si="21"/>
        <v>5.6994204339877452E-3</v>
      </c>
      <c r="AP32" s="344">
        <f t="shared" si="22"/>
        <v>9.7775486288043112E-4</v>
      </c>
      <c r="AQ32" s="341">
        <f t="shared" si="23"/>
        <v>1899205.7179640958</v>
      </c>
      <c r="AR32" s="344">
        <f>AN32+('model 11 target'!AI31/100)</f>
        <v>1.7259230443148817E-2</v>
      </c>
      <c r="AS32" s="342">
        <f t="shared" si="24"/>
        <v>9.2768840476173953E-3</v>
      </c>
      <c r="AT32" s="344">
        <f t="shared" si="25"/>
        <v>3.57746361362965E-3</v>
      </c>
      <c r="AU32" s="341">
        <f t="shared" si="26"/>
        <v>1886692.3262112285</v>
      </c>
      <c r="AV32" s="344">
        <f>AR32+('model 11 target'!AE31/100)</f>
        <v>1.714551368785195E-2</v>
      </c>
      <c r="AW32" s="342">
        <f t="shared" si="27"/>
        <v>1.5970862107391071E-2</v>
      </c>
      <c r="AX32" s="344">
        <f t="shared" si="28"/>
        <v>6.6939780597736753E-3</v>
      </c>
      <c r="AY32" s="341">
        <f t="shared" si="29"/>
        <v>1885577.3436753699</v>
      </c>
      <c r="AZ32" s="344">
        <f>AV32+('model 11 target'!AJ31/100)</f>
        <v>1.713538116753335E-2</v>
      </c>
      <c r="BA32" s="342">
        <f t="shared" si="30"/>
        <v>1.6571627582215198E-2</v>
      </c>
      <c r="BB32" s="344">
        <f t="shared" si="31"/>
        <v>6.0076547482412757E-4</v>
      </c>
      <c r="BC32" s="341">
        <f t="shared" si="32"/>
        <v>1884782.4564082467</v>
      </c>
      <c r="BD32" s="344">
        <f>AZ32+('model 11 target'!AK31/100)</f>
        <v>1.7128157546421725E-2</v>
      </c>
      <c r="BE32" s="342">
        <f t="shared" si="33"/>
        <v>1.7000356022538021E-2</v>
      </c>
      <c r="BF32" s="344">
        <f t="shared" si="34"/>
        <v>4.2872844032282309E-4</v>
      </c>
      <c r="BG32" s="341">
        <f t="shared" si="35"/>
        <v>1884575.9178804171</v>
      </c>
      <c r="BH32" s="344">
        <f>BD32+('model 11 target'!AL31/100)</f>
        <v>1.7126280605965258E-2</v>
      </c>
      <c r="BI32" s="342">
        <f t="shared" si="36"/>
        <v>1.711181332937417E-2</v>
      </c>
      <c r="BJ32" s="344">
        <f t="shared" si="37"/>
        <v>1.1145730683614907E-4</v>
      </c>
      <c r="BK32" s="344">
        <f t="shared" si="38"/>
        <v>-2.1322688114744359E-3</v>
      </c>
      <c r="BL32" s="145">
        <v>1888535.0345682919</v>
      </c>
      <c r="BM32" s="145">
        <v>1916824.4291922208</v>
      </c>
      <c r="BN32" s="342">
        <f t="shared" si="39"/>
        <v>1.4979544517899734E-2</v>
      </c>
    </row>
    <row r="33" spans="1:66" x14ac:dyDescent="0.25">
      <c r="A33" s="145" t="s">
        <v>16</v>
      </c>
      <c r="B33" s="145" t="s">
        <v>69</v>
      </c>
      <c r="C33" s="147">
        <v>2760633.5309850974</v>
      </c>
      <c r="D33" s="142">
        <v>2817856</v>
      </c>
      <c r="E33" s="146">
        <v>2.7031459311327336E-2</v>
      </c>
      <c r="F33" s="342">
        <f t="shared" si="0"/>
        <v>2.0728020714319007E-2</v>
      </c>
      <c r="G33" s="142">
        <v>2750344.099163997</v>
      </c>
      <c r="H33" s="142">
        <v>2817856</v>
      </c>
      <c r="I33" s="342">
        <f t="shared" si="1"/>
        <v>2.4546710666685012E-2</v>
      </c>
      <c r="J33" s="344">
        <f t="shared" si="2"/>
        <v>3.8186899523660056E-3</v>
      </c>
      <c r="K33" s="142">
        <v>2853579.403994231</v>
      </c>
      <c r="L33" s="142">
        <v>2927424.9864364429</v>
      </c>
      <c r="M33" s="342">
        <f t="shared" si="3"/>
        <v>2.5878229405093212E-2</v>
      </c>
      <c r="N33" s="344">
        <f t="shared" si="4"/>
        <v>1.3315187384081995E-3</v>
      </c>
      <c r="O33" s="341">
        <v>2886899.9972623815</v>
      </c>
      <c r="P33" s="341">
        <v>2965195.4712094837</v>
      </c>
      <c r="Q33" s="342">
        <f t="shared" si="5"/>
        <v>2.712095120071667E-2</v>
      </c>
      <c r="R33" s="344">
        <f t="shared" si="6"/>
        <v>1.2427217956234582E-3</v>
      </c>
      <c r="S33" s="341">
        <v>2970040.0960046016</v>
      </c>
      <c r="T33" s="341">
        <v>3052576.3089648532</v>
      </c>
      <c r="U33" s="342">
        <f t="shared" si="7"/>
        <v>2.7789595524748023E-2</v>
      </c>
      <c r="V33" s="342">
        <f t="shared" si="8"/>
        <v>6.6864432403135332E-4</v>
      </c>
      <c r="W33" s="341">
        <v>2974541.7826184602</v>
      </c>
      <c r="X33" s="341">
        <v>3054470.1053284891</v>
      </c>
      <c r="Y33" s="342">
        <f t="shared" si="9"/>
        <v>2.6870801807890032E-2</v>
      </c>
      <c r="Z33" s="344">
        <f t="shared" si="10"/>
        <v>-9.1879371685799072E-4</v>
      </c>
      <c r="AA33" s="341">
        <f t="shared" si="11"/>
        <v>3001209.3440029584</v>
      </c>
      <c r="AB33" s="342">
        <f>E33+('model 11 target'!AD32/100)</f>
        <v>2.7273803562367853E-2</v>
      </c>
      <c r="AC33" s="342">
        <f t="shared" si="12"/>
        <v>1.7746433260964256E-2</v>
      </c>
      <c r="AD33" s="344">
        <f t="shared" si="13"/>
        <v>-9.1243685469257763E-3</v>
      </c>
      <c r="AE33" s="341">
        <f t="shared" si="14"/>
        <v>2991899.6815465512</v>
      </c>
      <c r="AF33" s="344">
        <f>AB33+('model 11 target'!AG32/100)</f>
        <v>2.7189201031866152E-2</v>
      </c>
      <c r="AG33" s="344">
        <f t="shared" si="15"/>
        <v>2.0913275992460623E-2</v>
      </c>
      <c r="AH33" s="344">
        <f t="shared" si="16"/>
        <v>3.1668427314963665E-3</v>
      </c>
      <c r="AI33" s="341">
        <f t="shared" si="17"/>
        <v>2992783.0229182951</v>
      </c>
      <c r="AJ33" s="344">
        <f>AF33+('model 11 target'!AF32/100)</f>
        <v>2.7197228488897631E-2</v>
      </c>
      <c r="AK33" s="344">
        <f t="shared" si="18"/>
        <v>2.061194611764483E-2</v>
      </c>
      <c r="AL33" s="344">
        <f t="shared" si="19"/>
        <v>-3.0132987481579221E-4</v>
      </c>
      <c r="AM33" s="341">
        <f t="shared" si="20"/>
        <v>2996695.7031146074</v>
      </c>
      <c r="AN33" s="344">
        <f>AJ33+('model 11 target'!AH32/100)</f>
        <v>2.7232785379085855E-2</v>
      </c>
      <c r="AO33" s="342">
        <f t="shared" si="21"/>
        <v>1.9279368990930301E-2</v>
      </c>
      <c r="AP33" s="344">
        <f t="shared" si="22"/>
        <v>-1.3325771267145292E-3</v>
      </c>
      <c r="AQ33" s="341">
        <f t="shared" si="23"/>
        <v>2970332.852977145</v>
      </c>
      <c r="AR33" s="344">
        <f>AN33+('model 11 target'!AI32/100)</f>
        <v>2.6993210223347372E-2</v>
      </c>
      <c r="AS33" s="342">
        <f t="shared" si="24"/>
        <v>2.8325866667438859E-2</v>
      </c>
      <c r="AT33" s="344">
        <f t="shared" si="25"/>
        <v>9.0464976765085581E-3</v>
      </c>
      <c r="AU33" s="341">
        <f t="shared" si="26"/>
        <v>3011605.4803398093</v>
      </c>
      <c r="AV33" s="344">
        <f>AR33+('model 11 target'!AE32/100)</f>
        <v>2.7368279537802701E-2</v>
      </c>
      <c r="AW33" s="342">
        <f t="shared" si="27"/>
        <v>1.4233147491763409E-2</v>
      </c>
      <c r="AX33" s="344">
        <f t="shared" si="28"/>
        <v>-1.409271917567545E-2</v>
      </c>
      <c r="AY33" s="341">
        <f t="shared" si="29"/>
        <v>3009833.8607030436</v>
      </c>
      <c r="AZ33" s="344">
        <f>AV33+('model 11 target'!AJ32/100)</f>
        <v>2.735217975920614E-2</v>
      </c>
      <c r="BA33" s="342">
        <f t="shared" si="30"/>
        <v>1.4830135712214698E-2</v>
      </c>
      <c r="BB33" s="344">
        <f t="shared" si="31"/>
        <v>5.9698822045128885E-4</v>
      </c>
      <c r="BC33" s="341">
        <f t="shared" si="32"/>
        <v>3005547.532642249</v>
      </c>
      <c r="BD33" s="344">
        <f>AZ33+('model 11 target'!AK32/100)</f>
        <v>2.7313227305000447E-2</v>
      </c>
      <c r="BE33" s="342">
        <f t="shared" si="33"/>
        <v>1.6277424381051508E-2</v>
      </c>
      <c r="BF33" s="344">
        <f t="shared" si="34"/>
        <v>1.4472886688368103E-3</v>
      </c>
      <c r="BG33" s="341">
        <f t="shared" si="35"/>
        <v>3021085.1442916836</v>
      </c>
      <c r="BH33" s="344">
        <f>BD33+('model 11 target'!AL32/100)</f>
        <v>2.7454426974660884E-2</v>
      </c>
      <c r="BI33" s="342">
        <f t="shared" si="36"/>
        <v>1.1050652147254425E-2</v>
      </c>
      <c r="BJ33" s="344">
        <f t="shared" si="37"/>
        <v>-5.2267722337970834E-3</v>
      </c>
      <c r="BK33" s="344">
        <f t="shared" si="38"/>
        <v>1.3921591375698483E-3</v>
      </c>
      <c r="BL33" s="145">
        <v>3016931.0022086706</v>
      </c>
      <c r="BM33" s="145">
        <v>3054470.1053284891</v>
      </c>
      <c r="BN33" s="342">
        <f t="shared" si="39"/>
        <v>1.2442811284824273E-2</v>
      </c>
    </row>
    <row r="34" spans="1:66" x14ac:dyDescent="0.25">
      <c r="A34" s="145" t="s">
        <v>15</v>
      </c>
      <c r="B34" s="145" t="s">
        <v>70</v>
      </c>
      <c r="C34" s="147">
        <v>3658709.2375852605</v>
      </c>
      <c r="D34" s="142">
        <v>3658853</v>
      </c>
      <c r="E34" s="146">
        <v>3.5825200548249558E-2</v>
      </c>
      <c r="F34" s="342">
        <f t="shared" si="0"/>
        <v>3.9293205719381774E-5</v>
      </c>
      <c r="G34" s="142">
        <v>3645072.4984705504</v>
      </c>
      <c r="H34" s="142">
        <v>3658853</v>
      </c>
      <c r="I34" s="342">
        <f t="shared" si="1"/>
        <v>3.7805836606079612E-3</v>
      </c>
      <c r="J34" s="344">
        <f t="shared" si="2"/>
        <v>3.7412904548885795E-3</v>
      </c>
      <c r="K34" s="142">
        <v>3781891.8043247857</v>
      </c>
      <c r="L34" s="142">
        <v>3795448.5324075609</v>
      </c>
      <c r="M34" s="342">
        <f t="shared" si="3"/>
        <v>3.5846419686762498E-3</v>
      </c>
      <c r="N34" s="344">
        <f t="shared" si="4"/>
        <v>-1.959416919317114E-4</v>
      </c>
      <c r="O34" s="341">
        <v>3826052.0889202212</v>
      </c>
      <c r="P34" s="341">
        <v>3830005.5381417279</v>
      </c>
      <c r="Q34" s="342">
        <f t="shared" si="5"/>
        <v>1.0332972812774344E-3</v>
      </c>
      <c r="R34" s="344">
        <f t="shared" si="6"/>
        <v>-2.5513446873988155E-3</v>
      </c>
      <c r="S34" s="341">
        <v>3936238.9151931624</v>
      </c>
      <c r="T34" s="341">
        <v>3938904.6226479765</v>
      </c>
      <c r="U34" s="342">
        <f t="shared" si="7"/>
        <v>6.7722196549735436E-4</v>
      </c>
      <c r="V34" s="342">
        <f t="shared" si="8"/>
        <v>-3.5607531578008E-4</v>
      </c>
      <c r="W34" s="341">
        <v>3942205.0683293818</v>
      </c>
      <c r="X34" s="341">
        <v>3942709.4190116129</v>
      </c>
      <c r="Y34" s="342">
        <f t="shared" si="9"/>
        <v>1.2793618634487913E-4</v>
      </c>
      <c r="Z34" s="344">
        <f t="shared" si="10"/>
        <v>-5.4928577915247523E-4</v>
      </c>
      <c r="AA34" s="341">
        <f t="shared" si="11"/>
        <v>3982397.0095320349</v>
      </c>
      <c r="AB34" s="342">
        <f>E34+('model 11 target'!AD33/100)</f>
        <v>3.619044901428603E-2</v>
      </c>
      <c r="AC34" s="342">
        <f t="shared" si="12"/>
        <v>-9.9657544000330001E-3</v>
      </c>
      <c r="AD34" s="344">
        <f t="shared" si="13"/>
        <v>-1.0093690586377879E-2</v>
      </c>
      <c r="AE34" s="341">
        <f t="shared" si="14"/>
        <v>3971920.8789228238</v>
      </c>
      <c r="AF34" s="344">
        <f>AB34+('model 11 target'!AG33/100)</f>
        <v>3.609524608254111E-2</v>
      </c>
      <c r="AG34" s="344">
        <f t="shared" si="15"/>
        <v>-7.3544918948972304E-3</v>
      </c>
      <c r="AH34" s="344">
        <f t="shared" si="16"/>
        <v>2.6112625051357696E-3</v>
      </c>
      <c r="AI34" s="341">
        <f t="shared" si="17"/>
        <v>3979370.1062598652</v>
      </c>
      <c r="AJ34" s="344">
        <f>AF34+('model 11 target'!AF33/100)</f>
        <v>3.616294171446624E-2</v>
      </c>
      <c r="AK34" s="344">
        <f t="shared" si="18"/>
        <v>-9.2126859953494122E-3</v>
      </c>
      <c r="AL34" s="344">
        <f t="shared" si="19"/>
        <v>-1.8581941004521818E-3</v>
      </c>
      <c r="AM34" s="341">
        <f t="shared" si="20"/>
        <v>3984383.0171808447</v>
      </c>
      <c r="AN34" s="344">
        <f>AJ34+('model 11 target'!AH33/100)</f>
        <v>3.6208497066347191E-2</v>
      </c>
      <c r="AO34" s="342">
        <f t="shared" si="21"/>
        <v>-1.0459234965497388E-2</v>
      </c>
      <c r="AP34" s="344">
        <f t="shared" si="22"/>
        <v>-1.2465489701479759E-3</v>
      </c>
      <c r="AQ34" s="341">
        <f t="shared" si="23"/>
        <v>3959715.7141431724</v>
      </c>
      <c r="AR34" s="344">
        <f>AN34+('model 11 target'!AI33/100)</f>
        <v>3.5984330372075359E-2</v>
      </c>
      <c r="AS34" s="342">
        <f t="shared" si="24"/>
        <v>-4.2948272955093403E-3</v>
      </c>
      <c r="AT34" s="344">
        <f t="shared" si="25"/>
        <v>6.1644076699880479E-3</v>
      </c>
      <c r="AU34" s="341">
        <f t="shared" si="26"/>
        <v>4012231.884852611</v>
      </c>
      <c r="AV34" s="344">
        <f>AR34+('model 11 target'!AE33/100)</f>
        <v>3.6461576561728562E-2</v>
      </c>
      <c r="AW34" s="342">
        <f t="shared" si="27"/>
        <v>-1.7327629069363248E-2</v>
      </c>
      <c r="AX34" s="344">
        <f t="shared" si="28"/>
        <v>-1.3032801773853908E-2</v>
      </c>
      <c r="AY34" s="341">
        <f t="shared" si="29"/>
        <v>4009857.8933308655</v>
      </c>
      <c r="AZ34" s="344">
        <f>AV34+('model 11 target'!AJ33/100)</f>
        <v>3.6440002665674896E-2</v>
      </c>
      <c r="BA34" s="342">
        <f t="shared" si="30"/>
        <v>-1.6745848881810188E-2</v>
      </c>
      <c r="BB34" s="344">
        <f t="shared" si="31"/>
        <v>5.8178018755306038E-4</v>
      </c>
      <c r="BC34" s="341">
        <f t="shared" si="32"/>
        <v>4016782.163565903</v>
      </c>
      <c r="BD34" s="344">
        <f>AZ34+('model 11 target'!AK33/100)</f>
        <v>3.6502927695073635E-2</v>
      </c>
      <c r="BE34" s="342">
        <f t="shared" si="33"/>
        <v>-1.8440816937040916E-2</v>
      </c>
      <c r="BF34" s="344">
        <f t="shared" si="34"/>
        <v>-1.6949680552307278E-3</v>
      </c>
      <c r="BG34" s="341">
        <f t="shared" si="35"/>
        <v>4043754.4571158392</v>
      </c>
      <c r="BH34" s="344">
        <f>BD34+('model 11 target'!AL33/100)</f>
        <v>3.6748041231514351E-2</v>
      </c>
      <c r="BI34" s="342">
        <f t="shared" si="36"/>
        <v>-2.4987926239293801E-2</v>
      </c>
      <c r="BJ34" s="344">
        <f t="shared" si="37"/>
        <v>-6.5471093022528848E-3</v>
      </c>
      <c r="BK34" s="344">
        <f t="shared" si="38"/>
        <v>2.1409801677166884E-3</v>
      </c>
      <c r="BL34" s="145">
        <v>4034894.4345625704</v>
      </c>
      <c r="BM34" s="145">
        <v>3942709.4190116129</v>
      </c>
      <c r="BN34" s="342">
        <f t="shared" si="39"/>
        <v>-2.2846946071577112E-2</v>
      </c>
    </row>
    <row r="35" spans="1:66" x14ac:dyDescent="0.25">
      <c r="A35" s="145" t="s">
        <v>28</v>
      </c>
      <c r="B35" s="145" t="s">
        <v>71</v>
      </c>
      <c r="C35" s="147">
        <v>4127012.5132008144</v>
      </c>
      <c r="D35" s="142">
        <v>4126507</v>
      </c>
      <c r="E35" s="146">
        <v>4.0410713546653945E-2</v>
      </c>
      <c r="F35" s="342">
        <f t="shared" si="0"/>
        <v>-1.2248889461741186E-4</v>
      </c>
      <c r="G35" s="142">
        <v>4111630.314367543</v>
      </c>
      <c r="H35" s="142">
        <v>4126507</v>
      </c>
      <c r="I35" s="342">
        <f t="shared" si="1"/>
        <v>3.6181963102257519E-3</v>
      </c>
      <c r="J35" s="344">
        <f t="shared" si="2"/>
        <v>3.7406852048431638E-3</v>
      </c>
      <c r="K35" s="142">
        <v>4265962.0610686149</v>
      </c>
      <c r="L35" s="142">
        <v>4259057.8201401299</v>
      </c>
      <c r="M35" s="342">
        <f t="shared" si="3"/>
        <v>-1.6184487413738458E-3</v>
      </c>
      <c r="N35" s="344">
        <f t="shared" si="4"/>
        <v>-5.2366450515995977E-3</v>
      </c>
      <c r="O35" s="341">
        <v>4315774.7232063022</v>
      </c>
      <c r="P35" s="341">
        <v>4299985.8082550941</v>
      </c>
      <c r="Q35" s="342">
        <f t="shared" si="5"/>
        <v>-3.6584196265643243E-3</v>
      </c>
      <c r="R35" s="344">
        <f t="shared" si="6"/>
        <v>-2.0399708851904785E-3</v>
      </c>
      <c r="S35" s="341">
        <v>4440065.1166999489</v>
      </c>
      <c r="T35" s="341">
        <v>4423547.7464868184</v>
      </c>
      <c r="U35" s="342">
        <f t="shared" si="7"/>
        <v>-3.7200738680622791E-3</v>
      </c>
      <c r="V35" s="342">
        <f t="shared" si="8"/>
        <v>-6.1654241497954843E-5</v>
      </c>
      <c r="W35" s="341">
        <v>4446794.9186738003</v>
      </c>
      <c r="X35" s="341">
        <v>4426283.681032273</v>
      </c>
      <c r="Y35" s="342">
        <f t="shared" si="9"/>
        <v>-4.6125890707018335E-3</v>
      </c>
      <c r="Z35" s="344">
        <f t="shared" si="10"/>
        <v>-8.9251520263955442E-4</v>
      </c>
      <c r="AA35" s="341">
        <f t="shared" si="11"/>
        <v>4553951.6125397645</v>
      </c>
      <c r="AB35" s="342">
        <f>E35+('model 11 target'!AD34/100)</f>
        <v>4.1384511200833918E-2</v>
      </c>
      <c r="AC35" s="342">
        <f t="shared" si="12"/>
        <v>-2.8034538433817535E-2</v>
      </c>
      <c r="AD35" s="344">
        <f t="shared" si="13"/>
        <v>-2.3421949363115702E-2</v>
      </c>
      <c r="AE35" s="341">
        <f t="shared" si="14"/>
        <v>4545464.2920299601</v>
      </c>
      <c r="AF35" s="344">
        <f>AB35+('model 11 target'!AG34/100)</f>
        <v>4.1307381788712828E-2</v>
      </c>
      <c r="AG35" s="344">
        <f t="shared" si="15"/>
        <v>-2.6219678198035612E-2</v>
      </c>
      <c r="AH35" s="344">
        <f t="shared" si="16"/>
        <v>1.8148602357819232E-3</v>
      </c>
      <c r="AI35" s="341">
        <f t="shared" si="17"/>
        <v>4553799.3347971272</v>
      </c>
      <c r="AJ35" s="344">
        <f>AF35+('model 11 target'!AF34/100)</f>
        <v>4.1383127360933546E-2</v>
      </c>
      <c r="AK35" s="344">
        <f t="shared" si="18"/>
        <v>-2.8002036187774859E-2</v>
      </c>
      <c r="AL35" s="344">
        <f t="shared" si="19"/>
        <v>-1.7823579897392472E-3</v>
      </c>
      <c r="AM35" s="341">
        <f t="shared" si="20"/>
        <v>4559324.4560291935</v>
      </c>
      <c r="AN35" s="344">
        <f>AJ35+('model 11 target'!AH34/100)</f>
        <v>4.1433337477546288E-2</v>
      </c>
      <c r="AO35" s="342">
        <f t="shared" si="21"/>
        <v>-2.9179931430628692E-2</v>
      </c>
      <c r="AP35" s="344">
        <f t="shared" si="22"/>
        <v>-1.1778952428538325E-3</v>
      </c>
      <c r="AQ35" s="341">
        <f t="shared" si="23"/>
        <v>4522040.614154635</v>
      </c>
      <c r="AR35" s="344">
        <f>AN35+('model 11 target'!AI34/100)</f>
        <v>4.1094516668071929E-2</v>
      </c>
      <c r="AS35" s="342">
        <f t="shared" si="24"/>
        <v>-2.1175602187788689E-2</v>
      </c>
      <c r="AT35" s="344">
        <f t="shared" si="25"/>
        <v>8.0043292428400026E-3</v>
      </c>
      <c r="AU35" s="341">
        <f t="shared" si="26"/>
        <v>4584061.9250971172</v>
      </c>
      <c r="AV35" s="344">
        <f>AR35+('model 11 target'!AE34/100)</f>
        <v>4.1658141812950904E-2</v>
      </c>
      <c r="AW35" s="342">
        <f t="shared" si="27"/>
        <v>-3.4418872747121854E-2</v>
      </c>
      <c r="AX35" s="344">
        <f t="shared" si="28"/>
        <v>-1.3243270559333165E-2</v>
      </c>
      <c r="AY35" s="341">
        <f t="shared" si="29"/>
        <v>4581376.0032765744</v>
      </c>
      <c r="AZ35" s="344">
        <f>AV35+('model 11 target'!AJ34/100)</f>
        <v>4.1633733217707872E-2</v>
      </c>
      <c r="BA35" s="342">
        <f t="shared" si="30"/>
        <v>-3.3852781813450861E-2</v>
      </c>
      <c r="BB35" s="344">
        <f t="shared" si="31"/>
        <v>5.6609093367099295E-4</v>
      </c>
      <c r="BC35" s="341">
        <f t="shared" si="32"/>
        <v>4581311.3357608402</v>
      </c>
      <c r="BD35" s="344">
        <f>AZ35+('model 11 target'!AK34/100)</f>
        <v>4.1633145544900406E-2</v>
      </c>
      <c r="BE35" s="342">
        <f t="shared" si="33"/>
        <v>-3.3839144159108159E-2</v>
      </c>
      <c r="BF35" s="344">
        <f t="shared" si="34"/>
        <v>1.3637654342701921E-5</v>
      </c>
      <c r="BG35" s="341">
        <f t="shared" si="35"/>
        <v>4592399.5726326285</v>
      </c>
      <c r="BH35" s="344">
        <f>BD35+('model 11 target'!AL34/100)</f>
        <v>4.1733911056276156E-2</v>
      </c>
      <c r="BI35" s="342">
        <f t="shared" si="36"/>
        <v>-3.6171916004496985E-2</v>
      </c>
      <c r="BJ35" s="344">
        <f t="shared" si="37"/>
        <v>-2.3327718453888258E-3</v>
      </c>
      <c r="BK35" s="344">
        <f t="shared" si="38"/>
        <v>7.8275217156088539E-3</v>
      </c>
      <c r="BL35" s="145">
        <v>4555403.8437238997</v>
      </c>
      <c r="BM35" s="145">
        <v>4426283.681032273</v>
      </c>
      <c r="BN35" s="342">
        <f t="shared" si="39"/>
        <v>-2.8344394288888131E-2</v>
      </c>
    </row>
    <row r="36" spans="1:66" x14ac:dyDescent="0.25">
      <c r="A36" s="145" t="s">
        <v>12</v>
      </c>
      <c r="B36" s="145" t="s">
        <v>72</v>
      </c>
      <c r="C36" s="147">
        <v>3318271.3537531262</v>
      </c>
      <c r="D36" s="142">
        <v>3515321</v>
      </c>
      <c r="E36" s="146">
        <v>3.2491714701050237E-2</v>
      </c>
      <c r="F36" s="342">
        <f t="shared" si="0"/>
        <v>5.9383222539651781E-2</v>
      </c>
      <c r="G36" s="142">
        <v>3305903.4945370681</v>
      </c>
      <c r="H36" s="142">
        <v>3515321</v>
      </c>
      <c r="I36" s="342">
        <f t="shared" si="1"/>
        <v>6.3346527147265297E-2</v>
      </c>
      <c r="J36" s="344">
        <f t="shared" si="2"/>
        <v>3.9633046076135159E-3</v>
      </c>
      <c r="K36" s="142">
        <v>3429991.951360201</v>
      </c>
      <c r="L36" s="142">
        <v>3656390.5934911272</v>
      </c>
      <c r="M36" s="342">
        <f t="shared" si="3"/>
        <v>6.6005589908496809E-2</v>
      </c>
      <c r="N36" s="344">
        <f t="shared" si="4"/>
        <v>2.6590627612315121E-3</v>
      </c>
      <c r="O36" s="341">
        <v>3470043.1819530241</v>
      </c>
      <c r="P36" s="341">
        <v>3687884.9340166259</v>
      </c>
      <c r="Q36" s="342">
        <f t="shared" si="5"/>
        <v>6.2777821669929512E-2</v>
      </c>
      <c r="R36" s="344">
        <f t="shared" si="6"/>
        <v>-3.2277682385672968E-3</v>
      </c>
      <c r="S36" s="341">
        <v>3569977.2749458272</v>
      </c>
      <c r="T36" s="341">
        <v>3795579.7261467203</v>
      </c>
      <c r="U36" s="342">
        <f t="shared" si="7"/>
        <v>6.3194366189436524E-2</v>
      </c>
      <c r="V36" s="342">
        <f t="shared" si="8"/>
        <v>4.1654451950701166E-4</v>
      </c>
      <c r="W36" s="341">
        <v>3575388.2857035687</v>
      </c>
      <c r="X36" s="341">
        <v>3800574.4170558108</v>
      </c>
      <c r="Y36" s="342">
        <f t="shared" si="9"/>
        <v>6.29822870575103E-2</v>
      </c>
      <c r="Z36" s="344">
        <f t="shared" si="10"/>
        <v>-2.1207913192622385E-4</v>
      </c>
      <c r="AA36" s="341">
        <f t="shared" si="11"/>
        <v>3570897.5237005069</v>
      </c>
      <c r="AB36" s="342">
        <f>E36+('model 11 target'!AD35/100)</f>
        <v>3.2450904432029325E-2</v>
      </c>
      <c r="AC36" s="342">
        <f t="shared" si="12"/>
        <v>6.4319093961926699E-2</v>
      </c>
      <c r="AD36" s="344">
        <f t="shared" si="13"/>
        <v>1.3368069044163988E-3</v>
      </c>
      <c r="AE36" s="341">
        <f t="shared" si="14"/>
        <v>3559029.2451552977</v>
      </c>
      <c r="AF36" s="344">
        <f>AB36+('model 11 target'!AG35/100)</f>
        <v>3.2343050210426189E-2</v>
      </c>
      <c r="AG36" s="344">
        <f t="shared" si="15"/>
        <v>6.7868273976482429E-2</v>
      </c>
      <c r="AH36" s="344">
        <f t="shared" si="16"/>
        <v>3.5491800145557306E-3</v>
      </c>
      <c r="AI36" s="341">
        <f t="shared" si="17"/>
        <v>3561030.4363162718</v>
      </c>
      <c r="AJ36" s="344">
        <f>AF36+('model 11 target'!AF35/100)</f>
        <v>3.2361236244240928E-2</v>
      </c>
      <c r="AK36" s="344">
        <f t="shared" si="18"/>
        <v>6.7268164376414807E-2</v>
      </c>
      <c r="AL36" s="344">
        <f t="shared" si="19"/>
        <v>-6.0010960006762204E-4</v>
      </c>
      <c r="AM36" s="341">
        <f t="shared" si="20"/>
        <v>3564751.7160334806</v>
      </c>
      <c r="AN36" s="344">
        <f>AJ36+('model 11 target'!AH35/100)</f>
        <v>3.2395053762572526E-2</v>
      </c>
      <c r="AO36" s="342">
        <f t="shared" si="21"/>
        <v>6.6154032540794105E-2</v>
      </c>
      <c r="AP36" s="344">
        <f t="shared" si="22"/>
        <v>-1.1141318356207019E-3</v>
      </c>
      <c r="AQ36" s="341">
        <f t="shared" si="23"/>
        <v>3541910.2481340258</v>
      </c>
      <c r="AR36" s="344">
        <f>AN36+('model 11 target'!AI35/100)</f>
        <v>3.2187479535932623E-2</v>
      </c>
      <c r="AS36" s="342">
        <f t="shared" si="24"/>
        <v>7.302956619469847E-2</v>
      </c>
      <c r="AT36" s="344">
        <f t="shared" si="25"/>
        <v>6.8755336539043643E-3</v>
      </c>
      <c r="AU36" s="341">
        <f t="shared" si="26"/>
        <v>3591154.0716251275</v>
      </c>
      <c r="AV36" s="344">
        <f>AR36+('model 11 target'!AE35/100)</f>
        <v>3.2634987928254519E-2</v>
      </c>
      <c r="AW36" s="342">
        <f t="shared" si="27"/>
        <v>5.8315611431261516E-2</v>
      </c>
      <c r="AX36" s="344">
        <f t="shared" si="28"/>
        <v>-1.4713954763436954E-2</v>
      </c>
      <c r="AY36" s="341">
        <f t="shared" si="29"/>
        <v>3589058.2521054228</v>
      </c>
      <c r="AZ36" s="344">
        <f>AV36+('model 11 target'!AJ35/100)</f>
        <v>3.2615941949340449E-2</v>
      </c>
      <c r="BA36" s="342">
        <f t="shared" si="30"/>
        <v>5.8933611575211264E-2</v>
      </c>
      <c r="BB36" s="344">
        <f t="shared" si="31"/>
        <v>6.1800014394974845E-4</v>
      </c>
      <c r="BC36" s="341">
        <f t="shared" si="32"/>
        <v>3586122.8244201639</v>
      </c>
      <c r="BD36" s="344">
        <f>AZ36+('model 11 target'!AK35/100)</f>
        <v>3.2589265943476588E-2</v>
      </c>
      <c r="BE36" s="342">
        <f t="shared" si="33"/>
        <v>5.9800403704890259E-2</v>
      </c>
      <c r="BF36" s="344">
        <f t="shared" si="34"/>
        <v>8.6679212967899488E-4</v>
      </c>
      <c r="BG36" s="341">
        <f t="shared" si="35"/>
        <v>3574598.1478604511</v>
      </c>
      <c r="BH36" s="344">
        <f>BD36+('model 11 target'!AL35/100)</f>
        <v>3.2484534240825619E-2</v>
      </c>
      <c r="BI36" s="342">
        <f t="shared" si="36"/>
        <v>6.3217251240007544E-2</v>
      </c>
      <c r="BJ36" s="344">
        <f t="shared" si="37"/>
        <v>3.4168475351172845E-3</v>
      </c>
      <c r="BK36" s="344">
        <f t="shared" si="38"/>
        <v>-5.4229184766629857E-4</v>
      </c>
      <c r="BL36" s="145">
        <v>3576422.2949499581</v>
      </c>
      <c r="BM36" s="145">
        <v>3800574.4170558108</v>
      </c>
      <c r="BN36" s="342">
        <f t="shared" si="39"/>
        <v>6.2674959392341245E-2</v>
      </c>
    </row>
    <row r="37" spans="1:66" x14ac:dyDescent="0.25">
      <c r="A37" s="151" t="s">
        <v>37</v>
      </c>
      <c r="B37" s="151" t="s">
        <v>73</v>
      </c>
      <c r="C37" s="150">
        <v>2543079.0764566856</v>
      </c>
      <c r="D37" s="148">
        <v>2630518</v>
      </c>
      <c r="E37" s="149">
        <v>2.4901218437420294E-2</v>
      </c>
      <c r="F37" s="342">
        <f t="shared" si="0"/>
        <v>3.4383092666211867E-2</v>
      </c>
      <c r="G37" s="148">
        <v>2533600.5134822181</v>
      </c>
      <c r="H37" s="148">
        <v>2630518</v>
      </c>
      <c r="I37" s="342">
        <f t="shared" si="1"/>
        <v>3.8252868201615886E-2</v>
      </c>
      <c r="J37" s="344">
        <f t="shared" si="2"/>
        <v>3.8697755354040186E-3</v>
      </c>
      <c r="K37" s="148">
        <v>2628700.2580584977</v>
      </c>
      <c r="L37" s="148">
        <v>2729390.4651295734</v>
      </c>
      <c r="M37" s="342">
        <f t="shared" si="3"/>
        <v>3.8304179703410934E-2</v>
      </c>
      <c r="N37" s="344">
        <f t="shared" si="4"/>
        <v>5.1311501795048287E-5</v>
      </c>
      <c r="O37" s="341">
        <v>2659394.9890339347</v>
      </c>
      <c r="P37" s="341">
        <v>2760197.5808204948</v>
      </c>
      <c r="Q37" s="342">
        <f t="shared" si="5"/>
        <v>3.7904332452389111E-2</v>
      </c>
      <c r="R37" s="344">
        <f t="shared" si="6"/>
        <v>-3.9984725102182317E-4</v>
      </c>
      <c r="S37" s="341">
        <v>2735983.1501037725</v>
      </c>
      <c r="T37" s="341">
        <v>2839143.6077269861</v>
      </c>
      <c r="U37" s="342">
        <f t="shared" si="7"/>
        <v>3.7705077832552059E-2</v>
      </c>
      <c r="V37" s="342">
        <f t="shared" si="8"/>
        <v>-1.9925461983705262E-4</v>
      </c>
      <c r="W37" s="341">
        <v>2740130.0768537293</v>
      </c>
      <c r="X37" s="341">
        <v>2843350.1604542597</v>
      </c>
      <c r="Y37" s="342">
        <f t="shared" si="9"/>
        <v>3.76697750491648E-2</v>
      </c>
      <c r="Z37" s="344">
        <f t="shared" si="10"/>
        <v>-3.5302783387258785E-5</v>
      </c>
      <c r="AA37" s="341">
        <f t="shared" si="11"/>
        <v>2731909.9508276517</v>
      </c>
      <c r="AB37" s="342">
        <f>E37+('model 11 target'!AD36/100)</f>
        <v>2.482651718309389E-2</v>
      </c>
      <c r="AC37" s="342">
        <f t="shared" si="12"/>
        <v>4.0792050848105887E-2</v>
      </c>
      <c r="AD37" s="344">
        <f t="shared" si="13"/>
        <v>3.1222757989410876E-3</v>
      </c>
      <c r="AE37" s="341">
        <f t="shared" si="14"/>
        <v>2725434.6571199107</v>
      </c>
      <c r="AF37" s="344">
        <f>AB37+('model 11 target'!AG36/100)</f>
        <v>2.4767672274808347E-2</v>
      </c>
      <c r="AG37" s="344">
        <f t="shared" si="15"/>
        <v>4.3264843288870258E-2</v>
      </c>
      <c r="AH37" s="344">
        <f t="shared" si="16"/>
        <v>2.4727924407643709E-3</v>
      </c>
      <c r="AI37" s="341">
        <f t="shared" si="17"/>
        <v>2727258.3435182776</v>
      </c>
      <c r="AJ37" s="344">
        <f>AF37+('model 11 target'!AF36/100)</f>
        <v>2.4784245215542327E-2</v>
      </c>
      <c r="AK37" s="344">
        <f t="shared" si="18"/>
        <v>4.2567224044576024E-2</v>
      </c>
      <c r="AL37" s="344">
        <f t="shared" si="19"/>
        <v>-6.9761924429423416E-4</v>
      </c>
      <c r="AM37" s="341">
        <f t="shared" si="20"/>
        <v>2729330.9306205595</v>
      </c>
      <c r="AN37" s="344">
        <f>AJ37+('model 11 target'!AH36/100)</f>
        <v>2.4803080067435111E-2</v>
      </c>
      <c r="AO37" s="342">
        <f t="shared" si="21"/>
        <v>4.177552401378315E-2</v>
      </c>
      <c r="AP37" s="344">
        <f t="shared" si="22"/>
        <v>-7.9170003079287454E-4</v>
      </c>
      <c r="AQ37" s="341">
        <f t="shared" si="23"/>
        <v>2710684.0946084457</v>
      </c>
      <c r="AR37" s="344">
        <f>AN37+('model 11 target'!AI36/100)</f>
        <v>2.463362499644171E-2</v>
      </c>
      <c r="AS37" s="342">
        <f t="shared" si="24"/>
        <v>4.8941913264510362E-2</v>
      </c>
      <c r="AT37" s="344">
        <f t="shared" si="25"/>
        <v>7.166389250727212E-3</v>
      </c>
      <c r="AU37" s="341">
        <f t="shared" si="26"/>
        <v>2732752.0033794958</v>
      </c>
      <c r="AV37" s="344">
        <f>AR37+('model 11 target'!AE36/100)</f>
        <v>2.4834169423659541E-2</v>
      </c>
      <c r="AW37" s="342">
        <f t="shared" si="27"/>
        <v>4.0471347907893307E-2</v>
      </c>
      <c r="AX37" s="344">
        <f t="shared" si="28"/>
        <v>-8.4705653566170547E-3</v>
      </c>
      <c r="AY37" s="341">
        <f t="shared" si="29"/>
        <v>2731140.5341451103</v>
      </c>
      <c r="AZ37" s="344">
        <f>AV37+('model 11 target'!AJ36/100)</f>
        <v>2.4819525028581518E-2</v>
      </c>
      <c r="BA37" s="342">
        <f t="shared" si="30"/>
        <v>4.1085262697502678E-2</v>
      </c>
      <c r="BB37" s="344">
        <f t="shared" si="31"/>
        <v>6.1391478960937107E-4</v>
      </c>
      <c r="BC37" s="341">
        <f t="shared" si="32"/>
        <v>2734550.0929744043</v>
      </c>
      <c r="BD37" s="344">
        <f>AZ37+('model 11 target'!AK36/100)</f>
        <v>2.4850509750767032E-2</v>
      </c>
      <c r="BE37" s="342">
        <f t="shared" si="33"/>
        <v>3.9787191230975738E-2</v>
      </c>
      <c r="BF37" s="344">
        <f t="shared" si="34"/>
        <v>-1.2980714665269399E-3</v>
      </c>
      <c r="BG37" s="341">
        <f t="shared" si="35"/>
        <v>2728109.5353271076</v>
      </c>
      <c r="BH37" s="344">
        <f>BD37+('model 11 target'!AL36/100)</f>
        <v>2.4791980510060957E-2</v>
      </c>
      <c r="BI37" s="342">
        <f t="shared" si="36"/>
        <v>4.2241934803154635E-2</v>
      </c>
      <c r="BJ37" s="344">
        <f t="shared" si="37"/>
        <v>2.4547435721788968E-3</v>
      </c>
      <c r="BK37" s="344">
        <f t="shared" si="38"/>
        <v>-2.6263269020090352E-3</v>
      </c>
      <c r="BL37" s="145">
        <v>2735001.4167203871</v>
      </c>
      <c r="BM37" s="145">
        <v>2843350.1604542597</v>
      </c>
      <c r="BN37" s="342">
        <f t="shared" si="39"/>
        <v>3.96156079011456E-2</v>
      </c>
    </row>
    <row r="38" spans="1:66" x14ac:dyDescent="0.25">
      <c r="A38" s="145" t="s">
        <v>32</v>
      </c>
      <c r="B38" s="145" t="s">
        <v>74</v>
      </c>
      <c r="C38" s="147">
        <v>2874015.0944959735</v>
      </c>
      <c r="D38" s="142">
        <v>2795702</v>
      </c>
      <c r="E38" s="146">
        <v>2.8141664300978846E-2</v>
      </c>
      <c r="F38" s="342">
        <f t="shared" si="0"/>
        <v>-2.7248671952332826E-2</v>
      </c>
      <c r="G38" s="142">
        <v>2863303.0669719586</v>
      </c>
      <c r="H38" s="142">
        <v>2795702</v>
      </c>
      <c r="I38" s="342">
        <f t="shared" si="1"/>
        <v>-2.360946968965083E-2</v>
      </c>
      <c r="J38" s="344">
        <f t="shared" si="2"/>
        <v>3.6392022626819953E-3</v>
      </c>
      <c r="K38" s="142">
        <v>2970778.3334413595</v>
      </c>
      <c r="L38" s="142">
        <v>2891513.3926946507</v>
      </c>
      <c r="M38" s="342">
        <f t="shared" si="3"/>
        <v>-2.6681539936669774E-2</v>
      </c>
      <c r="N38" s="344">
        <f t="shared" si="4"/>
        <v>-3.0720702470189432E-3</v>
      </c>
      <c r="O38" s="341">
        <v>3005467.4317716449</v>
      </c>
      <c r="P38" s="341">
        <v>2916578.890737358</v>
      </c>
      <c r="Q38" s="342">
        <f t="shared" si="5"/>
        <v>-2.957561279640597E-2</v>
      </c>
      <c r="R38" s="344">
        <f t="shared" si="6"/>
        <v>-2.8940728597361964E-3</v>
      </c>
      <c r="S38" s="341">
        <v>3092022.1649736869</v>
      </c>
      <c r="T38" s="341">
        <v>2999397.5676032831</v>
      </c>
      <c r="U38" s="342">
        <f t="shared" si="7"/>
        <v>-2.9955993983371787E-2</v>
      </c>
      <c r="V38" s="342">
        <f t="shared" si="8"/>
        <v>-3.8038118696581691E-4</v>
      </c>
      <c r="W38" s="341">
        <v>3096708.7396797128</v>
      </c>
      <c r="X38" s="341">
        <v>3009406.3966941922</v>
      </c>
      <c r="Y38" s="342">
        <f t="shared" si="9"/>
        <v>-2.8191977458800421E-2</v>
      </c>
      <c r="Z38" s="344">
        <f t="shared" si="10"/>
        <v>1.7640165245713657E-3</v>
      </c>
      <c r="AA38" s="341">
        <f t="shared" si="11"/>
        <v>3107676.8774278923</v>
      </c>
      <c r="AB38" s="342">
        <f>E38+('model 11 target'!AD37/100)</f>
        <v>2.824133839901756E-2</v>
      </c>
      <c r="AC38" s="342">
        <f t="shared" si="12"/>
        <v>-3.1621846353291017E-2</v>
      </c>
      <c r="AD38" s="344">
        <f t="shared" si="13"/>
        <v>-3.4298688944905953E-3</v>
      </c>
      <c r="AE38" s="341">
        <f t="shared" si="14"/>
        <v>3106629.7239446007</v>
      </c>
      <c r="AF38" s="344">
        <f>AB38+('model 11 target'!AG37/100)</f>
        <v>2.8231822282302806E-2</v>
      </c>
      <c r="AG38" s="344">
        <f t="shared" si="15"/>
        <v>-3.1295434567258473E-2</v>
      </c>
      <c r="AH38" s="344">
        <f t="shared" si="16"/>
        <v>3.2641178603254328E-4</v>
      </c>
      <c r="AI38" s="341">
        <f t="shared" si="17"/>
        <v>3103284.1203613644</v>
      </c>
      <c r="AJ38" s="344">
        <f>AF38+('model 11 target'!AF37/100)</f>
        <v>2.8201418760099642E-2</v>
      </c>
      <c r="AK38" s="344">
        <f t="shared" si="18"/>
        <v>-3.0251088854938768E-2</v>
      </c>
      <c r="AL38" s="344">
        <f t="shared" si="19"/>
        <v>1.0443457123197053E-3</v>
      </c>
      <c r="AM38" s="341">
        <f t="shared" si="20"/>
        <v>3098972.9527823557</v>
      </c>
      <c r="AN38" s="344">
        <f>AJ38+('model 11 target'!AH37/100)</f>
        <v>2.816224057417626E-2</v>
      </c>
      <c r="AO38" s="342">
        <f t="shared" si="21"/>
        <v>-2.8902012845174352E-2</v>
      </c>
      <c r="AP38" s="344">
        <f t="shared" si="22"/>
        <v>1.3490760097644161E-3</v>
      </c>
      <c r="AQ38" s="341">
        <f t="shared" si="23"/>
        <v>3084103.9414216951</v>
      </c>
      <c r="AR38" s="344">
        <f>AN38+('model 11 target'!AI37/100)</f>
        <v>2.8027116879513769E-2</v>
      </c>
      <c r="AS38" s="342">
        <f t="shared" si="24"/>
        <v>-2.4220177447414115E-2</v>
      </c>
      <c r="AT38" s="344">
        <f t="shared" si="25"/>
        <v>4.6818353977602367E-3</v>
      </c>
      <c r="AU38" s="341">
        <f t="shared" si="26"/>
        <v>3076297.2173490492</v>
      </c>
      <c r="AV38" s="344">
        <f>AR38+('model 11 target'!AE37/100)</f>
        <v>2.7956172458642761E-2</v>
      </c>
      <c r="AW38" s="342">
        <f t="shared" si="27"/>
        <v>-2.1743939524965339E-2</v>
      </c>
      <c r="AX38" s="344">
        <f t="shared" si="28"/>
        <v>2.4762379224487763E-3</v>
      </c>
      <c r="AY38" s="341">
        <f t="shared" si="29"/>
        <v>3074499.5799735114</v>
      </c>
      <c r="AZ38" s="344">
        <f>AV38+('model 11 target'!AJ37/100)</f>
        <v>2.7939836241126056E-2</v>
      </c>
      <c r="BA38" s="342">
        <f t="shared" si="30"/>
        <v>-2.1171960374728682E-2</v>
      </c>
      <c r="BB38" s="344">
        <f t="shared" si="31"/>
        <v>5.7197915023665669E-4</v>
      </c>
      <c r="BC38" s="341">
        <f t="shared" si="32"/>
        <v>3072007.9622316323</v>
      </c>
      <c r="BD38" s="344">
        <f>AZ38+('model 11 target'!AK37/100)</f>
        <v>2.7917193404504111E-2</v>
      </c>
      <c r="BE38" s="342">
        <f t="shared" si="33"/>
        <v>-2.0378060964387545E-2</v>
      </c>
      <c r="BF38" s="344">
        <f t="shared" si="34"/>
        <v>7.9389941034113676E-4</v>
      </c>
      <c r="BG38" s="341">
        <f t="shared" si="35"/>
        <v>3059300.938378484</v>
      </c>
      <c r="BH38" s="344">
        <f>BD38+('model 11 target'!AL37/100)</f>
        <v>2.7801716997259942E-2</v>
      </c>
      <c r="BI38" s="342">
        <f t="shared" si="36"/>
        <v>-1.630913162493175E-2</v>
      </c>
      <c r="BJ38" s="344">
        <f t="shared" si="37"/>
        <v>4.0689293394557957E-3</v>
      </c>
      <c r="BK38" s="344">
        <f t="shared" si="38"/>
        <v>1.0011845853169499E-3</v>
      </c>
      <c r="BL38" s="145">
        <v>3056190.3974412014</v>
      </c>
      <c r="BM38" s="145">
        <v>3009406.3966941922</v>
      </c>
      <c r="BN38" s="342">
        <f t="shared" si="39"/>
        <v>-1.53079470396148E-2</v>
      </c>
    </row>
    <row r="39" spans="1:66" x14ac:dyDescent="0.25">
      <c r="A39" s="145" t="s">
        <v>19</v>
      </c>
      <c r="B39" s="145" t="s">
        <v>75</v>
      </c>
      <c r="C39" s="147">
        <v>1202710.2206678079</v>
      </c>
      <c r="D39" s="142">
        <v>1218527</v>
      </c>
      <c r="E39" s="146">
        <v>1.1776649101881415E-2</v>
      </c>
      <c r="F39" s="342">
        <f t="shared" si="0"/>
        <v>1.3150947801382928E-2</v>
      </c>
      <c r="G39" s="142">
        <v>1198227.4797761957</v>
      </c>
      <c r="H39" s="142">
        <v>1218527</v>
      </c>
      <c r="I39" s="342">
        <f t="shared" si="1"/>
        <v>1.6941290837025225E-2</v>
      </c>
      <c r="J39" s="344">
        <f t="shared" si="2"/>
        <v>3.7903430356422962E-3</v>
      </c>
      <c r="K39" s="142">
        <v>1243203.4444812152</v>
      </c>
      <c r="L39" s="142">
        <v>1263621.2365316737</v>
      </c>
      <c r="M39" s="342">
        <f t="shared" si="3"/>
        <v>1.6423532400184682E-2</v>
      </c>
      <c r="N39" s="344">
        <f t="shared" si="4"/>
        <v>-5.1775843684054301E-4</v>
      </c>
      <c r="O39" s="341">
        <v>1257720.0464251246</v>
      </c>
      <c r="P39" s="341">
        <v>1273840.642420904</v>
      </c>
      <c r="Q39" s="342">
        <f t="shared" si="5"/>
        <v>1.2817316573429549E-2</v>
      </c>
      <c r="R39" s="344">
        <f t="shared" si="6"/>
        <v>-3.6062158267551325E-3</v>
      </c>
      <c r="S39" s="341">
        <v>1293941.2418073735</v>
      </c>
      <c r="T39" s="341">
        <v>1308768.2851524854</v>
      </c>
      <c r="U39" s="342">
        <f t="shared" si="7"/>
        <v>1.1458822754889075E-2</v>
      </c>
      <c r="V39" s="342">
        <f t="shared" si="8"/>
        <v>-1.3584938185404738E-3</v>
      </c>
      <c r="W39" s="341">
        <v>1295902.4671710311</v>
      </c>
      <c r="X39" s="341">
        <v>1309976.2851524854</v>
      </c>
      <c r="Y39" s="342">
        <f t="shared" si="9"/>
        <v>1.0860244762229465E-2</v>
      </c>
      <c r="Z39" s="344">
        <f t="shared" si="10"/>
        <v>-5.985779926596102E-4</v>
      </c>
      <c r="AA39" s="341">
        <f t="shared" si="11"/>
        <v>1321466.1450015747</v>
      </c>
      <c r="AB39" s="342">
        <f>E39+('model 11 target'!AD38/100)</f>
        <v>1.200896169576131E-2</v>
      </c>
      <c r="AC39" s="342">
        <f t="shared" si="12"/>
        <v>-8.6947818470790583E-3</v>
      </c>
      <c r="AD39" s="344">
        <f t="shared" si="13"/>
        <v>-1.9555026609308523E-2</v>
      </c>
      <c r="AE39" s="341">
        <f t="shared" si="14"/>
        <v>1326023.7437462092</v>
      </c>
      <c r="AF39" s="344">
        <f>AB39+('model 11 target'!AG38/100)</f>
        <v>1.2050379350656209E-2</v>
      </c>
      <c r="AG39" s="344">
        <f t="shared" si="15"/>
        <v>-1.2101939101322179E-2</v>
      </c>
      <c r="AH39" s="344">
        <f t="shared" si="16"/>
        <v>-3.4071572542431205E-3</v>
      </c>
      <c r="AI39" s="341">
        <f t="shared" si="17"/>
        <v>1326220.0122887967</v>
      </c>
      <c r="AJ39" s="344">
        <f>AF39+('model 11 target'!AF38/100)</f>
        <v>1.2052162961548499E-2</v>
      </c>
      <c r="AK39" s="344">
        <f t="shared" si="18"/>
        <v>-1.2248139061239005E-2</v>
      </c>
      <c r="AL39" s="344">
        <f t="shared" si="19"/>
        <v>-1.4619995991682622E-4</v>
      </c>
      <c r="AM39" s="341">
        <f t="shared" si="20"/>
        <v>1325986.6251511502</v>
      </c>
      <c r="AN39" s="344">
        <f>AJ39+('model 11 target'!AH38/100)</f>
        <v>1.2050042031544439E-2</v>
      </c>
      <c r="AO39" s="342">
        <f t="shared" si="21"/>
        <v>-1.2074284683557646E-2</v>
      </c>
      <c r="AP39" s="344">
        <f t="shared" si="22"/>
        <v>1.7385437768135947E-4</v>
      </c>
      <c r="AQ39" s="341">
        <f t="shared" si="23"/>
        <v>1313092.4463693849</v>
      </c>
      <c r="AR39" s="344">
        <f>AN39+('model 11 target'!AI38/100)</f>
        <v>1.1932864834327379E-2</v>
      </c>
      <c r="AS39" s="342">
        <f t="shared" si="24"/>
        <v>-2.3731468606916772E-3</v>
      </c>
      <c r="AT39" s="344">
        <f t="shared" si="25"/>
        <v>9.7011378228659684E-3</v>
      </c>
      <c r="AU39" s="341">
        <f t="shared" si="26"/>
        <v>1311605.1396615836</v>
      </c>
      <c r="AV39" s="344">
        <f>AR39+('model 11 target'!AE38/100)</f>
        <v>1.1919348779185601E-2</v>
      </c>
      <c r="AW39" s="342">
        <f t="shared" si="27"/>
        <v>-1.241878717796463E-3</v>
      </c>
      <c r="AX39" s="344">
        <f t="shared" si="28"/>
        <v>1.1312681428952143E-3</v>
      </c>
      <c r="AY39" s="341">
        <f t="shared" si="29"/>
        <v>1310835.3394193274</v>
      </c>
      <c r="AZ39" s="344">
        <f>AV39+('model 11 target'!AJ38/100)</f>
        <v>1.1912353139034236E-2</v>
      </c>
      <c r="BA39" s="342">
        <f t="shared" si="30"/>
        <v>-6.5534872383177234E-4</v>
      </c>
      <c r="BB39" s="344">
        <f t="shared" si="31"/>
        <v>5.8652999396469063E-4</v>
      </c>
      <c r="BC39" s="341">
        <f t="shared" si="32"/>
        <v>1310555.3910808684</v>
      </c>
      <c r="BD39" s="344">
        <f>AZ39+('model 11 target'!AK38/100)</f>
        <v>1.1909809079251803E-2</v>
      </c>
      <c r="BE39" s="342">
        <f t="shared" si="33"/>
        <v>-4.4187825430674899E-4</v>
      </c>
      <c r="BF39" s="344">
        <f t="shared" si="34"/>
        <v>2.1347046952502335E-4</v>
      </c>
      <c r="BG39" s="341">
        <f t="shared" si="35"/>
        <v>1308647.6242147922</v>
      </c>
      <c r="BH39" s="344">
        <f>BD39+('model 11 target'!AL38/100)</f>
        <v>1.1892472048480481E-2</v>
      </c>
      <c r="BI39" s="342">
        <f t="shared" si="36"/>
        <v>1.0152931263605058E-3</v>
      </c>
      <c r="BJ39" s="344">
        <f t="shared" si="37"/>
        <v>1.4571713806672548E-3</v>
      </c>
      <c r="BK39" s="344">
        <f t="shared" si="38"/>
        <v>3.747252050326777E-3</v>
      </c>
      <c r="BL39" s="145">
        <v>1303767.0357448747</v>
      </c>
      <c r="BM39" s="145">
        <v>1309976.2851524854</v>
      </c>
      <c r="BN39" s="342">
        <f t="shared" si="39"/>
        <v>4.7625451766872828E-3</v>
      </c>
    </row>
    <row r="40" spans="1:66" x14ac:dyDescent="0.25">
      <c r="A40" s="145" t="s">
        <v>27</v>
      </c>
      <c r="B40" s="145" t="s">
        <v>76</v>
      </c>
      <c r="C40" s="147">
        <v>3143032.9765299335</v>
      </c>
      <c r="D40" s="142">
        <v>3186058</v>
      </c>
      <c r="E40" s="146">
        <v>3.0775822674627789E-2</v>
      </c>
      <c r="F40" s="342">
        <f t="shared" si="0"/>
        <v>1.36890143346724E-2</v>
      </c>
      <c r="G40" s="142">
        <v>3131318.2656997945</v>
      </c>
      <c r="H40" s="142">
        <v>3186058</v>
      </c>
      <c r="I40" s="342">
        <f t="shared" si="1"/>
        <v>1.7481370354403225E-2</v>
      </c>
      <c r="J40" s="344">
        <f t="shared" si="2"/>
        <v>3.7923560197308248E-3</v>
      </c>
      <c r="K40" s="142">
        <v>3248853.593653216</v>
      </c>
      <c r="L40" s="142">
        <v>3306065.5430927044</v>
      </c>
      <c r="M40" s="342">
        <f t="shared" si="3"/>
        <v>1.7609888469968249E-2</v>
      </c>
      <c r="N40" s="344">
        <f t="shared" si="4"/>
        <v>1.285181155650239E-4</v>
      </c>
      <c r="O40" s="341">
        <v>3286789.7131214049</v>
      </c>
      <c r="P40" s="341">
        <v>3331517.9911830048</v>
      </c>
      <c r="Q40" s="342">
        <f t="shared" si="5"/>
        <v>1.3608500076240704E-2</v>
      </c>
      <c r="R40" s="344">
        <f t="shared" si="6"/>
        <v>-4.0013883937275452E-3</v>
      </c>
      <c r="S40" s="341">
        <v>3381446.2725979923</v>
      </c>
      <c r="T40" s="341">
        <v>3426206.8375549777</v>
      </c>
      <c r="U40" s="342">
        <f t="shared" si="7"/>
        <v>1.3237106654542696E-2</v>
      </c>
      <c r="V40" s="342">
        <f t="shared" si="8"/>
        <v>-3.7139342169800749E-4</v>
      </c>
      <c r="W40" s="341">
        <v>3386571.5271160426</v>
      </c>
      <c r="X40" s="341">
        <v>3435059.2521004323</v>
      </c>
      <c r="Y40" s="342">
        <f t="shared" si="9"/>
        <v>1.4317643846040617E-2</v>
      </c>
      <c r="Z40" s="344">
        <f t="shared" si="10"/>
        <v>1.0805371914979212E-3</v>
      </c>
      <c r="AA40" s="341">
        <f t="shared" si="11"/>
        <v>3375002.9418780766</v>
      </c>
      <c r="AB40" s="342">
        <f>E40+('model 11 target'!AD39/100)</f>
        <v>3.0670691947274415E-2</v>
      </c>
      <c r="AC40" s="342">
        <f t="shared" si="12"/>
        <v>1.7794446777263051E-2</v>
      </c>
      <c r="AD40" s="344">
        <f t="shared" si="13"/>
        <v>3.4768029312224336E-3</v>
      </c>
      <c r="AE40" s="341">
        <f t="shared" si="14"/>
        <v>3380372.0935239852</v>
      </c>
      <c r="AF40" s="344">
        <f>AB40+('model 11 target'!AG39/100)</f>
        <v>3.0719484673972966E-2</v>
      </c>
      <c r="AG40" s="344">
        <f t="shared" si="15"/>
        <v>1.6177851746325578E-2</v>
      </c>
      <c r="AH40" s="344">
        <f t="shared" si="16"/>
        <v>-1.6165950309374733E-3</v>
      </c>
      <c r="AI40" s="341">
        <f t="shared" si="17"/>
        <v>3383017.57621194</v>
      </c>
      <c r="AJ40" s="344">
        <f>AF40+('model 11 target'!AF39/100)</f>
        <v>3.0743525774372411E-2</v>
      </c>
      <c r="AK40" s="344">
        <f t="shared" si="18"/>
        <v>1.5383211797192153E-2</v>
      </c>
      <c r="AL40" s="344">
        <f t="shared" si="19"/>
        <v>-7.9463994913342439E-4</v>
      </c>
      <c r="AM40" s="341">
        <f t="shared" si="20"/>
        <v>3383151.3507428719</v>
      </c>
      <c r="AN40" s="344">
        <f>AJ40+('model 11 target'!AH39/100)</f>
        <v>3.0744741464402689E-2</v>
      </c>
      <c r="AO40" s="342">
        <f t="shared" si="21"/>
        <v>1.5343062126428997E-2</v>
      </c>
      <c r="AP40" s="344">
        <f t="shared" si="22"/>
        <v>-4.0149670763156564E-5</v>
      </c>
      <c r="AQ40" s="341">
        <f t="shared" si="23"/>
        <v>3376025.8659413368</v>
      </c>
      <c r="AR40" s="344">
        <f>AN40+('model 11 target'!AI39/100)</f>
        <v>3.067998787660248E-2</v>
      </c>
      <c r="AS40" s="342">
        <f t="shared" si="24"/>
        <v>1.7486058609516908E-2</v>
      </c>
      <c r="AT40" s="344">
        <f t="shared" si="25"/>
        <v>2.1429964830879111E-3</v>
      </c>
      <c r="AU40" s="341">
        <f t="shared" si="26"/>
        <v>3360064.6464012968</v>
      </c>
      <c r="AV40" s="344">
        <f>AR40+('model 11 target'!AE39/100)</f>
        <v>3.0534938625965981E-2</v>
      </c>
      <c r="AW40" s="342">
        <f t="shared" si="27"/>
        <v>2.2319393699599344E-2</v>
      </c>
      <c r="AX40" s="344">
        <f t="shared" si="28"/>
        <v>4.8333350900824357E-3</v>
      </c>
      <c r="AY40" s="341">
        <f t="shared" si="29"/>
        <v>3371070.1137500056</v>
      </c>
      <c r="AZ40" s="344">
        <f>AV40+('model 11 target'!AJ39/100)</f>
        <v>3.0634951960650723E-2</v>
      </c>
      <c r="BA40" s="342">
        <f t="shared" si="30"/>
        <v>1.8981847363371607E-2</v>
      </c>
      <c r="BB40" s="344">
        <f t="shared" si="31"/>
        <v>-3.3375463362277369E-3</v>
      </c>
      <c r="BC40" s="341">
        <f t="shared" si="32"/>
        <v>3373121.5329323169</v>
      </c>
      <c r="BD40" s="344">
        <f>AZ40+('model 11 target'!AK39/100)</f>
        <v>3.065359444685857E-2</v>
      </c>
      <c r="BE40" s="342">
        <f t="shared" si="33"/>
        <v>1.8362136840729848E-2</v>
      </c>
      <c r="BF40" s="344">
        <f t="shared" si="34"/>
        <v>-6.1971052264175874E-4</v>
      </c>
      <c r="BG40" s="341">
        <f t="shared" si="35"/>
        <v>3370713.4723159173</v>
      </c>
      <c r="BH40" s="344">
        <f>BD40+('model 11 target'!AL39/100)</f>
        <v>3.0631710944346757E-2</v>
      </c>
      <c r="BI40" s="342">
        <f t="shared" si="36"/>
        <v>1.9089661673409752E-2</v>
      </c>
      <c r="BJ40" s="344">
        <f t="shared" si="37"/>
        <v>7.2752483267990442E-4</v>
      </c>
      <c r="BK40" s="344">
        <f t="shared" si="38"/>
        <v>-1.3621597824076126E-4</v>
      </c>
      <c r="BL40" s="145">
        <v>3371164.0768405311</v>
      </c>
      <c r="BM40" s="145">
        <v>3435059.2521004323</v>
      </c>
      <c r="BN40" s="342">
        <f t="shared" si="39"/>
        <v>1.8953445695168991E-2</v>
      </c>
    </row>
    <row r="41" spans="1:66" x14ac:dyDescent="0.25">
      <c r="A41" s="145" t="s">
        <v>13</v>
      </c>
      <c r="B41" s="145" t="s">
        <v>77</v>
      </c>
      <c r="C41" s="147">
        <v>3247212.2296797293</v>
      </c>
      <c r="D41" s="142">
        <v>3307176</v>
      </c>
      <c r="E41" s="146">
        <v>3.1795920855351649E-2</v>
      </c>
      <c r="F41" s="342">
        <f t="shared" si="0"/>
        <v>1.8466230747777423E-2</v>
      </c>
      <c r="G41" s="142">
        <v>3235109.2219929355</v>
      </c>
      <c r="H41" s="142">
        <v>3307176</v>
      </c>
      <c r="I41" s="342">
        <f t="shared" si="1"/>
        <v>2.2276459019417327E-2</v>
      </c>
      <c r="J41" s="344">
        <f t="shared" si="2"/>
        <v>3.8102282716399039E-3</v>
      </c>
      <c r="K41" s="142">
        <v>3356540.3864763393</v>
      </c>
      <c r="L41" s="142">
        <v>3428949.8846351472</v>
      </c>
      <c r="M41" s="342">
        <f t="shared" si="3"/>
        <v>2.1572658100748265E-2</v>
      </c>
      <c r="N41" s="344">
        <f t="shared" si="4"/>
        <v>-7.0380091866906191E-4</v>
      </c>
      <c r="O41" s="341">
        <v>3395733.9399654591</v>
      </c>
      <c r="P41" s="341">
        <v>3457235.7930572741</v>
      </c>
      <c r="Q41" s="342">
        <f t="shared" si="5"/>
        <v>1.8111505253100235E-2</v>
      </c>
      <c r="R41" s="344">
        <f t="shared" si="6"/>
        <v>-3.4611528476480302E-3</v>
      </c>
      <c r="S41" s="341">
        <v>3493527.9942585621</v>
      </c>
      <c r="T41" s="341">
        <v>3553085.1319546201</v>
      </c>
      <c r="U41" s="342">
        <f t="shared" si="7"/>
        <v>1.7047848992175485E-2</v>
      </c>
      <c r="V41" s="342">
        <f t="shared" si="8"/>
        <v>-1.0636562609247502E-3</v>
      </c>
      <c r="W41" s="341">
        <v>3498823.1309228959</v>
      </c>
      <c r="X41" s="341">
        <v>3559741.3755909842</v>
      </c>
      <c r="Y41" s="342">
        <f t="shared" si="9"/>
        <v>1.7411067204194497E-2</v>
      </c>
      <c r="Z41" s="344">
        <f t="shared" si="10"/>
        <v>3.6321821201901194E-4</v>
      </c>
      <c r="AA41" s="341">
        <f t="shared" si="11"/>
        <v>3485966.6154527506</v>
      </c>
      <c r="AB41" s="342">
        <f>E41+('model 11 target'!AD40/100)</f>
        <v>3.1679085927415036E-2</v>
      </c>
      <c r="AC41" s="342">
        <f t="shared" si="12"/>
        <v>2.1163358194883797E-2</v>
      </c>
      <c r="AD41" s="344">
        <f t="shared" si="13"/>
        <v>3.7522909906892998E-3</v>
      </c>
      <c r="AE41" s="341">
        <f t="shared" si="14"/>
        <v>3486822.6272493545</v>
      </c>
      <c r="AF41" s="344">
        <f>AB41+('model 11 target'!AG40/100)</f>
        <v>3.1686865024076284E-2</v>
      </c>
      <c r="AG41" s="344">
        <f t="shared" si="15"/>
        <v>2.0912663515423313E-2</v>
      </c>
      <c r="AH41" s="344">
        <f t="shared" si="16"/>
        <v>-2.5069467946048363E-4</v>
      </c>
      <c r="AI41" s="341">
        <f t="shared" si="17"/>
        <v>3488596.3218451338</v>
      </c>
      <c r="AJ41" s="344">
        <f>AF41+('model 11 target'!AF40/100)</f>
        <v>3.1702983659079732E-2</v>
      </c>
      <c r="AK41" s="344">
        <f t="shared" si="18"/>
        <v>2.0393604528087472E-2</v>
      </c>
      <c r="AL41" s="344">
        <f t="shared" si="19"/>
        <v>-5.1905898733584088E-4</v>
      </c>
      <c r="AM41" s="341">
        <f t="shared" si="20"/>
        <v>3487965.1138342256</v>
      </c>
      <c r="AN41" s="344">
        <f>AJ41+('model 11 target'!AH40/100)</f>
        <v>3.1697247490314662E-2</v>
      </c>
      <c r="AO41" s="342">
        <f t="shared" si="21"/>
        <v>2.0578262515319912E-2</v>
      </c>
      <c r="AP41" s="344">
        <f t="shared" si="22"/>
        <v>1.8465798723243942E-4</v>
      </c>
      <c r="AQ41" s="341">
        <f t="shared" si="23"/>
        <v>3476278.1605744744</v>
      </c>
      <c r="AR41" s="344">
        <f>AN41+('model 11 target'!AI40/100)</f>
        <v>3.1591041081192969E-2</v>
      </c>
      <c r="AS41" s="342">
        <f t="shared" si="24"/>
        <v>2.400936034494916E-2</v>
      </c>
      <c r="AT41" s="344">
        <f t="shared" si="25"/>
        <v>3.4310978296292483E-3</v>
      </c>
      <c r="AU41" s="341">
        <f t="shared" si="26"/>
        <v>3465391.6845014696</v>
      </c>
      <c r="AV41" s="344">
        <f>AR41+('model 11 target'!AE40/100)</f>
        <v>3.1492109092161664E-2</v>
      </c>
      <c r="AW41" s="342">
        <f t="shared" si="27"/>
        <v>2.7226270413091225E-2</v>
      </c>
      <c r="AX41" s="344">
        <f t="shared" si="28"/>
        <v>3.2169100681420648E-3</v>
      </c>
      <c r="AY41" s="341">
        <f t="shared" si="29"/>
        <v>3463347.7133477777</v>
      </c>
      <c r="AZ41" s="344">
        <f>AV41+('model 11 target'!AJ40/100)</f>
        <v>3.1473534290692273E-2</v>
      </c>
      <c r="BA41" s="342">
        <f t="shared" si="30"/>
        <v>2.7832510686612411E-2</v>
      </c>
      <c r="BB41" s="344">
        <f t="shared" si="31"/>
        <v>6.0624027352118581E-4</v>
      </c>
      <c r="BC41" s="341">
        <f t="shared" si="32"/>
        <v>3462422.5577513454</v>
      </c>
      <c r="BD41" s="344">
        <f>AZ41+('model 11 target'!AK40/100)</f>
        <v>3.146512684252404E-2</v>
      </c>
      <c r="BE41" s="342">
        <f t="shared" si="33"/>
        <v>2.8107146431844532E-2</v>
      </c>
      <c r="BF41" s="344">
        <f t="shared" si="34"/>
        <v>2.7463574523212131E-4</v>
      </c>
      <c r="BG41" s="341">
        <f t="shared" si="35"/>
        <v>3476641.5944714542</v>
      </c>
      <c r="BH41" s="344">
        <f>BD41+('model 11 target'!AL40/100)</f>
        <v>3.1594343824713322E-2</v>
      </c>
      <c r="BI41" s="342">
        <f t="shared" si="36"/>
        <v>2.3902314593392315E-2</v>
      </c>
      <c r="BJ41" s="344">
        <f t="shared" si="37"/>
        <v>-4.2048318384522165E-3</v>
      </c>
      <c r="BK41" s="344">
        <f t="shared" si="38"/>
        <v>5.8557607819675894E-4</v>
      </c>
      <c r="BL41" s="145">
        <v>3474654.4180794992</v>
      </c>
      <c r="BM41" s="145">
        <v>3559741.3755909842</v>
      </c>
      <c r="BN41" s="342">
        <f t="shared" si="39"/>
        <v>2.4487890671589074E-2</v>
      </c>
    </row>
    <row r="42" spans="1:66" x14ac:dyDescent="0.25">
      <c r="A42" s="145" t="s">
        <v>40</v>
      </c>
      <c r="B42" s="145" t="s">
        <v>78</v>
      </c>
      <c r="C42" s="147">
        <v>1703732.0703562752</v>
      </c>
      <c r="D42" s="142">
        <v>1816312</v>
      </c>
      <c r="E42" s="146">
        <v>1.668253450533335E-2</v>
      </c>
      <c r="F42" s="342">
        <f t="shared" si="0"/>
        <v>6.6078423716108503E-2</v>
      </c>
      <c r="G42" s="142">
        <v>1697381.9210943056</v>
      </c>
      <c r="H42" s="142">
        <v>1816312</v>
      </c>
      <c r="I42" s="342">
        <f t="shared" si="1"/>
        <v>7.0066776031772582E-2</v>
      </c>
      <c r="J42" s="344">
        <f t="shared" si="2"/>
        <v>3.9883523156640788E-3</v>
      </c>
      <c r="K42" s="142">
        <v>1761093.8544813904</v>
      </c>
      <c r="L42" s="142">
        <v>1884181.865553472</v>
      </c>
      <c r="M42" s="342">
        <f t="shared" si="3"/>
        <v>6.9892930895683936E-2</v>
      </c>
      <c r="N42" s="344">
        <f t="shared" si="4"/>
        <v>-1.7384513608864616E-4</v>
      </c>
      <c r="O42" s="341">
        <v>1781657.7441527545</v>
      </c>
      <c r="P42" s="341">
        <v>1899958.0090958863</v>
      </c>
      <c r="Q42" s="342">
        <f t="shared" si="5"/>
        <v>6.6398984502709757E-2</v>
      </c>
      <c r="R42" s="344">
        <f t="shared" si="6"/>
        <v>-3.4939463929741787E-3</v>
      </c>
      <c r="S42" s="341">
        <v>1832967.8695170444</v>
      </c>
      <c r="T42" s="341">
        <v>1953480.7775510845</v>
      </c>
      <c r="U42" s="342">
        <f t="shared" si="7"/>
        <v>6.5747419820181063E-2</v>
      </c>
      <c r="V42" s="342">
        <f t="shared" si="8"/>
        <v>-6.515646825286936E-4</v>
      </c>
      <c r="W42" s="341">
        <v>1835746.0969668822</v>
      </c>
      <c r="X42" s="341">
        <v>1954987.7775510845</v>
      </c>
      <c r="Y42" s="342">
        <f t="shared" si="9"/>
        <v>6.495543189835451E-2</v>
      </c>
      <c r="Z42" s="344">
        <f t="shared" si="10"/>
        <v>-7.9198792182655353E-4</v>
      </c>
      <c r="AA42" s="341">
        <f t="shared" si="11"/>
        <v>1825600.6515218418</v>
      </c>
      <c r="AB42" s="342">
        <f>E42+('model 11 target'!AD41/100)</f>
        <v>1.6590336709576898E-2</v>
      </c>
      <c r="AC42" s="342">
        <f t="shared" si="12"/>
        <v>7.0873729104656169E-2</v>
      </c>
      <c r="AD42" s="344">
        <f t="shared" si="13"/>
        <v>5.9182972063016592E-3</v>
      </c>
      <c r="AE42" s="341">
        <f t="shared" si="14"/>
        <v>1827731.6179098834</v>
      </c>
      <c r="AF42" s="344">
        <f>AB42+('model 11 target'!AG41/100)</f>
        <v>1.6609702089330092E-2</v>
      </c>
      <c r="AG42" s="344">
        <f t="shared" si="15"/>
        <v>6.9625189165751777E-2</v>
      </c>
      <c r="AH42" s="344">
        <f t="shared" si="16"/>
        <v>-1.2485399389043916E-3</v>
      </c>
      <c r="AI42" s="341">
        <f t="shared" si="17"/>
        <v>1826501.5513190636</v>
      </c>
      <c r="AJ42" s="344">
        <f>AF42+('model 11 target'!AF41/100)</f>
        <v>1.6598523730634893E-2</v>
      </c>
      <c r="AK42" s="344">
        <f t="shared" si="18"/>
        <v>7.0345533590831399E-2</v>
      </c>
      <c r="AL42" s="344">
        <f t="shared" si="19"/>
        <v>7.2034442507962204E-4</v>
      </c>
      <c r="AM42" s="341">
        <f t="shared" si="20"/>
        <v>1824816.3711784224</v>
      </c>
      <c r="AN42" s="344">
        <f>AJ42+('model 11 target'!AH41/100)</f>
        <v>1.6583209479992932E-2</v>
      </c>
      <c r="AO42" s="342">
        <f t="shared" si="21"/>
        <v>7.1333975532343885E-2</v>
      </c>
      <c r="AP42" s="344">
        <f t="shared" si="22"/>
        <v>9.8844194151248566E-4</v>
      </c>
      <c r="AQ42" s="341">
        <f t="shared" si="23"/>
        <v>1811964.4492237275</v>
      </c>
      <c r="AR42" s="344">
        <f>AN42+('model 11 target'!AI41/100)</f>
        <v>1.6466416296108028E-2</v>
      </c>
      <c r="AS42" s="342">
        <f t="shared" si="24"/>
        <v>7.8932745280201555E-2</v>
      </c>
      <c r="AT42" s="344">
        <f t="shared" si="25"/>
        <v>7.5987697478576699E-3</v>
      </c>
      <c r="AU42" s="341">
        <f t="shared" si="26"/>
        <v>1804779.8737978642</v>
      </c>
      <c r="AV42" s="344">
        <f>AR42+('model 11 target'!AE41/100)</f>
        <v>1.6401125716083827E-2</v>
      </c>
      <c r="AW42" s="342">
        <f t="shared" si="27"/>
        <v>8.3227825140321565E-2</v>
      </c>
      <c r="AX42" s="344">
        <f t="shared" si="28"/>
        <v>4.2950798601200102E-3</v>
      </c>
      <c r="AY42" s="341">
        <f t="shared" si="29"/>
        <v>1803717.358681049</v>
      </c>
      <c r="AZ42" s="344">
        <f>AV42+('model 11 target'!AJ41/100)</f>
        <v>1.6391469998919019E-2</v>
      </c>
      <c r="BA42" s="342">
        <f t="shared" si="30"/>
        <v>8.3865921754310069E-2</v>
      </c>
      <c r="BB42" s="344">
        <f t="shared" si="31"/>
        <v>6.3809661398850359E-4</v>
      </c>
      <c r="BC42" s="341">
        <f t="shared" si="32"/>
        <v>1803330.9605933218</v>
      </c>
      <c r="BD42" s="344">
        <f>AZ42+('model 11 target'!AK41/100)</f>
        <v>1.6387958565915319E-2</v>
      </c>
      <c r="BE42" s="342">
        <f t="shared" si="33"/>
        <v>8.4098160721349569E-2</v>
      </c>
      <c r="BF42" s="344">
        <f t="shared" si="34"/>
        <v>2.3223896703949976E-4</v>
      </c>
      <c r="BG42" s="341">
        <f t="shared" si="35"/>
        <v>1799975.5163544398</v>
      </c>
      <c r="BH42" s="344">
        <f>BD42+('model 11 target'!AL41/100)</f>
        <v>1.6357465615725552E-2</v>
      </c>
      <c r="BI42" s="342">
        <f t="shared" si="36"/>
        <v>8.6119094281124964E-2</v>
      </c>
      <c r="BJ42" s="344">
        <f t="shared" si="37"/>
        <v>2.0209335597753952E-3</v>
      </c>
      <c r="BK42" s="344">
        <f t="shared" si="38"/>
        <v>2.7394951233983278E-4</v>
      </c>
      <c r="BL42" s="145">
        <v>1799521.6268365108</v>
      </c>
      <c r="BM42" s="145">
        <v>1954987.7775510845</v>
      </c>
      <c r="BN42" s="342">
        <f t="shared" si="39"/>
        <v>8.6393043793464797E-2</v>
      </c>
    </row>
    <row r="43" spans="1:66" x14ac:dyDescent="0.25">
      <c r="A43" s="151" t="s">
        <v>20</v>
      </c>
      <c r="B43" s="151" t="s">
        <v>79</v>
      </c>
      <c r="C43" s="150">
        <v>3049016.6848950735</v>
      </c>
      <c r="D43" s="148">
        <v>3211569</v>
      </c>
      <c r="E43" s="149">
        <v>2.9855237767792028E-2</v>
      </c>
      <c r="F43" s="342">
        <f t="shared" si="0"/>
        <v>5.3313029053011052E-2</v>
      </c>
      <c r="G43" s="148">
        <v>3037652.3915368635</v>
      </c>
      <c r="H43" s="148">
        <v>3211569</v>
      </c>
      <c r="I43" s="342">
        <f t="shared" si="1"/>
        <v>5.7253624196001329E-2</v>
      </c>
      <c r="J43" s="344">
        <f t="shared" si="2"/>
        <v>3.9405951429902775E-3</v>
      </c>
      <c r="K43" s="148">
        <v>3151671.9321114114</v>
      </c>
      <c r="L43" s="148">
        <v>3330057.102753845</v>
      </c>
      <c r="M43" s="342">
        <f t="shared" si="3"/>
        <v>5.6600171110743558E-2</v>
      </c>
      <c r="N43" s="344">
        <f t="shared" si="4"/>
        <v>-6.5345308525777135E-4</v>
      </c>
      <c r="O43" s="341">
        <v>3188473.2835711036</v>
      </c>
      <c r="P43" s="341">
        <v>3355729.0875367736</v>
      </c>
      <c r="Q43" s="342">
        <f t="shared" si="5"/>
        <v>5.2456391849814432E-2</v>
      </c>
      <c r="R43" s="344">
        <f t="shared" si="6"/>
        <v>-4.1437792609291257E-3</v>
      </c>
      <c r="S43" s="341">
        <v>3280298.4191436605</v>
      </c>
      <c r="T43" s="341">
        <v>3448902.5524308113</v>
      </c>
      <c r="U43" s="342">
        <f t="shared" si="7"/>
        <v>5.139902281548081E-2</v>
      </c>
      <c r="V43" s="342">
        <f t="shared" si="8"/>
        <v>-1.0573690343336217E-3</v>
      </c>
      <c r="W43" s="341">
        <v>3285270.363967835</v>
      </c>
      <c r="X43" s="341">
        <v>3456574.1051580841</v>
      </c>
      <c r="Y43" s="342">
        <f t="shared" si="9"/>
        <v>5.2142966091641263E-2</v>
      </c>
      <c r="Z43" s="344">
        <f t="shared" si="10"/>
        <v>7.4394327616045253E-4</v>
      </c>
      <c r="AA43" s="341">
        <f t="shared" si="11"/>
        <v>3247737.7640426001</v>
      </c>
      <c r="AB43" s="342">
        <f>E43+('model 11 target'!AD42/100)</f>
        <v>2.9514156343535079E-2</v>
      </c>
      <c r="AC43" s="342">
        <f t="shared" si="12"/>
        <v>6.4302094654199005E-2</v>
      </c>
      <c r="AD43" s="344">
        <f t="shared" si="13"/>
        <v>1.2159128562557742E-2</v>
      </c>
      <c r="AE43" s="341">
        <f t="shared" si="14"/>
        <v>3247222.0877806121</v>
      </c>
      <c r="AF43" s="344">
        <f>AB43+('model 11 target'!AG42/100)</f>
        <v>2.9509470081612251E-2</v>
      </c>
      <c r="AG43" s="344">
        <f t="shared" si="15"/>
        <v>6.4471111527994784E-2</v>
      </c>
      <c r="AH43" s="344">
        <f t="shared" si="16"/>
        <v>1.6901687379577979E-4</v>
      </c>
      <c r="AI43" s="341">
        <f t="shared" si="17"/>
        <v>3245068.5447453936</v>
      </c>
      <c r="AJ43" s="344">
        <f>AF43+('model 11 target'!AF42/100)</f>
        <v>2.9489899534218409E-2</v>
      </c>
      <c r="AK43" s="344">
        <f t="shared" si="18"/>
        <v>6.5177532460808152E-2</v>
      </c>
      <c r="AL43" s="344">
        <f t="shared" si="19"/>
        <v>7.0642093281336749E-4</v>
      </c>
      <c r="AM43" s="341">
        <f t="shared" si="20"/>
        <v>3245532.7850698787</v>
      </c>
      <c r="AN43" s="344">
        <f>AJ43+('model 11 target'!AH42/100)</f>
        <v>2.9494118366683739E-2</v>
      </c>
      <c r="AO43" s="342">
        <f t="shared" si="21"/>
        <v>6.5025169691410589E-2</v>
      </c>
      <c r="AP43" s="344">
        <f t="shared" si="22"/>
        <v>-1.5236276939756266E-4</v>
      </c>
      <c r="AQ43" s="341">
        <f t="shared" si="23"/>
        <v>3248562.4979814845</v>
      </c>
      <c r="AR43" s="344">
        <f>AN43+('model 11 target'!AI42/100)</f>
        <v>2.9521651199395534E-2</v>
      </c>
      <c r="AS43" s="342">
        <f t="shared" si="24"/>
        <v>6.4031893277672447E-2</v>
      </c>
      <c r="AT43" s="344">
        <f t="shared" si="25"/>
        <v>-9.9327641373814224E-4</v>
      </c>
      <c r="AU43" s="341">
        <f t="shared" si="26"/>
        <v>3235717.1600209894</v>
      </c>
      <c r="AV43" s="344">
        <f>AR43+('model 11 target'!AE42/100)</f>
        <v>2.9404917848245997E-2</v>
      </c>
      <c r="AW43" s="342">
        <f t="shared" si="27"/>
        <v>6.82559489024257E-2</v>
      </c>
      <c r="AX43" s="344">
        <f t="shared" si="28"/>
        <v>4.2240556247532535E-3</v>
      </c>
      <c r="AY43" s="341">
        <f t="shared" si="29"/>
        <v>3233810.6449366305</v>
      </c>
      <c r="AZ43" s="344">
        <f>AV43+('model 11 target'!AJ42/100)</f>
        <v>2.9387592193171851E-2</v>
      </c>
      <c r="BA43" s="342">
        <f t="shared" si="30"/>
        <v>6.8885746470730203E-2</v>
      </c>
      <c r="BB43" s="344">
        <f t="shared" si="31"/>
        <v>6.2979756830450206E-4</v>
      </c>
      <c r="BC43" s="341">
        <f t="shared" si="32"/>
        <v>3232613.7358894153</v>
      </c>
      <c r="BD43" s="344">
        <f>AZ43+('model 11 target'!AK42/100)</f>
        <v>2.9376715157119367E-2</v>
      </c>
      <c r="BE43" s="342">
        <f t="shared" si="33"/>
        <v>6.928151259836457E-2</v>
      </c>
      <c r="BF43" s="344">
        <f t="shared" si="34"/>
        <v>3.9576612763436714E-4</v>
      </c>
      <c r="BG43" s="341">
        <f t="shared" si="35"/>
        <v>3224138.3492877507</v>
      </c>
      <c r="BH43" s="344">
        <f>BD43+('model 11 target'!AL42/100)</f>
        <v>2.9299694195635682E-2</v>
      </c>
      <c r="BI43" s="342">
        <f t="shared" si="36"/>
        <v>7.2092364126272956E-2</v>
      </c>
      <c r="BJ43" s="344">
        <f t="shared" si="37"/>
        <v>2.8108515279083868E-3</v>
      </c>
      <c r="BK43" s="344">
        <f t="shared" si="38"/>
        <v>-2.1786768744984641E-3</v>
      </c>
      <c r="BL43" s="145">
        <v>3230703.6972643901</v>
      </c>
      <c r="BM43" s="145">
        <v>3456574.1051580841</v>
      </c>
      <c r="BN43" s="342">
        <f t="shared" si="39"/>
        <v>6.9913687251774492E-2</v>
      </c>
    </row>
    <row r="44" spans="1:66" x14ac:dyDescent="0.25">
      <c r="A44" s="145" t="s">
        <v>24</v>
      </c>
      <c r="B44" s="145" t="s">
        <v>80</v>
      </c>
      <c r="C44" s="147">
        <v>1555090.2905635375</v>
      </c>
      <c r="D44" s="142">
        <v>1548478</v>
      </c>
      <c r="E44" s="146">
        <v>1.5227069961657794E-2</v>
      </c>
      <c r="F44" s="342">
        <f t="shared" si="0"/>
        <v>-4.2520299970114639E-3</v>
      </c>
      <c r="G44" s="142">
        <v>1549294.1588637608</v>
      </c>
      <c r="H44" s="142">
        <v>1548478</v>
      </c>
      <c r="I44" s="342">
        <f t="shared" si="1"/>
        <v>-5.2679399782884495E-4</v>
      </c>
      <c r="J44" s="344">
        <f t="shared" si="2"/>
        <v>3.7252359991826189E-3</v>
      </c>
      <c r="K44" s="142">
        <v>1607447.5567642699</v>
      </c>
      <c r="L44" s="142">
        <v>1600888.3583883119</v>
      </c>
      <c r="M44" s="342">
        <f t="shared" si="3"/>
        <v>-4.0805053629006105E-3</v>
      </c>
      <c r="N44" s="344">
        <f t="shared" si="4"/>
        <v>-3.5537113650717655E-3</v>
      </c>
      <c r="O44" s="341">
        <v>1626217.3538001801</v>
      </c>
      <c r="P44" s="341">
        <v>1627608.2250631484</v>
      </c>
      <c r="Q44" s="342">
        <f t="shared" si="5"/>
        <v>8.5528005202872848E-4</v>
      </c>
      <c r="R44" s="344">
        <f t="shared" si="6"/>
        <v>4.935785414929339E-3</v>
      </c>
      <c r="S44" s="341">
        <v>1673050.937055392</v>
      </c>
      <c r="T44" s="341">
        <v>1672487.3337986632</v>
      </c>
      <c r="U44" s="342">
        <f t="shared" si="7"/>
        <v>-3.3687154661332652E-4</v>
      </c>
      <c r="V44" s="342">
        <f t="shared" si="8"/>
        <v>-1.192151598642055E-3</v>
      </c>
      <c r="W44" s="341">
        <v>1675586.7785808239</v>
      </c>
      <c r="X44" s="341">
        <v>1673420.6043441177</v>
      </c>
      <c r="Y44" s="342">
        <f t="shared" si="9"/>
        <v>-1.2927854673936423E-3</v>
      </c>
      <c r="Z44" s="344">
        <f t="shared" si="10"/>
        <v>-9.5591392078031578E-4</v>
      </c>
      <c r="AA44" s="341">
        <f t="shared" si="11"/>
        <v>1667330.2365314206</v>
      </c>
      <c r="AB44" s="342">
        <f>E44+('model 11 target'!AD43/100)</f>
        <v>1.5152037772913674E-2</v>
      </c>
      <c r="AC44" s="342">
        <f t="shared" si="12"/>
        <v>3.6527663682073275E-3</v>
      </c>
      <c r="AD44" s="344">
        <f t="shared" si="13"/>
        <v>4.9455518356009698E-3</v>
      </c>
      <c r="AE44" s="341">
        <f t="shared" si="14"/>
        <v>1667785.6920236645</v>
      </c>
      <c r="AF44" s="344">
        <f>AB44+('model 11 target'!AG43/100)</f>
        <v>1.5156176772297933E-2</v>
      </c>
      <c r="AG44" s="344">
        <f t="shared" si="15"/>
        <v>3.3786788958574121E-3</v>
      </c>
      <c r="AH44" s="344">
        <f t="shared" si="16"/>
        <v>-2.7408747234991537E-4</v>
      </c>
      <c r="AI44" s="341">
        <f t="shared" si="17"/>
        <v>1666948.3863364172</v>
      </c>
      <c r="AJ44" s="344">
        <f>AF44+('model 11 target'!AF43/100)</f>
        <v>1.5148567669360388E-2</v>
      </c>
      <c r="AK44" s="344">
        <f t="shared" si="18"/>
        <v>3.8826745091520287E-3</v>
      </c>
      <c r="AL44" s="344">
        <f t="shared" si="19"/>
        <v>5.0399561329461662E-4</v>
      </c>
      <c r="AM44" s="341">
        <f t="shared" si="20"/>
        <v>1665001.3076865606</v>
      </c>
      <c r="AN44" s="344">
        <f>AJ44+('model 11 target'!AH43/100)</f>
        <v>1.5130873388645589E-2</v>
      </c>
      <c r="AO44" s="342">
        <f t="shared" si="21"/>
        <v>5.0566306576991238E-3</v>
      </c>
      <c r="AP44" s="344">
        <f t="shared" si="22"/>
        <v>1.1739561485470951E-3</v>
      </c>
      <c r="AQ44" s="341">
        <f t="shared" si="23"/>
        <v>1660208.8806545651</v>
      </c>
      <c r="AR44" s="344">
        <f>AN44+('model 11 target'!AI43/100)</f>
        <v>1.5087321707147992E-2</v>
      </c>
      <c r="AS44" s="342">
        <f t="shared" si="24"/>
        <v>7.9578683402439232E-3</v>
      </c>
      <c r="AT44" s="344">
        <f t="shared" si="25"/>
        <v>2.9012376825447994E-3</v>
      </c>
      <c r="AU44" s="341">
        <f t="shared" si="26"/>
        <v>1653032.9185624174</v>
      </c>
      <c r="AV44" s="344">
        <f>AR44+('model 11 target'!AE43/100)</f>
        <v>1.5022109401694088E-2</v>
      </c>
      <c r="AW44" s="342">
        <f t="shared" si="27"/>
        <v>1.2333502589549683E-2</v>
      </c>
      <c r="AX44" s="344">
        <f t="shared" si="28"/>
        <v>4.3756342493057598E-3</v>
      </c>
      <c r="AY44" s="341">
        <f t="shared" si="29"/>
        <v>1652067.6067706964</v>
      </c>
      <c r="AZ44" s="344">
        <f>AV44+('model 11 target'!AJ43/100)</f>
        <v>1.5013337029904547E-2</v>
      </c>
      <c r="BA44" s="342">
        <f t="shared" si="30"/>
        <v>1.2925014379502331E-2</v>
      </c>
      <c r="BB44" s="344">
        <f t="shared" si="31"/>
        <v>5.9151178995264786E-4</v>
      </c>
      <c r="BC44" s="341">
        <f t="shared" si="32"/>
        <v>1650560.2131816922</v>
      </c>
      <c r="BD44" s="344">
        <f>AZ44+('model 11 target'!AK43/100)</f>
        <v>1.4999638433130609E-2</v>
      </c>
      <c r="BE44" s="342">
        <f t="shared" si="33"/>
        <v>1.3850080099991446E-2</v>
      </c>
      <c r="BF44" s="344">
        <f t="shared" si="34"/>
        <v>9.2506572048911551E-4</v>
      </c>
      <c r="BG44" s="341">
        <f t="shared" si="35"/>
        <v>1643981.1446442483</v>
      </c>
      <c r="BH44" s="344">
        <f>BD44+('model 11 target'!AL43/100)</f>
        <v>1.49398504602349E-2</v>
      </c>
      <c r="BI44" s="342">
        <f t="shared" si="36"/>
        <v>1.7907419313035966E-2</v>
      </c>
      <c r="BJ44" s="344">
        <f t="shared" si="37"/>
        <v>4.0573392130445196E-3</v>
      </c>
      <c r="BK44" s="344">
        <f t="shared" si="38"/>
        <v>9.0621546764801941E-4</v>
      </c>
      <c r="BL44" s="145">
        <v>1642518.8544952564</v>
      </c>
      <c r="BM44" s="145">
        <v>1673420.6043441177</v>
      </c>
      <c r="BN44" s="342">
        <f t="shared" si="39"/>
        <v>1.8813634780683985E-2</v>
      </c>
    </row>
    <row r="45" spans="1:66" x14ac:dyDescent="0.25">
      <c r="A45" s="145" t="s">
        <v>35</v>
      </c>
      <c r="B45" s="145" t="s">
        <v>81</v>
      </c>
      <c r="C45" s="147">
        <v>1734488.177496959</v>
      </c>
      <c r="D45" s="142">
        <v>1709416</v>
      </c>
      <c r="E45" s="146">
        <v>1.698369090636118E-2</v>
      </c>
      <c r="F45" s="342">
        <f t="shared" si="0"/>
        <v>-1.4455086994678013E-2</v>
      </c>
      <c r="G45" s="142">
        <v>1728023.3940888941</v>
      </c>
      <c r="H45" s="142">
        <v>1709416</v>
      </c>
      <c r="I45" s="342">
        <f t="shared" si="1"/>
        <v>-1.0768022095386631E-2</v>
      </c>
      <c r="J45" s="344">
        <f t="shared" si="2"/>
        <v>3.6870648992913813E-3</v>
      </c>
      <c r="K45" s="142">
        <v>1792885.4678551431</v>
      </c>
      <c r="L45" s="142">
        <v>1769136.9225664178</v>
      </c>
      <c r="M45" s="342">
        <f t="shared" si="3"/>
        <v>-1.3245991288632686E-2</v>
      </c>
      <c r="N45" s="344">
        <f t="shared" si="4"/>
        <v>-2.4779691932460546E-3</v>
      </c>
      <c r="O45" s="341">
        <v>1813820.5809160096</v>
      </c>
      <c r="P45" s="341">
        <v>1800374.4456495976</v>
      </c>
      <c r="Q45" s="342">
        <f t="shared" si="5"/>
        <v>-7.4131561896940701E-3</v>
      </c>
      <c r="R45" s="344">
        <f t="shared" si="6"/>
        <v>5.8328350989386157E-3</v>
      </c>
      <c r="S45" s="341">
        <v>1866056.966776632</v>
      </c>
      <c r="T45" s="341">
        <v>1851891.8672872954</v>
      </c>
      <c r="U45" s="342">
        <f t="shared" si="7"/>
        <v>-7.5909255406092502E-3</v>
      </c>
      <c r="V45" s="342">
        <f t="shared" si="8"/>
        <v>-1.7776935091518009E-4</v>
      </c>
      <c r="W45" s="341">
        <v>1868885.3473359845</v>
      </c>
      <c r="X45" s="341">
        <v>1853612.8672872954</v>
      </c>
      <c r="Y45" s="342">
        <f t="shared" si="9"/>
        <v>-8.1719727057946168E-3</v>
      </c>
      <c r="Z45" s="344">
        <f t="shared" si="10"/>
        <v>-5.8104716518536659E-4</v>
      </c>
      <c r="AA45" s="341">
        <f t="shared" si="11"/>
        <v>1857193.0079719189</v>
      </c>
      <c r="AB45" s="342">
        <f>E45+('model 11 target'!AD44/100)</f>
        <v>1.6877435550453644E-2</v>
      </c>
      <c r="AC45" s="342">
        <f t="shared" si="12"/>
        <v>-1.9277160043441599E-3</v>
      </c>
      <c r="AD45" s="344">
        <f t="shared" si="13"/>
        <v>6.2442567014504569E-3</v>
      </c>
      <c r="AE45" s="341">
        <f t="shared" si="14"/>
        <v>1860572.3149828045</v>
      </c>
      <c r="AF45" s="344">
        <f>AB45+('model 11 target'!AG44/100)</f>
        <v>1.690814535607783E-2</v>
      </c>
      <c r="AG45" s="344">
        <f t="shared" si="15"/>
        <v>-3.7404876120460395E-3</v>
      </c>
      <c r="AH45" s="344">
        <f t="shared" si="16"/>
        <v>-1.8127716077018796E-3</v>
      </c>
      <c r="AI45" s="341">
        <f t="shared" si="17"/>
        <v>1862942.6636855491</v>
      </c>
      <c r="AJ45" s="344">
        <f>AF45+('model 11 target'!AF44/100)</f>
        <v>1.6929686147633124E-2</v>
      </c>
      <c r="AK45" s="344">
        <f t="shared" si="18"/>
        <v>-5.0080963736135464E-3</v>
      </c>
      <c r="AL45" s="344">
        <f t="shared" si="19"/>
        <v>-1.2676087615675069E-3</v>
      </c>
      <c r="AM45" s="341">
        <f t="shared" si="20"/>
        <v>1863728.8904296306</v>
      </c>
      <c r="AN45" s="344">
        <f>AJ45+('model 11 target'!AH44/100)</f>
        <v>1.693683106533652E-2</v>
      </c>
      <c r="AO45" s="342">
        <f t="shared" si="21"/>
        <v>-5.427840494549252E-3</v>
      </c>
      <c r="AP45" s="344">
        <f t="shared" si="22"/>
        <v>-4.1974412093570557E-4</v>
      </c>
      <c r="AQ45" s="341">
        <f t="shared" si="23"/>
        <v>1870083.1396373825</v>
      </c>
      <c r="AR45" s="344">
        <f>AN45+('model 11 target'!AI44/100)</f>
        <v>1.6994575969078357E-2</v>
      </c>
      <c r="AS45" s="342">
        <f t="shared" si="24"/>
        <v>-8.8072407055018731E-3</v>
      </c>
      <c r="AT45" s="344">
        <f t="shared" si="25"/>
        <v>-3.3794002109526211E-3</v>
      </c>
      <c r="AU45" s="341">
        <f t="shared" si="26"/>
        <v>1868217.8404806491</v>
      </c>
      <c r="AV45" s="344">
        <f>AR45+('model 11 target'!AE44/100)</f>
        <v>1.6977624868053882E-2</v>
      </c>
      <c r="AW45" s="342">
        <f t="shared" si="27"/>
        <v>-7.8175964691549193E-3</v>
      </c>
      <c r="AX45" s="344">
        <f t="shared" si="28"/>
        <v>9.8964423634695375E-4</v>
      </c>
      <c r="AY45" s="341">
        <f t="shared" si="29"/>
        <v>1867122.1195568957</v>
      </c>
      <c r="AZ45" s="344">
        <f>AV45+('model 11 target'!AJ44/100)</f>
        <v>1.6967667389648271E-2</v>
      </c>
      <c r="BA45" s="342">
        <f t="shared" si="30"/>
        <v>-7.235334062030363E-3</v>
      </c>
      <c r="BB45" s="344">
        <f t="shared" si="31"/>
        <v>5.8226240712455635E-4</v>
      </c>
      <c r="BC45" s="341">
        <f t="shared" si="32"/>
        <v>1874060.4786612855</v>
      </c>
      <c r="BD45" s="344">
        <f>AZ45+('model 11 target'!AK44/100)</f>
        <v>1.7030720453119642E-2</v>
      </c>
      <c r="BE45" s="342">
        <f t="shared" si="33"/>
        <v>-1.0910859925180483E-2</v>
      </c>
      <c r="BF45" s="344">
        <f t="shared" si="34"/>
        <v>-3.6755258631501198E-3</v>
      </c>
      <c r="BG45" s="341">
        <f t="shared" si="35"/>
        <v>1870528.6528603921</v>
      </c>
      <c r="BH45" s="344">
        <f>BD45+('model 11 target'!AL44/100)</f>
        <v>1.699862461705191E-2</v>
      </c>
      <c r="BI45" s="342">
        <f t="shared" si="36"/>
        <v>-9.0433180733314744E-3</v>
      </c>
      <c r="BJ45" s="344">
        <f t="shared" si="37"/>
        <v>1.8675418518490083E-3</v>
      </c>
      <c r="BK45" s="344">
        <f t="shared" si="38"/>
        <v>-3.4613829363864257E-3</v>
      </c>
      <c r="BL45" s="145">
        <v>1877085.2571983098</v>
      </c>
      <c r="BM45" s="145">
        <v>1853612.8672872954</v>
      </c>
      <c r="BN45" s="342">
        <f t="shared" si="39"/>
        <v>-1.25047010097179E-2</v>
      </c>
    </row>
    <row r="46" spans="1:66" x14ac:dyDescent="0.25">
      <c r="A46" s="145" t="s">
        <v>31</v>
      </c>
      <c r="B46" s="145" t="s">
        <v>82</v>
      </c>
      <c r="C46" s="147">
        <v>1099764.330193385</v>
      </c>
      <c r="D46" s="142">
        <v>1102487</v>
      </c>
      <c r="E46" s="146">
        <v>1.076862771172076E-2</v>
      </c>
      <c r="F46" s="342">
        <f t="shared" si="0"/>
        <v>2.4756847734244136E-3</v>
      </c>
      <c r="G46" s="142">
        <v>1095665.2891697236</v>
      </c>
      <c r="H46" s="142">
        <v>1102487</v>
      </c>
      <c r="I46" s="342">
        <f t="shared" si="1"/>
        <v>6.226090118676364E-3</v>
      </c>
      <c r="J46" s="344">
        <f t="shared" si="2"/>
        <v>3.7504053452519504E-3</v>
      </c>
      <c r="K46" s="142">
        <v>1136791.5395737092</v>
      </c>
      <c r="L46" s="142">
        <v>1139041.3588131168</v>
      </c>
      <c r="M46" s="342">
        <f t="shared" si="3"/>
        <v>1.9790956926466485E-3</v>
      </c>
      <c r="N46" s="344">
        <f t="shared" si="4"/>
        <v>-4.2469944260297154E-3</v>
      </c>
      <c r="O46" s="341">
        <v>1150065.5940709456</v>
      </c>
      <c r="P46" s="341">
        <v>1165103.9405185697</v>
      </c>
      <c r="Q46" s="342">
        <f t="shared" si="5"/>
        <v>1.3076077160427024E-2</v>
      </c>
      <c r="R46" s="344">
        <f t="shared" si="6"/>
        <v>1.1096981467780376E-2</v>
      </c>
      <c r="S46" s="341">
        <v>1183186.4389709285</v>
      </c>
      <c r="T46" s="341">
        <v>1197219.2705467264</v>
      </c>
      <c r="U46" s="342">
        <f t="shared" si="7"/>
        <v>1.1860203188267526E-2</v>
      </c>
      <c r="V46" s="342">
        <f t="shared" si="8"/>
        <v>-1.215873972159498E-3</v>
      </c>
      <c r="W46" s="341">
        <v>1184979.7933977526</v>
      </c>
      <c r="X46" s="341">
        <v>1198232.546910363</v>
      </c>
      <c r="Y46" s="342">
        <f t="shared" si="9"/>
        <v>1.1183948947019795E-2</v>
      </c>
      <c r="Z46" s="344">
        <f t="shared" si="10"/>
        <v>-6.7625424124773126E-4</v>
      </c>
      <c r="AA46" s="341">
        <f t="shared" si="11"/>
        <v>1159254.5592294135</v>
      </c>
      <c r="AB46" s="342">
        <f>E46+('model 11 target'!AD45/100)</f>
        <v>1.0534846957737308E-2</v>
      </c>
      <c r="AC46" s="342">
        <f t="shared" si="12"/>
        <v>3.3623320581856575E-2</v>
      </c>
      <c r="AD46" s="344">
        <f t="shared" si="13"/>
        <v>2.243937163483678E-2</v>
      </c>
      <c r="AE46" s="341">
        <f t="shared" si="14"/>
        <v>1156031.5374819827</v>
      </c>
      <c r="AF46" s="344">
        <f>AB46+('model 11 target'!AG45/100)</f>
        <v>1.0505557410777742E-2</v>
      </c>
      <c r="AG46" s="344">
        <f t="shared" si="15"/>
        <v>3.650506760421135E-2</v>
      </c>
      <c r="AH46" s="344">
        <f t="shared" si="16"/>
        <v>2.8817470223547748E-3</v>
      </c>
      <c r="AI46" s="341">
        <f t="shared" si="17"/>
        <v>1156301.1535450451</v>
      </c>
      <c r="AJ46" s="344">
        <f>AF46+('model 11 target'!AF45/100)</f>
        <v>1.0508007574927708E-2</v>
      </c>
      <c r="AK46" s="344">
        <f t="shared" si="18"/>
        <v>3.6263384531583842E-2</v>
      </c>
      <c r="AL46" s="344">
        <f t="shared" si="19"/>
        <v>-2.4168307262750766E-4</v>
      </c>
      <c r="AM46" s="341">
        <f t="shared" si="20"/>
        <v>1153927.1802438102</v>
      </c>
      <c r="AN46" s="344">
        <f>AJ46+('model 11 target'!AH45/100)</f>
        <v>1.0486433844454836E-2</v>
      </c>
      <c r="AO46" s="342">
        <f t="shared" si="21"/>
        <v>3.839528821670668E-2</v>
      </c>
      <c r="AP46" s="344">
        <f t="shared" si="22"/>
        <v>2.1319036851228379E-3</v>
      </c>
      <c r="AQ46" s="341">
        <f t="shared" si="23"/>
        <v>1174049.5660860145</v>
      </c>
      <c r="AR46" s="344">
        <f>AN46+('model 11 target'!AI45/100)</f>
        <v>1.0669298128735138E-2</v>
      </c>
      <c r="AS46" s="342">
        <f t="shared" si="24"/>
        <v>2.0597921521293694E-2</v>
      </c>
      <c r="AT46" s="344">
        <f t="shared" si="25"/>
        <v>-1.7797366695412986E-2</v>
      </c>
      <c r="AU46" s="341">
        <f t="shared" si="26"/>
        <v>1162691.0390027291</v>
      </c>
      <c r="AV46" s="344">
        <f>AR46+('model 11 target'!AE45/100)</f>
        <v>1.056607632681506E-2</v>
      </c>
      <c r="AW46" s="342">
        <f t="shared" si="27"/>
        <v>3.0568316702706211E-2</v>
      </c>
      <c r="AX46" s="344">
        <f t="shared" si="28"/>
        <v>9.9703951814125169E-3</v>
      </c>
      <c r="AY46" s="341">
        <f t="shared" si="29"/>
        <v>1162004.0484232942</v>
      </c>
      <c r="AZ46" s="344">
        <f>AV46+('model 11 target'!AJ45/100)</f>
        <v>1.055983322812881E-2</v>
      </c>
      <c r="BA46" s="342">
        <f t="shared" si="30"/>
        <v>3.1177600918195436E-2</v>
      </c>
      <c r="BB46" s="344">
        <f t="shared" si="31"/>
        <v>6.0928421548922529E-4</v>
      </c>
      <c r="BC46" s="341">
        <f t="shared" si="32"/>
        <v>1161005.6002418655</v>
      </c>
      <c r="BD46" s="344">
        <f>AZ46+('model 11 target'!AK45/100)</f>
        <v>1.0550759725934802E-2</v>
      </c>
      <c r="BE46" s="342">
        <f t="shared" si="33"/>
        <v>3.2064398880369049E-2</v>
      </c>
      <c r="BF46" s="344">
        <f t="shared" si="34"/>
        <v>8.8679796217361329E-4</v>
      </c>
      <c r="BG46" s="341">
        <f t="shared" si="35"/>
        <v>1160486.9676970502</v>
      </c>
      <c r="BH46" s="344">
        <f>BD46+('model 11 target'!AL45/100)</f>
        <v>1.0546046598482826E-2</v>
      </c>
      <c r="BI46" s="342">
        <f t="shared" si="36"/>
        <v>3.2525638170860072E-2</v>
      </c>
      <c r="BJ46" s="344">
        <f t="shared" si="37"/>
        <v>4.612392904910223E-4</v>
      </c>
      <c r="BK46" s="344">
        <f t="shared" si="38"/>
        <v>-3.3852707343309252E-3</v>
      </c>
      <c r="BL46" s="145">
        <v>1164304.292032605</v>
      </c>
      <c r="BM46" s="145">
        <v>1198232.546910363</v>
      </c>
      <c r="BN46" s="342">
        <f t="shared" si="39"/>
        <v>2.9140367436529147E-2</v>
      </c>
    </row>
    <row r="47" spans="1:66" x14ac:dyDescent="0.25">
      <c r="A47" s="145" t="s">
        <v>9</v>
      </c>
      <c r="B47" s="145" t="s">
        <v>83</v>
      </c>
      <c r="C47" s="147">
        <v>2173471.1730863787</v>
      </c>
      <c r="D47" s="142">
        <v>2252998</v>
      </c>
      <c r="E47" s="146">
        <v>2.1282106777375263E-2</v>
      </c>
      <c r="F47" s="342">
        <f t="shared" si="0"/>
        <v>3.6589777632381137E-2</v>
      </c>
      <c r="G47" s="142">
        <v>2165370.212491794</v>
      </c>
      <c r="H47" s="142">
        <v>2252998</v>
      </c>
      <c r="I47" s="342">
        <f t="shared" si="1"/>
        <v>4.0467808692800089E-2</v>
      </c>
      <c r="J47" s="344">
        <f t="shared" si="2"/>
        <v>3.8780310604189516E-3</v>
      </c>
      <c r="K47" s="142">
        <v>2246648.2802160648</v>
      </c>
      <c r="L47" s="142">
        <v>2337139.5943666627</v>
      </c>
      <c r="M47" s="342">
        <f t="shared" si="3"/>
        <v>4.0278362638007215E-2</v>
      </c>
      <c r="N47" s="344">
        <f t="shared" si="4"/>
        <v>-1.8944605479287446E-4</v>
      </c>
      <c r="O47" s="341">
        <v>2272881.8777311319</v>
      </c>
      <c r="P47" s="341">
        <v>2387225.460199682</v>
      </c>
      <c r="Q47" s="342">
        <f t="shared" si="5"/>
        <v>5.0307754040738839E-2</v>
      </c>
      <c r="R47" s="344">
        <f t="shared" si="6"/>
        <v>1.0029391402731624E-2</v>
      </c>
      <c r="S47" s="341">
        <v>2338338.8121324498</v>
      </c>
      <c r="T47" s="341">
        <v>2454643.6514098165</v>
      </c>
      <c r="U47" s="342">
        <f t="shared" si="7"/>
        <v>4.9738232404098248E-2</v>
      </c>
      <c r="V47" s="342">
        <f t="shared" si="8"/>
        <v>-5.6952163664059086E-4</v>
      </c>
      <c r="W47" s="341">
        <v>2341883.0297823744</v>
      </c>
      <c r="X47" s="341">
        <v>2457973.4690461806</v>
      </c>
      <c r="Y47" s="342">
        <f t="shared" si="9"/>
        <v>4.9571408045343102E-2</v>
      </c>
      <c r="Z47" s="344">
        <f t="shared" si="10"/>
        <v>-1.6682435875514656E-4</v>
      </c>
      <c r="AA47" s="341">
        <f t="shared" si="11"/>
        <v>2312138.4030397055</v>
      </c>
      <c r="AB47" s="342">
        <f>E47+('model 11 target'!AD46/100)</f>
        <v>2.1011799373316115E-2</v>
      </c>
      <c r="AC47" s="342">
        <f t="shared" si="12"/>
        <v>6.3073674921341194E-2</v>
      </c>
      <c r="AD47" s="344">
        <f t="shared" si="13"/>
        <v>1.3502266875998092E-2</v>
      </c>
      <c r="AE47" s="341">
        <f t="shared" si="14"/>
        <v>2305582.4188378905</v>
      </c>
      <c r="AF47" s="344">
        <f>AB47+('model 11 target'!AG46/100)</f>
        <v>2.095222118173292E-2</v>
      </c>
      <c r="AG47" s="344">
        <f t="shared" si="15"/>
        <v>6.6096552855005486E-2</v>
      </c>
      <c r="AH47" s="344">
        <f t="shared" si="16"/>
        <v>3.0228779336642919E-3</v>
      </c>
      <c r="AI47" s="341">
        <f t="shared" si="17"/>
        <v>2307612.1399658173</v>
      </c>
      <c r="AJ47" s="344">
        <f>AF47+('model 11 target'!AF46/100)</f>
        <v>2.0970666484603939E-2</v>
      </c>
      <c r="AK47" s="344">
        <f t="shared" si="18"/>
        <v>6.5158839510434552E-2</v>
      </c>
      <c r="AL47" s="344">
        <f t="shared" si="19"/>
        <v>-9.3771334457093403E-4</v>
      </c>
      <c r="AM47" s="341">
        <f t="shared" si="20"/>
        <v>2305699.0589199932</v>
      </c>
      <c r="AN47" s="344">
        <f>AJ47+('model 11 target'!AH46/100)</f>
        <v>2.0953281160668785E-2</v>
      </c>
      <c r="AO47" s="342">
        <f t="shared" si="21"/>
        <v>6.604262145013573E-2</v>
      </c>
      <c r="AP47" s="344">
        <f t="shared" si="22"/>
        <v>8.8378193970117813E-4</v>
      </c>
      <c r="AQ47" s="341">
        <f t="shared" si="23"/>
        <v>2323305.7956441329</v>
      </c>
      <c r="AR47" s="344">
        <f>AN47+('model 11 target'!AI46/100)</f>
        <v>2.1113284220684595E-2</v>
      </c>
      <c r="AS47" s="342">
        <f t="shared" si="24"/>
        <v>5.7963817614766988E-2</v>
      </c>
      <c r="AT47" s="344">
        <f t="shared" si="25"/>
        <v>-8.0788038353687419E-3</v>
      </c>
      <c r="AU47" s="341">
        <f t="shared" si="26"/>
        <v>2309886.8069740287</v>
      </c>
      <c r="AV47" s="344">
        <f>AR47+('model 11 target'!AE46/100)</f>
        <v>2.0991337758760713E-2</v>
      </c>
      <c r="AW47" s="342">
        <f t="shared" si="27"/>
        <v>6.4109921587952812E-2</v>
      </c>
      <c r="AX47" s="344">
        <f t="shared" si="28"/>
        <v>6.1461039731858236E-3</v>
      </c>
      <c r="AY47" s="341">
        <f t="shared" si="29"/>
        <v>2317783.8120207977</v>
      </c>
      <c r="AZ47" s="344">
        <f>AV47+('model 11 target'!AJ46/100)</f>
        <v>2.1063102617419099E-2</v>
      </c>
      <c r="BA47" s="342">
        <f t="shared" si="30"/>
        <v>6.0484354191410183E-2</v>
      </c>
      <c r="BB47" s="344">
        <f t="shared" si="31"/>
        <v>-3.6255673965426283E-3</v>
      </c>
      <c r="BC47" s="341">
        <f t="shared" si="32"/>
        <v>2317429.0788164814</v>
      </c>
      <c r="BD47" s="344">
        <f>AZ47+('model 11 target'!AK46/100)</f>
        <v>2.1059878942352613E-2</v>
      </c>
      <c r="BE47" s="342">
        <f t="shared" si="33"/>
        <v>6.0646684515357707E-2</v>
      </c>
      <c r="BF47" s="344">
        <f t="shared" si="34"/>
        <v>1.6233032394752378E-4</v>
      </c>
      <c r="BG47" s="341">
        <f t="shared" si="35"/>
        <v>2308340.8005143488</v>
      </c>
      <c r="BH47" s="344">
        <f>BD47+('model 11 target'!AL46/100)</f>
        <v>2.0977288263489175E-2</v>
      </c>
      <c r="BI47" s="342">
        <f t="shared" si="36"/>
        <v>6.4822606999144217E-2</v>
      </c>
      <c r="BJ47" s="344">
        <f t="shared" si="37"/>
        <v>4.1759224837865094E-3</v>
      </c>
      <c r="BK47" s="344">
        <f t="shared" si="38"/>
        <v>-1.676088851718216E-3</v>
      </c>
      <c r="BL47" s="145">
        <v>2311979.9830876505</v>
      </c>
      <c r="BM47" s="145">
        <v>2457973.4690461806</v>
      </c>
      <c r="BN47" s="342">
        <f t="shared" si="39"/>
        <v>6.3146518147426001E-2</v>
      </c>
    </row>
    <row r="48" spans="1:66" x14ac:dyDescent="0.25">
      <c r="A48" s="145" t="s">
        <v>36</v>
      </c>
      <c r="B48" s="145" t="s">
        <v>84</v>
      </c>
      <c r="C48" s="147">
        <v>1430089.4677397844</v>
      </c>
      <c r="D48" s="142">
        <v>1444693</v>
      </c>
      <c r="E48" s="146">
        <v>1.4003091980474256E-2</v>
      </c>
      <c r="F48" s="342">
        <f t="shared" si="0"/>
        <v>1.0211621433235285E-2</v>
      </c>
      <c r="G48" s="142">
        <v>1424759.239040022</v>
      </c>
      <c r="H48" s="142">
        <v>1444693</v>
      </c>
      <c r="I48" s="342">
        <f t="shared" si="1"/>
        <v>1.3990968027278061E-2</v>
      </c>
      <c r="J48" s="344">
        <f t="shared" si="2"/>
        <v>3.7793465940427762E-3</v>
      </c>
      <c r="K48" s="142">
        <v>1478238.1671482169</v>
      </c>
      <c r="L48" s="142">
        <v>1496007.3525968082</v>
      </c>
      <c r="M48" s="342">
        <f t="shared" si="3"/>
        <v>1.2020515938153009E-2</v>
      </c>
      <c r="N48" s="344">
        <f t="shared" si="4"/>
        <v>-1.9704520891250521E-3</v>
      </c>
      <c r="O48" s="341">
        <v>1495499.2157288373</v>
      </c>
      <c r="P48" s="341">
        <v>1520625.8201804408</v>
      </c>
      <c r="Q48" s="342">
        <f t="shared" si="5"/>
        <v>1.6801482867617512E-2</v>
      </c>
      <c r="R48" s="344">
        <f t="shared" si="6"/>
        <v>4.780966929464503E-3</v>
      </c>
      <c r="S48" s="341">
        <v>1538568.2352939467</v>
      </c>
      <c r="T48" s="341">
        <v>1564090.0852812286</v>
      </c>
      <c r="U48" s="342">
        <f t="shared" si="7"/>
        <v>1.658805206153624E-2</v>
      </c>
      <c r="V48" s="342">
        <f t="shared" si="8"/>
        <v>-2.1343080608127174E-4</v>
      </c>
      <c r="W48" s="341">
        <v>1540900.2415313874</v>
      </c>
      <c r="X48" s="341">
        <v>1565089.5442812289</v>
      </c>
      <c r="Y48" s="342">
        <f t="shared" si="9"/>
        <v>1.5698162734922638E-2</v>
      </c>
      <c r="Z48" s="344">
        <f t="shared" si="10"/>
        <v>-8.8988932661360209E-4</v>
      </c>
      <c r="AA48" s="341">
        <f t="shared" si="11"/>
        <v>1527986.9606261274</v>
      </c>
      <c r="AB48" s="342">
        <f>E48+('model 11 target'!AD47/100)</f>
        <v>1.3885741190713626E-2</v>
      </c>
      <c r="AC48" s="342">
        <f t="shared" si="12"/>
        <v>2.4282002799224101E-2</v>
      </c>
      <c r="AD48" s="344">
        <f t="shared" si="13"/>
        <v>8.5838400643014623E-3</v>
      </c>
      <c r="AE48" s="341">
        <f t="shared" si="14"/>
        <v>1527272.132529482</v>
      </c>
      <c r="AF48" s="344">
        <f>AB48+('model 11 target'!AG47/100)</f>
        <v>1.3879245115680498E-2</v>
      </c>
      <c r="AG48" s="344">
        <f t="shared" si="15"/>
        <v>2.4761410194209077E-2</v>
      </c>
      <c r="AH48" s="344">
        <f t="shared" si="16"/>
        <v>4.7940739498497642E-4</v>
      </c>
      <c r="AI48" s="341">
        <f t="shared" si="17"/>
        <v>1523266.1312740219</v>
      </c>
      <c r="AJ48" s="344">
        <f>AF48+('model 11 target'!AF47/100)</f>
        <v>1.3842840160614522E-2</v>
      </c>
      <c r="AK48" s="344">
        <f t="shared" si="18"/>
        <v>2.7456405777384951E-2</v>
      </c>
      <c r="AL48" s="344">
        <f t="shared" si="19"/>
        <v>2.6949955831758743E-3</v>
      </c>
      <c r="AM48" s="341">
        <f t="shared" si="20"/>
        <v>1522856.8808090354</v>
      </c>
      <c r="AN48" s="344">
        <f>AJ48+('model 11 target'!AH47/100)</f>
        <v>1.3839121054244233E-2</v>
      </c>
      <c r="AO48" s="342">
        <f t="shared" si="21"/>
        <v>2.773252299963791E-2</v>
      </c>
      <c r="AP48" s="344">
        <f t="shared" si="22"/>
        <v>2.7611722225295843E-4</v>
      </c>
      <c r="AQ48" s="341">
        <f t="shared" si="23"/>
        <v>1517066.8754289609</v>
      </c>
      <c r="AR48" s="344">
        <f>AN48+('model 11 target'!AI47/100)</f>
        <v>1.3786503775254097E-2</v>
      </c>
      <c r="AS48" s="342">
        <f t="shared" si="24"/>
        <v>3.1654945230209064E-2</v>
      </c>
      <c r="AT48" s="344">
        <f t="shared" si="25"/>
        <v>3.9224222305711542E-3</v>
      </c>
      <c r="AU48" s="341">
        <f t="shared" si="26"/>
        <v>1505832.2983089692</v>
      </c>
      <c r="AV48" s="344">
        <f>AR48+('model 11 target'!AE47/100)</f>
        <v>1.3684408381579147E-2</v>
      </c>
      <c r="AW48" s="342">
        <f t="shared" si="27"/>
        <v>3.9351822934602154E-2</v>
      </c>
      <c r="AX48" s="344">
        <f t="shared" si="28"/>
        <v>7.6968777043930903E-3</v>
      </c>
      <c r="AY48" s="341">
        <f t="shared" si="29"/>
        <v>1504945.4659569098</v>
      </c>
      <c r="AZ48" s="344">
        <f>AV48+('model 11 target'!AJ47/100)</f>
        <v>1.3676349199899216E-2</v>
      </c>
      <c r="BA48" s="342">
        <f t="shared" si="30"/>
        <v>3.9964290856264961E-2</v>
      </c>
      <c r="BB48" s="344">
        <f t="shared" si="31"/>
        <v>6.1246792166280706E-4</v>
      </c>
      <c r="BC48" s="341">
        <f t="shared" si="32"/>
        <v>1504622.9572983999</v>
      </c>
      <c r="BD48" s="344">
        <f>AZ48+('model 11 target'!AK47/100)</f>
        <v>1.3673418368760449E-2</v>
      </c>
      <c r="BE48" s="342">
        <f t="shared" si="33"/>
        <v>4.0187202175486325E-2</v>
      </c>
      <c r="BF48" s="344">
        <f t="shared" si="34"/>
        <v>2.2291131922136387E-4</v>
      </c>
      <c r="BG48" s="341">
        <f t="shared" si="35"/>
        <v>1504261.6023639061</v>
      </c>
      <c r="BH48" s="344">
        <f>BD48+('model 11 target'!AL47/100)</f>
        <v>1.3670134518028954E-2</v>
      </c>
      <c r="BI48" s="342">
        <f t="shared" si="36"/>
        <v>4.0437076783541803E-2</v>
      </c>
      <c r="BJ48" s="344">
        <f t="shared" si="37"/>
        <v>2.4987460805547812E-4</v>
      </c>
      <c r="BK48" s="344">
        <f t="shared" si="38"/>
        <v>1.5820946477154152E-3</v>
      </c>
      <c r="BL48" s="145">
        <v>1501977.6863908486</v>
      </c>
      <c r="BM48" s="145">
        <v>1565089.5442812289</v>
      </c>
      <c r="BN48" s="342">
        <f t="shared" si="39"/>
        <v>4.2019171431257218E-2</v>
      </c>
    </row>
    <row r="49" spans="1:66" x14ac:dyDescent="0.25">
      <c r="A49" s="145" t="s">
        <v>26</v>
      </c>
      <c r="B49" s="145" t="s">
        <v>85</v>
      </c>
      <c r="C49" s="147">
        <v>1067761.1501953306</v>
      </c>
      <c r="D49" s="142">
        <v>1067817</v>
      </c>
      <c r="E49" s="146">
        <v>1.0455260273326357E-2</v>
      </c>
      <c r="F49" s="342">
        <f t="shared" si="0"/>
        <v>5.230552231560992E-5</v>
      </c>
      <c r="G49" s="142">
        <v>1063781.3914070518</v>
      </c>
      <c r="H49" s="142">
        <v>1067817</v>
      </c>
      <c r="I49" s="342">
        <f t="shared" si="1"/>
        <v>3.7936446581476879E-3</v>
      </c>
      <c r="J49" s="344">
        <f t="shared" si="2"/>
        <v>3.741339135832078E-3</v>
      </c>
      <c r="K49" s="142">
        <v>1103710.8665036475</v>
      </c>
      <c r="L49" s="142">
        <v>1107259.9259435521</v>
      </c>
      <c r="M49" s="342">
        <f t="shared" si="3"/>
        <v>3.2155698993407977E-3</v>
      </c>
      <c r="N49" s="344">
        <f t="shared" si="4"/>
        <v>-5.7807475880689019E-4</v>
      </c>
      <c r="O49" s="341">
        <v>1116598.6455564853</v>
      </c>
      <c r="P49" s="341">
        <v>1125251.1526552986</v>
      </c>
      <c r="Q49" s="342">
        <f t="shared" si="5"/>
        <v>7.7489858448656079E-3</v>
      </c>
      <c r="R49" s="344">
        <f t="shared" si="6"/>
        <v>4.5334159455248102E-3</v>
      </c>
      <c r="S49" s="341">
        <v>1148755.6727257774</v>
      </c>
      <c r="T49" s="341">
        <v>1156605.970441167</v>
      </c>
      <c r="U49" s="342">
        <f t="shared" si="7"/>
        <v>6.8337401083402582E-3</v>
      </c>
      <c r="V49" s="342">
        <f t="shared" si="8"/>
        <v>-9.1524573652534968E-4</v>
      </c>
      <c r="W49" s="341">
        <v>1150496.8404768326</v>
      </c>
      <c r="X49" s="341">
        <v>1157861.970441167</v>
      </c>
      <c r="Y49" s="342">
        <f t="shared" si="9"/>
        <v>6.4016950809546724E-3</v>
      </c>
      <c r="Z49" s="344">
        <f t="shared" si="10"/>
        <v>-4.3204502738558581E-4</v>
      </c>
      <c r="AA49" s="341">
        <f t="shared" si="11"/>
        <v>1140126.0424870676</v>
      </c>
      <c r="AB49" s="342">
        <f>E49+('model 11 target'!AD48/100)</f>
        <v>1.0361014562768698E-2</v>
      </c>
      <c r="AC49" s="342">
        <f t="shared" si="12"/>
        <v>1.5556111599214217E-2</v>
      </c>
      <c r="AD49" s="344">
        <f t="shared" si="13"/>
        <v>9.1544165182595449E-3</v>
      </c>
      <c r="AE49" s="341">
        <f t="shared" si="14"/>
        <v>1138847.8671257589</v>
      </c>
      <c r="AF49" s="344">
        <f>AB49+('model 11 target'!AG48/100)</f>
        <v>1.0349399010593957E-2</v>
      </c>
      <c r="AG49" s="344">
        <f t="shared" si="15"/>
        <v>1.6695911600024482E-2</v>
      </c>
      <c r="AH49" s="344">
        <f t="shared" si="16"/>
        <v>1.1398000008102649E-3</v>
      </c>
      <c r="AI49" s="341">
        <f t="shared" si="17"/>
        <v>1144196.0666607581</v>
      </c>
      <c r="AJ49" s="344">
        <f>AF49+('model 11 target'!AF48/100)</f>
        <v>1.0398001332794967E-2</v>
      </c>
      <c r="AK49" s="344">
        <f t="shared" si="18"/>
        <v>1.1943673098170793E-2</v>
      </c>
      <c r="AL49" s="344">
        <f t="shared" si="19"/>
        <v>-4.7522385018536895E-3</v>
      </c>
      <c r="AM49" s="341">
        <f t="shared" si="20"/>
        <v>1142806.8242360188</v>
      </c>
      <c r="AN49" s="344">
        <f>AJ49+('model 11 target'!AH48/100)</f>
        <v>1.0385376447073963E-2</v>
      </c>
      <c r="AO49" s="342">
        <f t="shared" si="21"/>
        <v>1.3173832957475318E-2</v>
      </c>
      <c r="AP49" s="344">
        <f t="shared" si="22"/>
        <v>1.2301598593045249E-3</v>
      </c>
      <c r="AQ49" s="341">
        <f t="shared" si="23"/>
        <v>1136388.8612210776</v>
      </c>
      <c r="AR49" s="344">
        <f>AN49+('model 11 target'!AI48/100)</f>
        <v>1.0327052537450724E-2</v>
      </c>
      <c r="AS49" s="342">
        <f t="shared" si="24"/>
        <v>1.8895916664491086E-2</v>
      </c>
      <c r="AT49" s="344">
        <f t="shared" si="25"/>
        <v>5.7220837070157682E-3</v>
      </c>
      <c r="AU49" s="341">
        <f t="shared" si="26"/>
        <v>1133641.6774350766</v>
      </c>
      <c r="AV49" s="344">
        <f>AR49+('model 11 target'!AE48/100)</f>
        <v>1.0302087217694262E-2</v>
      </c>
      <c r="AW49" s="342">
        <f t="shared" si="27"/>
        <v>2.1365034021058715E-2</v>
      </c>
      <c r="AX49" s="344">
        <f t="shared" si="28"/>
        <v>2.4691173565676294E-3</v>
      </c>
      <c r="AY49" s="341">
        <f t="shared" si="29"/>
        <v>1132974.9920408924</v>
      </c>
      <c r="AZ49" s="344">
        <f>AV49+('model 11 target'!AJ48/100)</f>
        <v>1.0296028644501021E-2</v>
      </c>
      <c r="BA49" s="342">
        <f t="shared" si="30"/>
        <v>2.1966043888969056E-2</v>
      </c>
      <c r="BB49" s="344">
        <f t="shared" si="31"/>
        <v>6.0100986791034039E-4</v>
      </c>
      <c r="BC49" s="341">
        <f t="shared" si="32"/>
        <v>1132861.2505557437</v>
      </c>
      <c r="BD49" s="344">
        <f>AZ49+('model 11 target'!AK48/100)</f>
        <v>1.02949950068679E-2</v>
      </c>
      <c r="BE49" s="342">
        <f t="shared" si="33"/>
        <v>2.2068651278485119E-2</v>
      </c>
      <c r="BF49" s="344">
        <f t="shared" si="34"/>
        <v>1.0260738951606285E-4</v>
      </c>
      <c r="BG49" s="341">
        <f t="shared" si="35"/>
        <v>1128513.2643236239</v>
      </c>
      <c r="BH49" s="344">
        <f>BD49+('model 11 target'!AL48/100)</f>
        <v>1.0255482227586548E-2</v>
      </c>
      <c r="BI49" s="342">
        <f t="shared" si="36"/>
        <v>2.6006522958446077E-2</v>
      </c>
      <c r="BJ49" s="344">
        <f t="shared" si="37"/>
        <v>3.9378716799609581E-3</v>
      </c>
      <c r="BK49" s="344">
        <f t="shared" si="38"/>
        <v>-1.5889743181463079E-3</v>
      </c>
      <c r="BL49" s="145">
        <v>1130263.7015326289</v>
      </c>
      <c r="BM49" s="145">
        <v>1157861.970441167</v>
      </c>
      <c r="BN49" s="342">
        <f t="shared" si="39"/>
        <v>2.4417548640299769E-2</v>
      </c>
    </row>
    <row r="50" spans="1:66" x14ac:dyDescent="0.25">
      <c r="A50" s="145" t="s">
        <v>29</v>
      </c>
      <c r="B50" s="145" t="s">
        <v>86</v>
      </c>
      <c r="C50" s="144">
        <v>1046932.2830532758</v>
      </c>
      <c r="D50" s="142">
        <v>1055946</v>
      </c>
      <c r="E50" s="143">
        <v>1.0251309017814878E-2</v>
      </c>
      <c r="F50" s="342">
        <f t="shared" si="0"/>
        <v>8.6096465766023478E-3</v>
      </c>
      <c r="G50" s="142">
        <v>1043030.1576074756</v>
      </c>
      <c r="H50" s="142">
        <v>1055946</v>
      </c>
      <c r="I50" s="342">
        <f t="shared" si="1"/>
        <v>1.2382999952897711E-2</v>
      </c>
      <c r="J50" s="344">
        <f t="shared" si="2"/>
        <v>3.773353376295363E-3</v>
      </c>
      <c r="K50" s="142">
        <v>1082180.7265491819</v>
      </c>
      <c r="L50" s="142">
        <v>1095627.9077598436</v>
      </c>
      <c r="M50" s="342">
        <f t="shared" si="3"/>
        <v>1.2426003236577277E-2</v>
      </c>
      <c r="N50" s="344">
        <f t="shared" si="4"/>
        <v>4.300328367956574E-5</v>
      </c>
      <c r="O50" s="341">
        <v>1094817.1030878914</v>
      </c>
      <c r="P50" s="341">
        <v>1112964.6063182873</v>
      </c>
      <c r="Q50" s="342">
        <f t="shared" si="5"/>
        <v>1.6575830957711091E-2</v>
      </c>
      <c r="R50" s="344">
        <f t="shared" si="6"/>
        <v>4.1498277211338142E-3</v>
      </c>
      <c r="S50" s="341">
        <v>1126346.8416107756</v>
      </c>
      <c r="T50" s="341">
        <v>1144069.2107936905</v>
      </c>
      <c r="U50" s="342">
        <f t="shared" si="7"/>
        <v>1.5734379969113643E-2</v>
      </c>
      <c r="V50" s="342">
        <f t="shared" si="8"/>
        <v>-8.4145098859744749E-4</v>
      </c>
      <c r="W50" s="341">
        <v>1128054.0443203493</v>
      </c>
      <c r="X50" s="341">
        <v>1148086.1637936905</v>
      </c>
      <c r="Y50" s="342">
        <f t="shared" si="9"/>
        <v>1.7758120343791317E-2</v>
      </c>
      <c r="Z50" s="344">
        <f t="shared" si="10"/>
        <v>2.0237403746776739E-3</v>
      </c>
      <c r="AA50" s="341">
        <f t="shared" si="11"/>
        <v>1114202.4528884131</v>
      </c>
      <c r="AB50" s="342">
        <f>E50+('model 11 target'!AD49/100)</f>
        <v>1.0125431233082635E-2</v>
      </c>
      <c r="AC50" s="342">
        <f t="shared" si="12"/>
        <v>3.0410730848275058E-2</v>
      </c>
      <c r="AD50" s="344">
        <f t="shared" si="13"/>
        <v>1.2652610504483741E-2</v>
      </c>
      <c r="AE50" s="341">
        <f t="shared" si="14"/>
        <v>1114550.0863142086</v>
      </c>
      <c r="AF50" s="344">
        <f>AB50+('model 11 target'!AG49/100)</f>
        <v>1.0128590388169835E-2</v>
      </c>
      <c r="AG50" s="344">
        <f t="shared" si="15"/>
        <v>3.0089340884073668E-2</v>
      </c>
      <c r="AH50" s="344">
        <f t="shared" si="16"/>
        <v>-3.2138996420139065E-4</v>
      </c>
      <c r="AI50" s="341">
        <f t="shared" si="17"/>
        <v>1113799.1133414123</v>
      </c>
      <c r="AJ50" s="344">
        <f>AF50+('model 11 target'!AF49/100)</f>
        <v>1.0121765842797276E-2</v>
      </c>
      <c r="AK50" s="344">
        <f t="shared" si="18"/>
        <v>3.078387299969787E-2</v>
      </c>
      <c r="AL50" s="344">
        <f t="shared" si="19"/>
        <v>6.9453211562420236E-4</v>
      </c>
      <c r="AM50" s="341">
        <f t="shared" si="20"/>
        <v>1111870.9629657369</v>
      </c>
      <c r="AN50" s="344">
        <f>AJ50+('model 11 target'!AH49/100)</f>
        <v>1.0104243574752243E-2</v>
      </c>
      <c r="AO50" s="342">
        <f t="shared" si="21"/>
        <v>3.257140624605892E-2</v>
      </c>
      <c r="AP50" s="344">
        <f t="shared" si="22"/>
        <v>1.7875332463610505E-3</v>
      </c>
      <c r="AQ50" s="341">
        <f t="shared" si="23"/>
        <v>1113819.0563922622</v>
      </c>
      <c r="AR50" s="344">
        <f>AN50+('model 11 target'!AI49/100)</f>
        <v>1.0121947077356072E-2</v>
      </c>
      <c r="AS50" s="342">
        <f t="shared" si="24"/>
        <v>3.0765416702800863E-2</v>
      </c>
      <c r="AT50" s="344">
        <f t="shared" si="25"/>
        <v>-1.8059895432580575E-3</v>
      </c>
      <c r="AU50" s="341">
        <f t="shared" si="26"/>
        <v>1104391.3324101856</v>
      </c>
      <c r="AV50" s="344">
        <f>AR50+('model 11 target'!AE49/100)</f>
        <v>1.0036271650401541E-2</v>
      </c>
      <c r="AW50" s="342">
        <f t="shared" si="27"/>
        <v>3.9564627230591176E-2</v>
      </c>
      <c r="AX50" s="344">
        <f t="shared" si="28"/>
        <v>8.7992105277903132E-3</v>
      </c>
      <c r="AY50" s="341">
        <f t="shared" si="29"/>
        <v>1103741.9767014279</v>
      </c>
      <c r="AZ50" s="344">
        <f>AV50+('model 11 target'!AJ49/100)</f>
        <v>1.0030370562535695E-2</v>
      </c>
      <c r="BA50" s="342">
        <f t="shared" si="30"/>
        <v>4.0176225991501058E-2</v>
      </c>
      <c r="BB50" s="344">
        <f t="shared" si="31"/>
        <v>6.1159876090988163E-4</v>
      </c>
      <c r="BC50" s="341">
        <f t="shared" si="32"/>
        <v>1103241.9591676779</v>
      </c>
      <c r="BD50" s="344">
        <f>AZ50+('model 11 target'!AK49/100)</f>
        <v>1.0025826600942185E-2</v>
      </c>
      <c r="BE50" s="342">
        <f t="shared" si="33"/>
        <v>4.0647660518499995E-2</v>
      </c>
      <c r="BF50" s="344">
        <f t="shared" si="34"/>
        <v>4.7143452699893729E-4</v>
      </c>
      <c r="BG50" s="341">
        <f t="shared" si="35"/>
        <v>1103784.9547866408</v>
      </c>
      <c r="BH50" s="344">
        <f>BD50+('model 11 target'!AL49/100)</f>
        <v>1.0030761130376598E-2</v>
      </c>
      <c r="BI50" s="342">
        <f t="shared" si="36"/>
        <v>4.0135724639962067E-2</v>
      </c>
      <c r="BJ50" s="344">
        <f t="shared" si="37"/>
        <v>-5.1193587853792799E-4</v>
      </c>
      <c r="BK50" s="344">
        <f t="shared" si="38"/>
        <v>3.7906433350629598E-3</v>
      </c>
      <c r="BL50" s="145">
        <v>1099776.9565115126</v>
      </c>
      <c r="BM50" s="145">
        <v>1148086.1637936905</v>
      </c>
      <c r="BN50" s="342">
        <f t="shared" si="39"/>
        <v>4.3926367975025027E-2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3F73-F298-476B-95E4-A4DDFD0E8888}">
  <sheetPr>
    <tabColor rgb="FF7B2451"/>
  </sheetPr>
  <dimension ref="A1:X51"/>
  <sheetViews>
    <sheetView topLeftCell="B1" workbookViewId="0">
      <pane xSplit="1" ySplit="9" topLeftCell="C10" activePane="bottomRight" state="frozen"/>
      <selection activeCell="AO1" sqref="A1:XFD1048576"/>
      <selection pane="topRight" activeCell="AO1" sqref="A1:XFD1048576"/>
      <selection pane="bottomLeft" activeCell="AO1" sqref="A1:XFD1048576"/>
      <selection pane="bottomRight" activeCell="AO1" sqref="A1:XFD1048576"/>
    </sheetView>
  </sheetViews>
  <sheetFormatPr defaultColWidth="9.1796875" defaultRowHeight="12.5" x14ac:dyDescent="0.25"/>
  <cols>
    <col min="1" max="1" width="9.1796875" style="145"/>
    <col min="2" max="2" width="53" style="145" bestFit="1" customWidth="1"/>
    <col min="3" max="3" width="10.54296875" style="145" customWidth="1"/>
    <col min="4" max="4" width="10" style="145" customWidth="1"/>
    <col min="5" max="5" width="0" style="145" hidden="1" customWidth="1"/>
    <col min="6" max="9" width="9.1796875" style="145"/>
    <col min="10" max="10" width="8.54296875" style="145" customWidth="1"/>
    <col min="11" max="16384" width="9.1796875" style="145"/>
  </cols>
  <sheetData>
    <row r="1" spans="1:24" x14ac:dyDescent="0.25">
      <c r="B1" s="145" t="s">
        <v>497</v>
      </c>
    </row>
    <row r="2" spans="1:24" x14ac:dyDescent="0.25">
      <c r="B2" s="145" t="s">
        <v>366</v>
      </c>
      <c r="C2" s="145" t="s">
        <v>361</v>
      </c>
      <c r="F2" s="145" t="s">
        <v>365</v>
      </c>
      <c r="G2" s="145" t="s">
        <v>359</v>
      </c>
      <c r="K2" s="145" t="s">
        <v>357</v>
      </c>
      <c r="V2" s="145" t="s">
        <v>357</v>
      </c>
    </row>
    <row r="3" spans="1:24" x14ac:dyDescent="0.25">
      <c r="B3" s="145" t="s">
        <v>364</v>
      </c>
      <c r="C3" s="145" t="s">
        <v>361</v>
      </c>
      <c r="F3" s="145" t="s">
        <v>361</v>
      </c>
      <c r="G3" s="145" t="s">
        <v>361</v>
      </c>
      <c r="K3" s="145" t="s">
        <v>363</v>
      </c>
      <c r="V3" s="145" t="s">
        <v>357</v>
      </c>
    </row>
    <row r="4" spans="1:24" x14ac:dyDescent="0.25">
      <c r="B4" s="145" t="s">
        <v>362</v>
      </c>
      <c r="C4" s="145" t="s">
        <v>361</v>
      </c>
      <c r="F4" s="336" t="s">
        <v>360</v>
      </c>
      <c r="G4" s="145" t="s">
        <v>359</v>
      </c>
      <c r="K4" s="145" t="s">
        <v>357</v>
      </c>
      <c r="V4" s="145" t="s">
        <v>357</v>
      </c>
    </row>
    <row r="6" spans="1:24" s="346" customFormat="1" ht="44.15" customHeight="1" x14ac:dyDescent="0.25">
      <c r="A6" s="353"/>
      <c r="B6" s="353"/>
      <c r="C6" s="354" t="s">
        <v>356</v>
      </c>
      <c r="D6" s="353"/>
      <c r="E6" s="353"/>
      <c r="F6" s="355" t="s">
        <v>377</v>
      </c>
      <c r="G6" s="356" t="s">
        <v>376</v>
      </c>
      <c r="H6" s="357"/>
      <c r="I6" s="357"/>
      <c r="J6" s="357"/>
      <c r="K6" s="338" t="s">
        <v>282</v>
      </c>
      <c r="L6" s="340"/>
      <c r="M6" s="340"/>
      <c r="N6" s="340"/>
      <c r="O6" s="340"/>
      <c r="P6" s="340"/>
      <c r="Q6" s="340"/>
      <c r="R6" s="340"/>
      <c r="S6" s="358"/>
      <c r="T6" s="340"/>
      <c r="V6" s="354" t="s">
        <v>354</v>
      </c>
      <c r="W6" s="353"/>
      <c r="X6" s="353"/>
    </row>
    <row r="7" spans="1:24" s="346" customFormat="1" ht="26.9" customHeight="1" x14ac:dyDescent="0.25">
      <c r="A7" s="163"/>
      <c r="B7" s="163"/>
      <c r="C7" s="163"/>
      <c r="D7" s="163"/>
      <c r="E7" s="163"/>
      <c r="F7" s="359"/>
      <c r="G7" s="346" t="s">
        <v>375</v>
      </c>
      <c r="H7" s="360" t="s">
        <v>374</v>
      </c>
      <c r="I7" s="360" t="s">
        <v>373</v>
      </c>
      <c r="J7" s="360" t="s">
        <v>372</v>
      </c>
      <c r="K7" s="345" t="s">
        <v>281</v>
      </c>
      <c r="L7" s="346" t="s">
        <v>371</v>
      </c>
      <c r="M7" s="346" t="s">
        <v>370</v>
      </c>
      <c r="N7" s="346" t="s">
        <v>89</v>
      </c>
      <c r="O7" s="346" t="s">
        <v>90</v>
      </c>
      <c r="P7" s="346" t="s">
        <v>91</v>
      </c>
      <c r="Q7" s="346" t="s">
        <v>369</v>
      </c>
      <c r="R7" s="346" t="s">
        <v>368</v>
      </c>
      <c r="S7" s="347" t="s">
        <v>174</v>
      </c>
      <c r="T7" s="346" t="s">
        <v>93</v>
      </c>
      <c r="U7" s="346" t="s">
        <v>93</v>
      </c>
    </row>
    <row r="8" spans="1:24" x14ac:dyDescent="0.25">
      <c r="A8" s="145" t="s">
        <v>178</v>
      </c>
      <c r="D8" s="342">
        <v>1.6554688408675133E-2</v>
      </c>
      <c r="E8" s="343">
        <v>2.0357765326207033E-2</v>
      </c>
      <c r="F8" s="361">
        <v>3.8030769175319001E-3</v>
      </c>
      <c r="G8" s="344">
        <v>-7.3649259809327461E-4</v>
      </c>
      <c r="H8" s="344">
        <v>-2.2646868564746292E-4</v>
      </c>
      <c r="I8" s="342">
        <v>-5.4291722369281814E-4</v>
      </c>
      <c r="J8" s="344">
        <v>-2.8530541084315075E-5</v>
      </c>
      <c r="K8" s="336"/>
      <c r="S8" s="335"/>
    </row>
    <row r="9" spans="1:24" ht="65" x14ac:dyDescent="0.25">
      <c r="A9" s="157" t="s">
        <v>96</v>
      </c>
      <c r="B9" s="157" t="s">
        <v>95</v>
      </c>
      <c r="C9" s="346" t="s">
        <v>353</v>
      </c>
      <c r="D9" s="347" t="s">
        <v>180</v>
      </c>
      <c r="E9" s="346" t="s">
        <v>180</v>
      </c>
      <c r="F9" s="362" t="s">
        <v>97</v>
      </c>
      <c r="G9" s="346" t="s">
        <v>97</v>
      </c>
      <c r="H9" s="346" t="s">
        <v>97</v>
      </c>
      <c r="I9" s="346" t="s">
        <v>97</v>
      </c>
      <c r="J9" s="347" t="s">
        <v>97</v>
      </c>
      <c r="K9" s="346" t="s">
        <v>97</v>
      </c>
      <c r="L9" s="346" t="s">
        <v>97</v>
      </c>
      <c r="M9" s="346" t="s">
        <v>97</v>
      </c>
      <c r="N9" s="346" t="s">
        <v>97</v>
      </c>
      <c r="O9" s="346" t="s">
        <v>97</v>
      </c>
      <c r="P9" s="346" t="s">
        <v>97</v>
      </c>
      <c r="Q9" s="346" t="s">
        <v>97</v>
      </c>
      <c r="R9" s="346" t="s">
        <v>97</v>
      </c>
      <c r="S9" s="346" t="s">
        <v>97</v>
      </c>
      <c r="T9" s="362" t="s">
        <v>329</v>
      </c>
      <c r="U9" s="114" t="s">
        <v>328</v>
      </c>
      <c r="V9" s="153" t="s">
        <v>327</v>
      </c>
      <c r="W9" s="152" t="s">
        <v>180</v>
      </c>
      <c r="X9" s="152" t="s">
        <v>367</v>
      </c>
    </row>
    <row r="10" spans="1:24" x14ac:dyDescent="0.25">
      <c r="A10" s="145" t="s">
        <v>23</v>
      </c>
      <c r="B10" s="145" t="s">
        <v>45</v>
      </c>
      <c r="C10" s="146">
        <v>2.9699943061291201E-2</v>
      </c>
      <c r="D10" s="342">
        <v>3.1336931485492769E-5</v>
      </c>
      <c r="E10" s="342">
        <v>3.7725976208120571E-3</v>
      </c>
      <c r="F10" s="361">
        <v>3.7412606893265643E-3</v>
      </c>
      <c r="G10" s="344">
        <v>-1.0630652334178148E-3</v>
      </c>
      <c r="H10" s="344">
        <v>2.212756426761775E-3</v>
      </c>
      <c r="I10" s="342">
        <v>-1.1389328823101508E-3</v>
      </c>
      <c r="J10" s="363">
        <v>-5.1234826266788325E-4</v>
      </c>
      <c r="K10" s="344">
        <v>4.7819554139334475E-3</v>
      </c>
      <c r="L10" s="344">
        <v>2.0958069244834121E-3</v>
      </c>
      <c r="M10" s="344">
        <v>9.9075189935926566E-4</v>
      </c>
      <c r="N10" s="344">
        <v>1.0562343660387441E-3</v>
      </c>
      <c r="O10" s="344">
        <v>-6.2581811468553905E-3</v>
      </c>
      <c r="P10" s="344">
        <v>5.3437410157928245E-3</v>
      </c>
      <c r="Q10" s="344">
        <v>-1.4092740909059653E-3</v>
      </c>
      <c r="R10" s="344">
        <v>2.2232670973254542E-4</v>
      </c>
      <c r="S10" s="344">
        <v>3.0020559390095958E-3</v>
      </c>
      <c r="T10" s="361">
        <v>-4.7277603394224599E-4</v>
      </c>
      <c r="U10" s="145">
        <v>3237996.6498928205</v>
      </c>
      <c r="V10" s="145">
        <v>3278871.9819821836</v>
      </c>
      <c r="W10" s="342">
        <f t="shared" ref="W10:W51" si="0">V10/U10-1</f>
        <v>1.2623648665824216E-2</v>
      </c>
      <c r="X10" s="344">
        <f t="shared" ref="X10:X51" si="1">W10-D10</f>
        <v>1.2592311734338724E-2</v>
      </c>
    </row>
    <row r="11" spans="1:24" x14ac:dyDescent="0.25">
      <c r="A11" s="145" t="s">
        <v>6</v>
      </c>
      <c r="B11" s="145" t="s">
        <v>46</v>
      </c>
      <c r="C11" s="146">
        <v>5.6815435420015666E-2</v>
      </c>
      <c r="D11" s="342">
        <v>2.8039478973065357E-2</v>
      </c>
      <c r="E11" s="342">
        <v>3.1885522139630584E-2</v>
      </c>
      <c r="F11" s="361">
        <v>3.8460431665652273E-3</v>
      </c>
      <c r="G11" s="344">
        <v>-2.2912503761118863E-4</v>
      </c>
      <c r="H11" s="344">
        <v>-4.7772800549072958E-3</v>
      </c>
      <c r="I11" s="342">
        <v>-5.6660059864666046E-4</v>
      </c>
      <c r="J11" s="363">
        <v>-1.6802819567174332E-4</v>
      </c>
      <c r="K11" s="344">
        <v>1.5710321198176835E-3</v>
      </c>
      <c r="L11" s="344">
        <v>-1.9579893767185386E-3</v>
      </c>
      <c r="M11" s="344">
        <v>-1.3821535021889542E-3</v>
      </c>
      <c r="N11" s="344">
        <v>-2.3602605567285551E-4</v>
      </c>
      <c r="O11" s="344">
        <v>2.8471321357104173E-4</v>
      </c>
      <c r="P11" s="344">
        <v>2.6697863934672661E-3</v>
      </c>
      <c r="Q11" s="344">
        <v>-1.666202512152104E-3</v>
      </c>
      <c r="R11" s="344">
        <v>4.9241478980110998E-5</v>
      </c>
      <c r="S11" s="344">
        <v>9.4772855754809981E-4</v>
      </c>
      <c r="T11" s="361">
        <v>1.1109459622491435E-3</v>
      </c>
      <c r="U11" s="145">
        <v>6243506.604262895</v>
      </c>
      <c r="V11" s="145">
        <v>6415425.0832686378</v>
      </c>
      <c r="W11" s="342">
        <f t="shared" si="0"/>
        <v>2.753556453169459E-2</v>
      </c>
      <c r="X11" s="344">
        <f t="shared" si="1"/>
        <v>-5.0391444137076746E-4</v>
      </c>
    </row>
    <row r="12" spans="1:24" x14ac:dyDescent="0.25">
      <c r="A12" s="145" t="s">
        <v>1</v>
      </c>
      <c r="B12" s="145" t="s">
        <v>47</v>
      </c>
      <c r="C12" s="146">
        <v>2.498586971185501E-2</v>
      </c>
      <c r="D12" s="342">
        <v>2.1275719457937603E-2</v>
      </c>
      <c r="E12" s="342">
        <v>2.5096458429872959E-2</v>
      </c>
      <c r="F12" s="361">
        <v>3.8207389719353557E-3</v>
      </c>
      <c r="G12" s="344">
        <v>-1.6788119903532461E-4</v>
      </c>
      <c r="H12" s="344">
        <v>-2.9883941071227049E-3</v>
      </c>
      <c r="I12" s="342">
        <v>-2.4927061080703972E-4</v>
      </c>
      <c r="J12" s="363">
        <v>-5.9401388557511758E-4</v>
      </c>
      <c r="K12" s="344">
        <v>1.3386766253684623E-3</v>
      </c>
      <c r="L12" s="344">
        <v>-6.7916617825591885E-4</v>
      </c>
      <c r="M12" s="344">
        <v>-3.8171165777689531E-4</v>
      </c>
      <c r="N12" s="344">
        <v>-4.9177533178856869E-4</v>
      </c>
      <c r="O12" s="344">
        <v>-2.2074014577095902E-3</v>
      </c>
      <c r="P12" s="344">
        <v>1.3680549165775435E-3</v>
      </c>
      <c r="Q12" s="344">
        <v>6.0680123579559542E-4</v>
      </c>
      <c r="R12" s="344">
        <v>6.575473050995928E-4</v>
      </c>
      <c r="S12" s="344">
        <v>-9.4060226755583454E-3</v>
      </c>
      <c r="T12" s="361">
        <v>1.0032488116278326E-3</v>
      </c>
      <c r="U12" s="145">
        <v>2771680.9092165641</v>
      </c>
      <c r="V12" s="145">
        <v>2807449.8677138849</v>
      </c>
      <c r="W12" s="342">
        <f t="shared" si="0"/>
        <v>1.290515022071248E-2</v>
      </c>
      <c r="X12" s="344">
        <f t="shared" si="1"/>
        <v>-8.3705692372251228E-3</v>
      </c>
    </row>
    <row r="13" spans="1:24" s="151" customFormat="1" x14ac:dyDescent="0.25">
      <c r="A13" s="151" t="s">
        <v>38</v>
      </c>
      <c r="B13" s="151" t="s">
        <v>48</v>
      </c>
      <c r="C13" s="149">
        <v>4.2904386200305608E-2</v>
      </c>
      <c r="D13" s="364">
        <v>2.9656796354693427E-5</v>
      </c>
      <c r="E13" s="364">
        <v>3.7709112000536837E-3</v>
      </c>
      <c r="F13" s="365">
        <v>3.7412544036989903E-3</v>
      </c>
      <c r="G13" s="366">
        <v>-3.2566204590245285E-4</v>
      </c>
      <c r="H13" s="366">
        <v>-3.0939570661203675E-3</v>
      </c>
      <c r="I13" s="364">
        <v>-4.6832542732455629E-4</v>
      </c>
      <c r="J13" s="367">
        <v>-6.0175848836974133E-4</v>
      </c>
      <c r="K13" s="366">
        <v>4.7612187549772589E-4</v>
      </c>
      <c r="L13" s="366">
        <v>1.5701636174222378E-3</v>
      </c>
      <c r="M13" s="366">
        <v>1.7530662521709761E-3</v>
      </c>
      <c r="N13" s="366">
        <v>-3.2742572440302986E-4</v>
      </c>
      <c r="O13" s="366">
        <v>-3.7710919425997247E-3</v>
      </c>
      <c r="P13" s="366">
        <v>-1.9270471889336616E-3</v>
      </c>
      <c r="Q13" s="366">
        <v>5.8936845377000058E-4</v>
      </c>
      <c r="R13" s="366">
        <v>3.3627512863299014E-4</v>
      </c>
      <c r="S13" s="366">
        <v>-1.0913197076251047E-3</v>
      </c>
      <c r="T13" s="365">
        <v>-2.9681346457047786E-3</v>
      </c>
      <c r="U13" s="145">
        <v>4746659.1647679852</v>
      </c>
      <c r="V13" s="151">
        <v>4717805.0984698562</v>
      </c>
      <c r="W13" s="364">
        <f t="shared" si="0"/>
        <v>-6.0788157094358031E-3</v>
      </c>
      <c r="X13" s="366">
        <f t="shared" si="1"/>
        <v>-6.1084725057904965E-3</v>
      </c>
    </row>
    <row r="14" spans="1:24" x14ac:dyDescent="0.25">
      <c r="A14" s="145" t="s">
        <v>41</v>
      </c>
      <c r="B14" s="145" t="s">
        <v>49</v>
      </c>
      <c r="C14" s="330">
        <v>4.9287599906987403E-2</v>
      </c>
      <c r="D14" s="342">
        <v>4.159315282772269E-2</v>
      </c>
      <c r="E14" s="342">
        <v>4.5489902232498602E-2</v>
      </c>
      <c r="F14" s="361">
        <v>3.8967494047759121E-3</v>
      </c>
      <c r="G14" s="344">
        <v>-1.7439519432338457E-5</v>
      </c>
      <c r="H14" s="344">
        <v>1.6257200942297878E-3</v>
      </c>
      <c r="I14" s="342">
        <v>-4.6772582623333392E-4</v>
      </c>
      <c r="J14" s="363">
        <v>-2.3967971321381398E-4</v>
      </c>
      <c r="K14" s="344">
        <v>3.4549298035257969E-3</v>
      </c>
      <c r="L14" s="344">
        <v>-1.7249932325131834E-3</v>
      </c>
      <c r="M14" s="344">
        <v>-4.3173082882685954E-4</v>
      </c>
      <c r="N14" s="344">
        <v>-6.9107806257928672E-4</v>
      </c>
      <c r="O14" s="344">
        <v>-1.6409364664942139E-3</v>
      </c>
      <c r="P14" s="344">
        <v>2.520908049676418E-3</v>
      </c>
      <c r="Q14" s="344">
        <v>6.1920602362364185E-4</v>
      </c>
      <c r="R14" s="344">
        <v>-1.399775113259949E-4</v>
      </c>
      <c r="S14" s="344">
        <v>8.6403792523737089E-4</v>
      </c>
      <c r="T14" s="361">
        <v>-2.6703023607481668E-3</v>
      </c>
      <c r="U14" s="145">
        <v>5422777.9872618997</v>
      </c>
      <c r="V14" s="145">
        <v>5675212.8609963786</v>
      </c>
      <c r="W14" s="342">
        <f t="shared" si="0"/>
        <v>4.6550840607424426E-2</v>
      </c>
      <c r="X14" s="344">
        <f t="shared" si="1"/>
        <v>4.957687779701736E-3</v>
      </c>
    </row>
    <row r="15" spans="1:24" x14ac:dyDescent="0.25">
      <c r="A15" s="145" t="s">
        <v>22</v>
      </c>
      <c r="B15" s="145" t="s">
        <v>50</v>
      </c>
      <c r="C15" s="146">
        <v>5.4330171676658136E-2</v>
      </c>
      <c r="D15" s="342">
        <v>1.1439050709521892E-2</v>
      </c>
      <c r="E15" s="342">
        <v>1.5222989292565936E-2</v>
      </c>
      <c r="F15" s="361">
        <v>3.7839385830440442E-3</v>
      </c>
      <c r="G15" s="344">
        <v>7.4748066015262182E-5</v>
      </c>
      <c r="H15" s="344">
        <v>2.195574154729707E-3</v>
      </c>
      <c r="I15" s="342">
        <v>-2.6438059586597618E-4</v>
      </c>
      <c r="J15" s="363">
        <v>1.7978969579734994E-4</v>
      </c>
      <c r="K15" s="344">
        <v>-6.8577119481936233E-3</v>
      </c>
      <c r="L15" s="344">
        <v>-2.1774748191205617E-5</v>
      </c>
      <c r="M15" s="344">
        <v>2.0813070378373766E-3</v>
      </c>
      <c r="N15" s="344">
        <v>-7.0114561828171773E-4</v>
      </c>
      <c r="O15" s="344">
        <v>-1.2600387785599576E-3</v>
      </c>
      <c r="P15" s="344">
        <v>-2.3163219237780641E-3</v>
      </c>
      <c r="Q15" s="344">
        <v>5.9039759305190564E-4</v>
      </c>
      <c r="R15" s="344">
        <v>3.6882433515295077E-4</v>
      </c>
      <c r="S15" s="344">
        <v>5.1051018089076639E-3</v>
      </c>
      <c r="T15" s="361">
        <v>-2.1074339507598516E-4</v>
      </c>
      <c r="U15" s="145">
        <v>5997485.9655869585</v>
      </c>
      <c r="V15" s="145">
        <v>6082569.9898053734</v>
      </c>
      <c r="W15" s="342">
        <f t="shared" si="0"/>
        <v>1.4186614976111622E-2</v>
      </c>
      <c r="X15" s="344">
        <f t="shared" si="1"/>
        <v>2.7475642665897304E-3</v>
      </c>
    </row>
    <row r="16" spans="1:24" s="151" customFormat="1" x14ac:dyDescent="0.25">
      <c r="A16" s="151" t="s">
        <v>0</v>
      </c>
      <c r="B16" s="151" t="s">
        <v>51</v>
      </c>
      <c r="C16" s="149">
        <v>3.2524180088652627E-2</v>
      </c>
      <c r="D16" s="364">
        <v>4.7949990965732159E-2</v>
      </c>
      <c r="E16" s="364">
        <v>5.1870522213892212E-2</v>
      </c>
      <c r="F16" s="365">
        <v>3.9205312481600529E-3</v>
      </c>
      <c r="G16" s="366">
        <v>-1.6504896916758049E-4</v>
      </c>
      <c r="H16" s="366">
        <v>1.6246321916875139E-3</v>
      </c>
      <c r="I16" s="364">
        <v>-6.48143147203184E-4</v>
      </c>
      <c r="J16" s="367">
        <v>-4.7647284059104678E-4</v>
      </c>
      <c r="K16" s="366">
        <v>2.0387903368186411E-3</v>
      </c>
      <c r="L16" s="366">
        <v>-3.9113750605497266E-3</v>
      </c>
      <c r="M16" s="366">
        <v>-2.4731241356024114E-4</v>
      </c>
      <c r="N16" s="366">
        <v>-1.5213927501944724E-4</v>
      </c>
      <c r="O16" s="366">
        <v>-5.0350889733461468E-3</v>
      </c>
      <c r="P16" s="366">
        <v>4.0013626099142385E-3</v>
      </c>
      <c r="Q16" s="366">
        <v>-5.0853364258651723E-4</v>
      </c>
      <c r="R16" s="366">
        <v>1.0134267869188474E-3</v>
      </c>
      <c r="S16" s="366">
        <v>5.9676419621323973E-4</v>
      </c>
      <c r="T16" s="365">
        <v>-1.0332063638152089E-3</v>
      </c>
      <c r="U16" s="145">
        <v>3590006.1186523554</v>
      </c>
      <c r="V16" s="151">
        <v>3765802.1760336948</v>
      </c>
      <c r="W16" s="364">
        <f t="shared" si="0"/>
        <v>4.8968177649605593E-2</v>
      </c>
      <c r="X16" s="366">
        <f t="shared" si="1"/>
        <v>1.0181866838734344E-3</v>
      </c>
    </row>
    <row r="17" spans="1:24" x14ac:dyDescent="0.25">
      <c r="A17" s="145" t="s">
        <v>5</v>
      </c>
      <c r="B17" s="145" t="s">
        <v>52</v>
      </c>
      <c r="C17" s="330">
        <v>2.6180946646893331E-2</v>
      </c>
      <c r="D17" s="342">
        <v>-3.0333342046968692E-2</v>
      </c>
      <c r="E17" s="342">
        <v>-2.670567997761697E-2</v>
      </c>
      <c r="F17" s="361">
        <v>3.6276620693517225E-3</v>
      </c>
      <c r="G17" s="344">
        <v>-7.0966694415697251E-4</v>
      </c>
      <c r="H17" s="344">
        <v>-1.3018575043829417E-3</v>
      </c>
      <c r="I17" s="342">
        <v>-2.2005578564932016E-4</v>
      </c>
      <c r="J17" s="363">
        <v>-9.8273714330687767E-5</v>
      </c>
      <c r="K17" s="344">
        <v>-1.0982846621722553E-2</v>
      </c>
      <c r="L17" s="344">
        <v>-1.2918322204811261E-3</v>
      </c>
      <c r="M17" s="344">
        <v>4.1368132767155563E-3</v>
      </c>
      <c r="N17" s="344">
        <v>-9.7012358256431952E-4</v>
      </c>
      <c r="O17" s="344">
        <v>-2.6332366530239515E-3</v>
      </c>
      <c r="P17" s="344">
        <v>-6.3451836126343641E-3</v>
      </c>
      <c r="Q17" s="344">
        <v>5.6380190887272974E-4</v>
      </c>
      <c r="R17" s="344">
        <v>-2.1435475333442255E-4</v>
      </c>
      <c r="S17" s="344">
        <v>-1.2409838795390815E-3</v>
      </c>
      <c r="T17" s="361">
        <v>-1.4768986213502533E-3</v>
      </c>
      <c r="U17" s="145">
        <v>2942949.0718251732</v>
      </c>
      <c r="V17" s="145">
        <v>2797301.4078092915</v>
      </c>
      <c r="W17" s="342">
        <f t="shared" si="0"/>
        <v>-4.9490378685198677E-2</v>
      </c>
      <c r="X17" s="344">
        <f t="shared" si="1"/>
        <v>-1.9157036638229985E-2</v>
      </c>
    </row>
    <row r="18" spans="1:24" x14ac:dyDescent="0.25">
      <c r="A18" s="145" t="s">
        <v>33</v>
      </c>
      <c r="B18" s="145" t="s">
        <v>53</v>
      </c>
      <c r="C18" s="146">
        <v>2.2064198207642841E-2</v>
      </c>
      <c r="D18" s="342">
        <v>2.0265067413434146E-3</v>
      </c>
      <c r="E18" s="342">
        <v>5.7752316471415543E-3</v>
      </c>
      <c r="F18" s="361">
        <v>3.7487249057981398E-3</v>
      </c>
      <c r="G18" s="344">
        <v>8.7449300710340516E-4</v>
      </c>
      <c r="H18" s="344">
        <v>-5.5370890914177018E-3</v>
      </c>
      <c r="I18" s="342">
        <v>6.3981715345384771E-5</v>
      </c>
      <c r="J18" s="363">
        <v>1.0883687568608025E-4</v>
      </c>
      <c r="K18" s="344">
        <v>-4.1767229962240693E-3</v>
      </c>
      <c r="L18" s="344">
        <v>2.6226009067691347E-3</v>
      </c>
      <c r="M18" s="344">
        <v>9.9929474281312825E-4</v>
      </c>
      <c r="N18" s="344">
        <v>-8.8745143474744381E-4</v>
      </c>
      <c r="O18" s="344">
        <v>-2.9452028914020989E-3</v>
      </c>
      <c r="P18" s="344">
        <v>-1.5617292555828444E-3</v>
      </c>
      <c r="Q18" s="344">
        <v>5.8491593344356385E-4</v>
      </c>
      <c r="R18" s="344">
        <v>1.7827480735932433E-4</v>
      </c>
      <c r="S18" s="344">
        <v>-7.6481870120737039E-4</v>
      </c>
      <c r="T18" s="361">
        <v>2.3789796611898284E-3</v>
      </c>
      <c r="U18" s="145">
        <v>2436636.5200480353</v>
      </c>
      <c r="V18" s="145">
        <v>2431065.3819457614</v>
      </c>
      <c r="W18" s="342">
        <f t="shared" si="0"/>
        <v>-2.2864050737301245E-3</v>
      </c>
      <c r="X18" s="344">
        <f t="shared" si="1"/>
        <v>-4.312911815073539E-3</v>
      </c>
    </row>
    <row r="19" spans="1:24" x14ac:dyDescent="0.25">
      <c r="A19" s="145" t="s">
        <v>39</v>
      </c>
      <c r="B19" s="145" t="s">
        <v>54</v>
      </c>
      <c r="C19" s="146">
        <v>1.6566874383250413E-2</v>
      </c>
      <c r="D19" s="342">
        <v>5.2552930102756079E-5</v>
      </c>
      <c r="E19" s="342">
        <v>3.7938929915224406E-3</v>
      </c>
      <c r="F19" s="361">
        <v>3.7413400614196846E-3</v>
      </c>
      <c r="G19" s="344">
        <v>-1.9236083286944261E-3</v>
      </c>
      <c r="H19" s="344">
        <v>2.8906468890448345E-3</v>
      </c>
      <c r="I19" s="342">
        <v>-6.66317549137041E-4</v>
      </c>
      <c r="J19" s="363">
        <v>6.3217285020389369E-4</v>
      </c>
      <c r="K19" s="344">
        <v>-1.1951434722151655E-2</v>
      </c>
      <c r="L19" s="344">
        <v>1.4987991192677574E-3</v>
      </c>
      <c r="M19" s="344">
        <v>1.2214037307425318E-3</v>
      </c>
      <c r="N19" s="344">
        <v>2.3281898043692184E-4</v>
      </c>
      <c r="O19" s="344">
        <v>-3.5637315380987467E-3</v>
      </c>
      <c r="P19" s="344">
        <v>7.2678311002860596E-4</v>
      </c>
      <c r="Q19" s="344">
        <v>5.7996392093950799E-4</v>
      </c>
      <c r="R19" s="344">
        <v>2.2352318242934155E-3</v>
      </c>
      <c r="S19" s="344">
        <v>-2.6815552645048646E-3</v>
      </c>
      <c r="T19" s="361">
        <v>4.7550332233785575E-3</v>
      </c>
      <c r="U19" s="145">
        <v>1835710.9748927457</v>
      </c>
      <c r="V19" s="145">
        <v>1831635.8786994326</v>
      </c>
      <c r="W19" s="342">
        <f t="shared" si="0"/>
        <v>-2.2199007627282663E-3</v>
      </c>
      <c r="X19" s="344">
        <f t="shared" si="1"/>
        <v>-2.2724536928310224E-3</v>
      </c>
    </row>
    <row r="20" spans="1:24" x14ac:dyDescent="0.25">
      <c r="A20" s="145" t="s">
        <v>7</v>
      </c>
      <c r="B20" s="145" t="s">
        <v>55</v>
      </c>
      <c r="C20" s="146">
        <v>1.8719608647010822E-2</v>
      </c>
      <c r="D20" s="342">
        <v>2.1467670542046235E-2</v>
      </c>
      <c r="E20" s="342">
        <v>2.5289127630523156E-2</v>
      </c>
      <c r="F20" s="361">
        <v>3.8214570884769206E-3</v>
      </c>
      <c r="G20" s="344">
        <v>-3.4969469759826843E-4</v>
      </c>
      <c r="H20" s="344">
        <v>-4.7518242514741349E-3</v>
      </c>
      <c r="I20" s="342">
        <v>-4.9677460255481698E-4</v>
      </c>
      <c r="J20" s="363">
        <v>1.2169021794179447E-3</v>
      </c>
      <c r="K20" s="344">
        <v>4.5471981367224412E-3</v>
      </c>
      <c r="L20" s="344">
        <v>-3.0662326685557684E-3</v>
      </c>
      <c r="M20" s="344">
        <v>-9.8904016993506261E-4</v>
      </c>
      <c r="N20" s="344">
        <v>3.155597652146902E-4</v>
      </c>
      <c r="O20" s="344">
        <v>-1.3696454157554605E-3</v>
      </c>
      <c r="P20" s="344">
        <v>4.5267721402835193E-3</v>
      </c>
      <c r="Q20" s="344">
        <v>6.0823210709615161E-4</v>
      </c>
      <c r="R20" s="344">
        <v>-5.3569630480840846E-3</v>
      </c>
      <c r="S20" s="344">
        <v>-4.9154108187920986E-3</v>
      </c>
      <c r="T20" s="361">
        <v>-6.8308814222417524E-4</v>
      </c>
      <c r="U20" s="145">
        <v>2072865.091008194</v>
      </c>
      <c r="V20" s="145">
        <v>2102973.7013522503</v>
      </c>
      <c r="W20" s="342">
        <f t="shared" si="0"/>
        <v>1.4525118144284033E-2</v>
      </c>
      <c r="X20" s="344">
        <f t="shared" si="1"/>
        <v>-6.9425523977622028E-3</v>
      </c>
    </row>
    <row r="21" spans="1:24" x14ac:dyDescent="0.25">
      <c r="A21" s="145" t="s">
        <v>2</v>
      </c>
      <c r="B21" s="145" t="s">
        <v>56</v>
      </c>
      <c r="C21" s="146">
        <v>1.3333220359596252E-2</v>
      </c>
      <c r="D21" s="342">
        <v>2.4779950044306887E-2</v>
      </c>
      <c r="E21" s="342">
        <v>2.8613798845559257E-2</v>
      </c>
      <c r="F21" s="361">
        <v>3.8338488012523708E-3</v>
      </c>
      <c r="G21" s="344">
        <v>-9.2202227029969386E-4</v>
      </c>
      <c r="H21" s="344">
        <v>-2.74990441205758E-3</v>
      </c>
      <c r="I21" s="342">
        <v>-1.175687225353883E-3</v>
      </c>
      <c r="J21" s="363">
        <v>-1.1867025670213582E-3</v>
      </c>
      <c r="K21" s="344">
        <v>1.3823503997618669E-2</v>
      </c>
      <c r="L21" s="344">
        <v>1.1727888356916072E-3</v>
      </c>
      <c r="M21" s="344">
        <v>1.1911109305000611E-3</v>
      </c>
      <c r="N21" s="344">
        <v>1.3555781407312839E-3</v>
      </c>
      <c r="O21" s="344">
        <v>-3.8904183508527979E-3</v>
      </c>
      <c r="P21" s="344">
        <v>6.8015941817138881E-3</v>
      </c>
      <c r="Q21" s="344">
        <v>-6.3487287440386897E-3</v>
      </c>
      <c r="R21" s="344">
        <v>2.7463781961769573E-3</v>
      </c>
      <c r="S21" s="344">
        <v>2.4770859381804122E-3</v>
      </c>
      <c r="T21" s="361">
        <v>-1.0566788116641579E-3</v>
      </c>
      <c r="U21" s="145">
        <v>1441431.0021141232</v>
      </c>
      <c r="V21" s="145">
        <v>1500315.9042046778</v>
      </c>
      <c r="W21" s="342">
        <f t="shared" si="0"/>
        <v>4.0851696684883976E-2</v>
      </c>
      <c r="X21" s="344">
        <f t="shared" si="1"/>
        <v>1.6071746640577089E-2</v>
      </c>
    </row>
    <row r="22" spans="1:24" x14ac:dyDescent="0.25">
      <c r="A22" s="145" t="s">
        <v>11</v>
      </c>
      <c r="B22" s="145" t="s">
        <v>57</v>
      </c>
      <c r="C22" s="146">
        <v>1.7463745815321736E-2</v>
      </c>
      <c r="D22" s="342">
        <v>5.2930582626231626E-5</v>
      </c>
      <c r="E22" s="342">
        <v>3.7942720568981958E-3</v>
      </c>
      <c r="F22" s="361">
        <v>3.7413414742719642E-3</v>
      </c>
      <c r="G22" s="344">
        <v>-1.9791020447472718E-3</v>
      </c>
      <c r="H22" s="344">
        <v>1.0754399303380957E-2</v>
      </c>
      <c r="I22" s="342">
        <v>-7.1246829577953363E-4</v>
      </c>
      <c r="J22" s="363">
        <v>6.2684055351813761E-4</v>
      </c>
      <c r="K22" s="344">
        <v>6.9503775564050407E-4</v>
      </c>
      <c r="L22" s="344">
        <v>5.1671252441054527E-4</v>
      </c>
      <c r="M22" s="344">
        <v>-3.8188708638775548E-3</v>
      </c>
      <c r="N22" s="344">
        <v>3.039004343514673E-4</v>
      </c>
      <c r="O22" s="344">
        <v>-2.9760200640875922E-3</v>
      </c>
      <c r="P22" s="344">
        <v>-8.1091271828537259E-5</v>
      </c>
      <c r="Q22" s="344">
        <v>5.9656721489309561E-4</v>
      </c>
      <c r="R22" s="344">
        <v>1.8847829309454056E-4</v>
      </c>
      <c r="S22" s="344">
        <v>-3.0055770722201558E-3</v>
      </c>
      <c r="T22" s="361">
        <v>-6.0501183110006629E-4</v>
      </c>
      <c r="U22" s="145">
        <v>1937374.1489377317</v>
      </c>
      <c r="V22" s="145">
        <v>1945701.1122382819</v>
      </c>
      <c r="W22" s="342">
        <f t="shared" si="0"/>
        <v>4.2980666925467315E-3</v>
      </c>
      <c r="X22" s="344">
        <f t="shared" si="1"/>
        <v>4.2451361099204998E-3</v>
      </c>
    </row>
    <row r="23" spans="1:24" x14ac:dyDescent="0.25">
      <c r="A23" s="145" t="s">
        <v>10</v>
      </c>
      <c r="B23" s="145" t="s">
        <v>58</v>
      </c>
      <c r="C23" s="146">
        <v>1.339786612514291E-2</v>
      </c>
      <c r="D23" s="342">
        <v>4.2102681789135898E-2</v>
      </c>
      <c r="E23" s="342">
        <v>4.6001337414850241E-2</v>
      </c>
      <c r="F23" s="361">
        <v>3.8986556257143423E-3</v>
      </c>
      <c r="G23" s="344">
        <v>-9.9384140300040613E-4</v>
      </c>
      <c r="H23" s="344">
        <v>-5.2347582926470793E-4</v>
      </c>
      <c r="I23" s="342">
        <v>-1.4091399999072163E-3</v>
      </c>
      <c r="J23" s="363">
        <v>-3.6412030368326853E-4</v>
      </c>
      <c r="K23" s="344">
        <v>1.1433901677401437E-2</v>
      </c>
      <c r="L23" s="344">
        <v>2.5166221959849189E-4</v>
      </c>
      <c r="M23" s="344">
        <v>-1.7231069773759877E-4</v>
      </c>
      <c r="N23" s="344">
        <v>2.8869143938090591E-3</v>
      </c>
      <c r="O23" s="344">
        <v>-7.4870512949256618E-3</v>
      </c>
      <c r="P23" s="344">
        <v>7.036361130232649E-3</v>
      </c>
      <c r="Q23" s="344">
        <v>-5.7172630141368863E-3</v>
      </c>
      <c r="R23" s="344">
        <v>2.2472279843133158E-4</v>
      </c>
      <c r="S23" s="344">
        <v>-2.3491941831019769E-3</v>
      </c>
      <c r="T23" s="361">
        <v>-1.9805525635765431E-3</v>
      </c>
      <c r="U23" s="145">
        <v>1468488.7111244299</v>
      </c>
      <c r="V23" s="145">
        <v>1537269.7124582529</v>
      </c>
      <c r="W23" s="342">
        <f t="shared" si="0"/>
        <v>4.6837950344988943E-2</v>
      </c>
      <c r="X23" s="344">
        <f t="shared" si="1"/>
        <v>4.735268555853045E-3</v>
      </c>
    </row>
    <row r="24" spans="1:24" x14ac:dyDescent="0.25">
      <c r="A24" s="145" t="s">
        <v>25</v>
      </c>
      <c r="B24" s="145" t="s">
        <v>59</v>
      </c>
      <c r="C24" s="146">
        <v>1.2744773767700746E-2</v>
      </c>
      <c r="D24" s="342">
        <v>3.8763680968934011E-3</v>
      </c>
      <c r="E24" s="342">
        <v>7.6320135993914739E-3</v>
      </c>
      <c r="F24" s="361">
        <v>3.7556455024980728E-3</v>
      </c>
      <c r="G24" s="344">
        <v>-7.9340082885037688E-4</v>
      </c>
      <c r="H24" s="344">
        <v>-1.1302667520245446E-3</v>
      </c>
      <c r="I24" s="342">
        <v>-9.1151774269282448E-4</v>
      </c>
      <c r="J24" s="363">
        <v>-5.6216153001598101E-4</v>
      </c>
      <c r="K24" s="344">
        <v>-8.867465557131915E-4</v>
      </c>
      <c r="L24" s="344">
        <v>-1.0500763639982313E-3</v>
      </c>
      <c r="M24" s="344">
        <v>-2.5474749298646238E-3</v>
      </c>
      <c r="N24" s="344">
        <v>8.3596222083404115E-4</v>
      </c>
      <c r="O24" s="344">
        <v>-3.1466191455675752E-3</v>
      </c>
      <c r="P24" s="344">
        <v>1.3945488404950579E-3</v>
      </c>
      <c r="Q24" s="344">
        <v>5.8853626087040922E-4</v>
      </c>
      <c r="R24" s="344">
        <v>-1.4924914483094298E-4</v>
      </c>
      <c r="S24" s="344">
        <v>3.7311276797813431E-4</v>
      </c>
      <c r="T24" s="361">
        <v>1.141170867099639E-3</v>
      </c>
      <c r="U24" s="145">
        <v>1407265.0620213151</v>
      </c>
      <c r="V24" s="145">
        <v>1408373.7498548382</v>
      </c>
      <c r="W24" s="342">
        <f t="shared" si="0"/>
        <v>7.8783156311046376E-4</v>
      </c>
      <c r="X24" s="344">
        <f t="shared" si="1"/>
        <v>-3.0885365337829374E-3</v>
      </c>
    </row>
    <row r="25" spans="1:24" x14ac:dyDescent="0.25">
      <c r="A25" s="145" t="s">
        <v>30</v>
      </c>
      <c r="B25" s="145" t="s">
        <v>60</v>
      </c>
      <c r="C25" s="146">
        <v>2.0571670713184827E-2</v>
      </c>
      <c r="D25" s="342">
        <v>4.1559159351889363E-5</v>
      </c>
      <c r="E25" s="342">
        <v>3.7828580914982535E-3</v>
      </c>
      <c r="F25" s="361">
        <v>3.7412989321463641E-3</v>
      </c>
      <c r="G25" s="344">
        <v>-9.9274806355342804E-4</v>
      </c>
      <c r="H25" s="344">
        <v>-3.3721526497871857E-3</v>
      </c>
      <c r="I25" s="342">
        <v>-2.2748015278939437E-4</v>
      </c>
      <c r="J25" s="363">
        <v>1.9209817059017142E-3</v>
      </c>
      <c r="K25" s="344">
        <v>4.8571743038425819E-3</v>
      </c>
      <c r="L25" s="344">
        <v>-3.5168316754325968E-3</v>
      </c>
      <c r="M25" s="344">
        <v>-7.129407656449871E-4</v>
      </c>
      <c r="N25" s="344">
        <v>-9.2961793826340511E-5</v>
      </c>
      <c r="O25" s="344">
        <v>-5.3401490204164626E-3</v>
      </c>
      <c r="P25" s="344">
        <v>2.4272392970686729E-3</v>
      </c>
      <c r="Q25" s="344">
        <v>5.9326443948337637E-4</v>
      </c>
      <c r="R25" s="344">
        <v>2.4681407947635403E-4</v>
      </c>
      <c r="S25" s="344">
        <v>-4.8828344864072504E-3</v>
      </c>
      <c r="T25" s="361">
        <v>-2.2643070669160492E-3</v>
      </c>
      <c r="U25" s="145">
        <v>2283518.1975020086</v>
      </c>
      <c r="V25" s="145">
        <v>2266222.6622475288</v>
      </c>
      <c r="W25" s="342">
        <f t="shared" si="0"/>
        <v>-7.5740737575027417E-3</v>
      </c>
      <c r="X25" s="344">
        <f t="shared" si="1"/>
        <v>-7.6156329168546311E-3</v>
      </c>
    </row>
    <row r="26" spans="1:24" x14ac:dyDescent="0.25">
      <c r="A26" s="145" t="s">
        <v>21</v>
      </c>
      <c r="B26" s="145" t="s">
        <v>61</v>
      </c>
      <c r="C26" s="146">
        <v>8.8840048927191825E-3</v>
      </c>
      <c r="D26" s="342">
        <v>1.1036074743314694E-2</v>
      </c>
      <c r="E26" s="342">
        <v>1.4818505735460841E-2</v>
      </c>
      <c r="F26" s="361">
        <v>3.7824309921461463E-3</v>
      </c>
      <c r="G26" s="344">
        <v>-7.0508256536716551E-4</v>
      </c>
      <c r="H26" s="344">
        <v>4.496482164417559E-3</v>
      </c>
      <c r="I26" s="342">
        <v>-1.0261749330231495E-3</v>
      </c>
      <c r="J26" s="363">
        <v>-1.1519784436264668E-3</v>
      </c>
      <c r="K26" s="344">
        <v>1.0786903257555824E-2</v>
      </c>
      <c r="L26" s="344">
        <v>-2.4759058449863591E-3</v>
      </c>
      <c r="M26" s="344">
        <v>2.2839020008169619E-3</v>
      </c>
      <c r="N26" s="344">
        <v>1.7481511360875057E-3</v>
      </c>
      <c r="O26" s="344">
        <v>-3.6978632605237927E-3</v>
      </c>
      <c r="P26" s="344">
        <v>7.3662517691939211E-3</v>
      </c>
      <c r="Q26" s="344">
        <v>6.0928040547492124E-4</v>
      </c>
      <c r="R26" s="344">
        <v>2.2175146256975253E-4</v>
      </c>
      <c r="S26" s="344">
        <v>1.386210532921206E-3</v>
      </c>
      <c r="T26" s="361">
        <v>-1.0678572968751965E-3</v>
      </c>
      <c r="U26" s="145">
        <v>961364.79176569579</v>
      </c>
      <c r="V26" s="145">
        <v>993659.51171226555</v>
      </c>
      <c r="W26" s="342">
        <f t="shared" si="0"/>
        <v>3.3592576120096362E-2</v>
      </c>
      <c r="X26" s="344">
        <f t="shared" si="1"/>
        <v>2.2556501376781668E-2</v>
      </c>
    </row>
    <row r="27" spans="1:24" s="151" customFormat="1" x14ac:dyDescent="0.25">
      <c r="A27" s="151" t="s">
        <v>18</v>
      </c>
      <c r="B27" s="151" t="s">
        <v>62</v>
      </c>
      <c r="C27" s="149">
        <v>1.9673326305690585E-2</v>
      </c>
      <c r="D27" s="364">
        <v>3.2118337071863401E-2</v>
      </c>
      <c r="E27" s="364">
        <v>3.597963983170227E-2</v>
      </c>
      <c r="F27" s="365">
        <v>3.8613027598388694E-3</v>
      </c>
      <c r="G27" s="366">
        <v>-8.5699681101147895E-4</v>
      </c>
      <c r="H27" s="366">
        <v>-3.5241316338499029E-3</v>
      </c>
      <c r="I27" s="364">
        <v>-1.2415949004920268E-3</v>
      </c>
      <c r="J27" s="367">
        <v>6.9073637608463301E-4</v>
      </c>
      <c r="K27" s="366">
        <v>2.209549414516454E-3</v>
      </c>
      <c r="L27" s="366">
        <v>-4.4053923702895847E-3</v>
      </c>
      <c r="M27" s="366">
        <v>4.0890507447999269E-4</v>
      </c>
      <c r="N27" s="366">
        <v>8.4718462297184161E-5</v>
      </c>
      <c r="O27" s="366">
        <v>-6.2267853307109711E-3</v>
      </c>
      <c r="P27" s="366">
        <v>5.0435829157093881E-3</v>
      </c>
      <c r="Q27" s="366">
        <v>6.0926318927689849E-4</v>
      </c>
      <c r="R27" s="366">
        <v>5.0431439379750032E-4</v>
      </c>
      <c r="S27" s="366">
        <v>-1.8256463608266049E-3</v>
      </c>
      <c r="T27" s="365">
        <v>-3.0777598873741319E-3</v>
      </c>
      <c r="U27" s="145">
        <v>2178959.937411041</v>
      </c>
      <c r="V27" s="151">
        <v>2232066.4257391547</v>
      </c>
      <c r="W27" s="364">
        <f t="shared" si="0"/>
        <v>2.437240236330962E-2</v>
      </c>
      <c r="X27" s="366">
        <f t="shared" si="1"/>
        <v>-7.7459347085537811E-3</v>
      </c>
    </row>
    <row r="28" spans="1:24" x14ac:dyDescent="0.25">
      <c r="A28" s="145" t="s">
        <v>4</v>
      </c>
      <c r="B28" s="145" t="s">
        <v>63</v>
      </c>
      <c r="C28" s="330">
        <v>1.6137071991047303E-2</v>
      </c>
      <c r="D28" s="342">
        <v>4.5637678801613291E-5</v>
      </c>
      <c r="E28" s="342">
        <v>3.7869518692743576E-3</v>
      </c>
      <c r="F28" s="361">
        <v>3.7413141904727443E-3</v>
      </c>
      <c r="G28" s="344">
        <v>-2.4627000011712141E-3</v>
      </c>
      <c r="H28" s="344">
        <v>-1.9098214040582651E-3</v>
      </c>
      <c r="I28" s="342">
        <v>-1.5307951579478507E-3</v>
      </c>
      <c r="J28" s="363">
        <v>-3.3243397221438542E-4</v>
      </c>
      <c r="K28" s="344">
        <v>-2.6438076148759482E-2</v>
      </c>
      <c r="L28" s="344">
        <v>-2.7241589316662207E-3</v>
      </c>
      <c r="M28" s="344">
        <v>2.4685621822323478E-3</v>
      </c>
      <c r="N28" s="344">
        <v>1.9857747224083511E-4</v>
      </c>
      <c r="O28" s="344">
        <v>2.9601543744075531E-3</v>
      </c>
      <c r="P28" s="344">
        <v>-1.9039211707015946E-3</v>
      </c>
      <c r="Q28" s="344">
        <v>5.7053369798543141E-4</v>
      </c>
      <c r="R28" s="344">
        <v>1.1424858804365279E-4</v>
      </c>
      <c r="S28" s="344">
        <v>1.9839154448775265E-4</v>
      </c>
      <c r="T28" s="361">
        <v>5.462481472380265E-3</v>
      </c>
      <c r="U28" s="145">
        <v>1810374.1018098646</v>
      </c>
      <c r="V28" s="145">
        <v>1771375.0127968921</v>
      </c>
      <c r="W28" s="342">
        <f t="shared" si="0"/>
        <v>-2.1542005585466817E-2</v>
      </c>
      <c r="X28" s="344">
        <f t="shared" si="1"/>
        <v>-2.158764326426843E-2</v>
      </c>
    </row>
    <row r="29" spans="1:24" x14ac:dyDescent="0.25">
      <c r="A29" s="145" t="s">
        <v>34</v>
      </c>
      <c r="B29" s="145" t="s">
        <v>64</v>
      </c>
      <c r="C29" s="146">
        <v>1.4547981416009055E-2</v>
      </c>
      <c r="D29" s="342">
        <v>1.6030948200346673E-2</v>
      </c>
      <c r="E29" s="342">
        <v>1.9832065730627235E-2</v>
      </c>
      <c r="F29" s="361">
        <v>3.8011175302805622E-3</v>
      </c>
      <c r="G29" s="344">
        <v>1.1927344089133207E-3</v>
      </c>
      <c r="H29" s="344">
        <v>1.1444546275960255E-2</v>
      </c>
      <c r="I29" s="342">
        <v>5.2241990245538439E-4</v>
      </c>
      <c r="J29" s="363">
        <v>5.2580136720825621E-4</v>
      </c>
      <c r="K29" s="344">
        <v>-7.2772697837124589E-3</v>
      </c>
      <c r="L29" s="344">
        <v>3.1030437432950642E-3</v>
      </c>
      <c r="M29" s="344">
        <v>-1.4197704585958704E-3</v>
      </c>
      <c r="N29" s="344">
        <v>1.3364123427153096E-3</v>
      </c>
      <c r="O29" s="344">
        <v>-3.4683257391294742E-3</v>
      </c>
      <c r="P29" s="344">
        <v>-6.3522862867948504E-4</v>
      </c>
      <c r="Q29" s="344">
        <v>6.0230027567653721E-4</v>
      </c>
      <c r="R29" s="344">
        <v>-3.3472803545162577E-3</v>
      </c>
      <c r="S29" s="344">
        <v>1.2024071333793795E-3</v>
      </c>
      <c r="T29" s="361">
        <v>2.5500892430856403E-3</v>
      </c>
      <c r="U29" s="145">
        <v>1612331.8418612487</v>
      </c>
      <c r="V29" s="145">
        <v>1654516.8042330041</v>
      </c>
      <c r="W29" s="342">
        <f t="shared" si="0"/>
        <v>2.6163945458682836E-2</v>
      </c>
      <c r="X29" s="344">
        <f t="shared" si="1"/>
        <v>1.0132997258336163E-2</v>
      </c>
    </row>
    <row r="30" spans="1:24" x14ac:dyDescent="0.25">
      <c r="A30" s="145" t="s">
        <v>14</v>
      </c>
      <c r="B30" s="145" t="s">
        <v>65</v>
      </c>
      <c r="C30" s="146">
        <v>2.4357151831797756E-2</v>
      </c>
      <c r="D30" s="342">
        <v>3.5761647182992906E-2</v>
      </c>
      <c r="E30" s="342">
        <v>3.9636580088602935E-2</v>
      </c>
      <c r="F30" s="361">
        <v>3.874932905610029E-3</v>
      </c>
      <c r="G30" s="344">
        <v>-6.6905554307483683E-4</v>
      </c>
      <c r="H30" s="344">
        <v>-3.7361609001806961E-4</v>
      </c>
      <c r="I30" s="342">
        <v>-1.4010772536565685E-3</v>
      </c>
      <c r="J30" s="363">
        <v>1.6787642769044986E-4</v>
      </c>
      <c r="K30" s="344">
        <v>-9.8995256748501959E-4</v>
      </c>
      <c r="L30" s="344">
        <v>-2.3703636026568553E-3</v>
      </c>
      <c r="M30" s="344">
        <v>2.0941701072541008E-3</v>
      </c>
      <c r="N30" s="344">
        <v>4.89243335566103E-4</v>
      </c>
      <c r="O30" s="344">
        <v>3.3245621043962448E-3</v>
      </c>
      <c r="P30" s="344">
        <v>2.9929575214644455E-3</v>
      </c>
      <c r="Q30" s="344">
        <v>6.1519463005499375E-4</v>
      </c>
      <c r="R30" s="344">
        <v>2.2640214667246639E-4</v>
      </c>
      <c r="S30" s="344">
        <v>3.5108307622047086E-3</v>
      </c>
      <c r="T30" s="361">
        <v>-2.9309558085008902E-3</v>
      </c>
      <c r="U30" s="145">
        <v>2662392.7435653456</v>
      </c>
      <c r="V30" s="145">
        <v>2780397.4346985389</v>
      </c>
      <c r="W30" s="342">
        <f t="shared" si="0"/>
        <v>4.4322796258514208E-2</v>
      </c>
      <c r="X30" s="344">
        <f t="shared" si="1"/>
        <v>8.5611490755213016E-3</v>
      </c>
    </row>
    <row r="31" spans="1:24" x14ac:dyDescent="0.25">
      <c r="A31" s="145" t="s">
        <v>3</v>
      </c>
      <c r="B31" s="145" t="s">
        <v>66</v>
      </c>
      <c r="C31" s="146">
        <v>1.994472065376978E-2</v>
      </c>
      <c r="D31" s="342">
        <v>2.8700467635470517E-2</v>
      </c>
      <c r="E31" s="342">
        <v>3.2548983655442898E-2</v>
      </c>
      <c r="F31" s="361">
        <v>3.8485160199723811E-3</v>
      </c>
      <c r="G31" s="344">
        <v>-8.5742598271565384E-4</v>
      </c>
      <c r="H31" s="344">
        <v>1.9057009241427725E-3</v>
      </c>
      <c r="I31" s="342">
        <v>-1.033236470112886E-3</v>
      </c>
      <c r="J31" s="363">
        <v>-6.3684287391829741E-4</v>
      </c>
      <c r="K31" s="344">
        <v>5.1448755733383145E-3</v>
      </c>
      <c r="L31" s="344">
        <v>4.6175534821579767E-4</v>
      </c>
      <c r="M31" s="344">
        <v>1.3465350777615015E-3</v>
      </c>
      <c r="N31" s="344">
        <v>-2.184853942210907E-8</v>
      </c>
      <c r="O31" s="344">
        <v>1.0959744845540076E-3</v>
      </c>
      <c r="P31" s="344">
        <v>5.0663746173991164E-3</v>
      </c>
      <c r="Q31" s="344">
        <v>6.1826297370215499E-4</v>
      </c>
      <c r="R31" s="344">
        <v>-9.2513432130170159E-4</v>
      </c>
      <c r="S31" s="344">
        <v>-9.6069478439475553E-4</v>
      </c>
      <c r="T31" s="361">
        <v>-2.8280158470084249E-3</v>
      </c>
      <c r="U31" s="145">
        <v>2175699.6165892687</v>
      </c>
      <c r="V31" s="145">
        <v>2264788.1857483629</v>
      </c>
      <c r="W31" s="342">
        <f t="shared" si="0"/>
        <v>4.0947090526565422E-2</v>
      </c>
      <c r="X31" s="344">
        <f t="shared" si="1"/>
        <v>1.2246622891094905E-2</v>
      </c>
    </row>
    <row r="32" spans="1:24" x14ac:dyDescent="0.25">
      <c r="A32" s="145" t="s">
        <v>17</v>
      </c>
      <c r="B32" s="145" t="s">
        <v>67</v>
      </c>
      <c r="C32" s="146">
        <v>1.8766182003625887E-2</v>
      </c>
      <c r="D32" s="342">
        <v>1.7739904049747235E-3</v>
      </c>
      <c r="E32" s="342">
        <v>5.5217706109338405E-3</v>
      </c>
      <c r="F32" s="361">
        <v>3.747780205959117E-3</v>
      </c>
      <c r="G32" s="344">
        <v>-2.9754917339985809E-4</v>
      </c>
      <c r="H32" s="344">
        <v>3.7476481826559382E-3</v>
      </c>
      <c r="I32" s="342">
        <v>-7.1253829449879902E-4</v>
      </c>
      <c r="J32" s="363">
        <v>2.0344347747998093E-3</v>
      </c>
      <c r="K32" s="344">
        <v>1.5885118202033865E-2</v>
      </c>
      <c r="L32" s="344">
        <v>1.4584197171598756E-3</v>
      </c>
      <c r="M32" s="344">
        <v>-2.5956203092374341E-3</v>
      </c>
      <c r="N32" s="344">
        <v>1.607024439901128E-3</v>
      </c>
      <c r="O32" s="344">
        <v>-1.011605608337951E-2</v>
      </c>
      <c r="P32" s="344">
        <v>7.544072282850145E-3</v>
      </c>
      <c r="Q32" s="344">
        <v>5.9744984195964079E-4</v>
      </c>
      <c r="R32" s="344">
        <v>-1.0069002331913879E-5</v>
      </c>
      <c r="S32" s="344">
        <v>2.8463999732875056E-3</v>
      </c>
      <c r="T32" s="361">
        <v>-5.0545666085111129E-4</v>
      </c>
      <c r="U32" s="145">
        <v>2031428.7776927082</v>
      </c>
      <c r="V32" s="145">
        <v>2086287.610362421</v>
      </c>
      <c r="W32" s="342">
        <f t="shared" si="0"/>
        <v>2.7005048501883122E-2</v>
      </c>
      <c r="X32" s="344">
        <f t="shared" si="1"/>
        <v>2.5231058096908399E-2</v>
      </c>
    </row>
    <row r="33" spans="1:24" s="151" customFormat="1" x14ac:dyDescent="0.25">
      <c r="A33" s="151" t="s">
        <v>8</v>
      </c>
      <c r="B33" s="151" t="s">
        <v>68</v>
      </c>
      <c r="C33" s="149">
        <v>1.7439777794434282E-2</v>
      </c>
      <c r="D33" s="364">
        <v>-1.5374091102215992E-4</v>
      </c>
      <c r="E33" s="364">
        <v>3.586827375544388E-3</v>
      </c>
      <c r="F33" s="365">
        <v>3.7405682865665479E-3</v>
      </c>
      <c r="G33" s="366">
        <v>-2.933494922070512E-3</v>
      </c>
      <c r="H33" s="366">
        <v>-2.3153314986168461E-4</v>
      </c>
      <c r="I33" s="364">
        <v>-8.4784959183292763E-4</v>
      </c>
      <c r="J33" s="367">
        <v>-7.4572334067202206E-4</v>
      </c>
      <c r="K33" s="366">
        <v>6.2588834725756382E-3</v>
      </c>
      <c r="L33" s="366">
        <v>2.7793154609878634E-4</v>
      </c>
      <c r="M33" s="366">
        <v>-6.4337581867435212E-4</v>
      </c>
      <c r="N33" s="366">
        <v>9.7775486288043112E-4</v>
      </c>
      <c r="O33" s="366">
        <v>3.57746361362965E-3</v>
      </c>
      <c r="P33" s="366">
        <v>6.6939780597736753E-3</v>
      </c>
      <c r="Q33" s="366">
        <v>6.0076547482412757E-4</v>
      </c>
      <c r="R33" s="366">
        <v>4.2872844032282309E-4</v>
      </c>
      <c r="S33" s="366">
        <v>1.1145730683614907E-4</v>
      </c>
      <c r="T33" s="365">
        <v>-2.1322688114744359E-3</v>
      </c>
      <c r="U33" s="145">
        <v>1888535.0345682919</v>
      </c>
      <c r="V33" s="151">
        <v>1916824.4291922208</v>
      </c>
      <c r="W33" s="364">
        <f t="shared" si="0"/>
        <v>1.4979544517899734E-2</v>
      </c>
      <c r="X33" s="366">
        <f t="shared" si="1"/>
        <v>1.5133285428921894E-2</v>
      </c>
    </row>
    <row r="34" spans="1:24" x14ac:dyDescent="0.25">
      <c r="A34" s="145" t="s">
        <v>16</v>
      </c>
      <c r="B34" s="145" t="s">
        <v>69</v>
      </c>
      <c r="C34" s="330">
        <v>2.7031459311327336E-2</v>
      </c>
      <c r="D34" s="342">
        <v>2.0728020714319007E-2</v>
      </c>
      <c r="E34" s="342">
        <v>2.4546710666685012E-2</v>
      </c>
      <c r="F34" s="361">
        <v>3.8186899523660056E-3</v>
      </c>
      <c r="G34" s="344">
        <v>1.3315187384081995E-3</v>
      </c>
      <c r="H34" s="344">
        <v>1.2427217956234582E-3</v>
      </c>
      <c r="I34" s="342">
        <v>6.6864432403135332E-4</v>
      </c>
      <c r="J34" s="363">
        <v>-9.1879371685799072E-4</v>
      </c>
      <c r="K34" s="344">
        <v>-9.1243685469257763E-3</v>
      </c>
      <c r="L34" s="344">
        <v>3.1668427314963665E-3</v>
      </c>
      <c r="M34" s="344">
        <v>-3.0132987481579221E-4</v>
      </c>
      <c r="N34" s="344">
        <v>-1.3325771267145292E-3</v>
      </c>
      <c r="O34" s="344">
        <v>9.0464976765085581E-3</v>
      </c>
      <c r="P34" s="344">
        <v>-1.409271917567545E-2</v>
      </c>
      <c r="Q34" s="344">
        <v>5.9698822045128885E-4</v>
      </c>
      <c r="R34" s="344">
        <v>1.4472886688368103E-3</v>
      </c>
      <c r="S34" s="344">
        <v>-5.2267722337970834E-3</v>
      </c>
      <c r="T34" s="361">
        <v>1.3921591375698483E-3</v>
      </c>
      <c r="U34" s="145">
        <v>3016931.0022086706</v>
      </c>
      <c r="V34" s="145">
        <v>3054470.1053284891</v>
      </c>
      <c r="W34" s="342">
        <f t="shared" si="0"/>
        <v>1.2442811284824273E-2</v>
      </c>
      <c r="X34" s="344">
        <f t="shared" si="1"/>
        <v>-8.2852094294947332E-3</v>
      </c>
    </row>
    <row r="35" spans="1:24" x14ac:dyDescent="0.25">
      <c r="A35" s="145" t="s">
        <v>15</v>
      </c>
      <c r="B35" s="145" t="s">
        <v>70</v>
      </c>
      <c r="C35" s="146">
        <v>3.5825200548249558E-2</v>
      </c>
      <c r="D35" s="342">
        <v>3.9293205719381774E-5</v>
      </c>
      <c r="E35" s="342">
        <v>3.7805836606079612E-3</v>
      </c>
      <c r="F35" s="361">
        <v>3.7412904548885795E-3</v>
      </c>
      <c r="G35" s="344">
        <v>-1.959416919317114E-4</v>
      </c>
      <c r="H35" s="344">
        <v>-2.5513446873988155E-3</v>
      </c>
      <c r="I35" s="342">
        <v>-3.5607531578008E-4</v>
      </c>
      <c r="J35" s="363">
        <v>-5.4928577915247523E-4</v>
      </c>
      <c r="K35" s="344">
        <v>-1.0093690586377879E-2</v>
      </c>
      <c r="L35" s="344">
        <v>2.6112625051357696E-3</v>
      </c>
      <c r="M35" s="344">
        <v>-1.8581941004521818E-3</v>
      </c>
      <c r="N35" s="344">
        <v>-1.2465489701479759E-3</v>
      </c>
      <c r="O35" s="344">
        <v>6.1644076699880479E-3</v>
      </c>
      <c r="P35" s="344">
        <v>-1.3032801773853908E-2</v>
      </c>
      <c r="Q35" s="344">
        <v>5.8178018755306038E-4</v>
      </c>
      <c r="R35" s="344">
        <v>-1.6949680552307278E-3</v>
      </c>
      <c r="S35" s="344">
        <v>-6.5471093022528848E-3</v>
      </c>
      <c r="T35" s="361">
        <v>2.1409801677166884E-3</v>
      </c>
      <c r="U35" s="145">
        <v>4034894.4345625704</v>
      </c>
      <c r="V35" s="145">
        <v>3942709.4190116129</v>
      </c>
      <c r="W35" s="342">
        <f t="shared" si="0"/>
        <v>-2.2846946071577112E-2</v>
      </c>
      <c r="X35" s="344">
        <f t="shared" si="1"/>
        <v>-2.2886239277296494E-2</v>
      </c>
    </row>
    <row r="36" spans="1:24" x14ac:dyDescent="0.25">
      <c r="A36" s="145" t="s">
        <v>28</v>
      </c>
      <c r="B36" s="145" t="s">
        <v>71</v>
      </c>
      <c r="C36" s="146">
        <v>4.0410713546653945E-2</v>
      </c>
      <c r="D36" s="342">
        <v>-1.2248889461741186E-4</v>
      </c>
      <c r="E36" s="342">
        <v>3.6181963102257519E-3</v>
      </c>
      <c r="F36" s="361">
        <v>3.7406852048431638E-3</v>
      </c>
      <c r="G36" s="344">
        <v>-5.2366450515995977E-3</v>
      </c>
      <c r="H36" s="344">
        <v>-2.0399708851904785E-3</v>
      </c>
      <c r="I36" s="342">
        <v>-6.1654241497954843E-5</v>
      </c>
      <c r="J36" s="363">
        <v>-8.9251520263955442E-4</v>
      </c>
      <c r="K36" s="344">
        <v>-2.3421949363115702E-2</v>
      </c>
      <c r="L36" s="344">
        <v>1.8148602357819232E-3</v>
      </c>
      <c r="M36" s="344">
        <v>-1.7823579897392472E-3</v>
      </c>
      <c r="N36" s="344">
        <v>-1.1778952428538325E-3</v>
      </c>
      <c r="O36" s="344">
        <v>8.0043292428400026E-3</v>
      </c>
      <c r="P36" s="344">
        <v>-1.3243270559333165E-2</v>
      </c>
      <c r="Q36" s="344">
        <v>5.6609093367099295E-4</v>
      </c>
      <c r="R36" s="344">
        <v>1.3637654342701921E-5</v>
      </c>
      <c r="S36" s="344">
        <v>-2.3327718453888258E-3</v>
      </c>
      <c r="T36" s="361">
        <v>7.8275217156088539E-3</v>
      </c>
      <c r="U36" s="145">
        <v>4555403.8437238997</v>
      </c>
      <c r="V36" s="145">
        <v>4426283.681032273</v>
      </c>
      <c r="W36" s="342">
        <f t="shared" si="0"/>
        <v>-2.8344394288888131E-2</v>
      </c>
      <c r="X36" s="344">
        <f t="shared" si="1"/>
        <v>-2.8221905394270719E-2</v>
      </c>
    </row>
    <row r="37" spans="1:24" x14ac:dyDescent="0.25">
      <c r="A37" s="145" t="s">
        <v>12</v>
      </c>
      <c r="B37" s="145" t="s">
        <v>72</v>
      </c>
      <c r="C37" s="146">
        <v>3.2491714701050237E-2</v>
      </c>
      <c r="D37" s="342">
        <v>5.9383222539651781E-2</v>
      </c>
      <c r="E37" s="342">
        <v>6.3346527147265297E-2</v>
      </c>
      <c r="F37" s="361">
        <v>3.9633046076135159E-3</v>
      </c>
      <c r="G37" s="344">
        <v>2.6590627612315121E-3</v>
      </c>
      <c r="H37" s="344">
        <v>-3.2277682385672968E-3</v>
      </c>
      <c r="I37" s="342">
        <v>4.1654451950701166E-4</v>
      </c>
      <c r="J37" s="363">
        <v>-2.1207913192622385E-4</v>
      </c>
      <c r="K37" s="344">
        <v>1.3368069044163988E-3</v>
      </c>
      <c r="L37" s="344">
        <v>3.5491800145557306E-3</v>
      </c>
      <c r="M37" s="344">
        <v>-6.0010960006762204E-4</v>
      </c>
      <c r="N37" s="344">
        <v>-1.1141318356207019E-3</v>
      </c>
      <c r="O37" s="344">
        <v>6.8755336539043643E-3</v>
      </c>
      <c r="P37" s="344">
        <v>-1.4713954763436954E-2</v>
      </c>
      <c r="Q37" s="344">
        <v>6.1800014394974845E-4</v>
      </c>
      <c r="R37" s="344">
        <v>8.6679212967899488E-4</v>
      </c>
      <c r="S37" s="344">
        <v>3.4168475351172845E-3</v>
      </c>
      <c r="T37" s="361">
        <v>-5.4229184766629857E-4</v>
      </c>
      <c r="U37" s="145">
        <v>3576422.2949499581</v>
      </c>
      <c r="V37" s="145">
        <v>3800574.4170558108</v>
      </c>
      <c r="W37" s="342">
        <f t="shared" si="0"/>
        <v>6.2674959392341245E-2</v>
      </c>
      <c r="X37" s="344">
        <f t="shared" si="1"/>
        <v>3.2917368526894641E-3</v>
      </c>
    </row>
    <row r="38" spans="1:24" s="151" customFormat="1" x14ac:dyDescent="0.25">
      <c r="A38" s="151" t="s">
        <v>37</v>
      </c>
      <c r="B38" s="151" t="s">
        <v>73</v>
      </c>
      <c r="C38" s="149">
        <v>2.4901218437420294E-2</v>
      </c>
      <c r="D38" s="364">
        <v>3.4383092666211867E-2</v>
      </c>
      <c r="E38" s="364">
        <v>3.8252868201615886E-2</v>
      </c>
      <c r="F38" s="365">
        <v>3.8697755354040186E-3</v>
      </c>
      <c r="G38" s="366">
        <v>5.1311501795048287E-5</v>
      </c>
      <c r="H38" s="366">
        <v>-3.9984725102182317E-4</v>
      </c>
      <c r="I38" s="364">
        <v>-1.9925461983705262E-4</v>
      </c>
      <c r="J38" s="367">
        <v>-3.5302783387258785E-5</v>
      </c>
      <c r="K38" s="366">
        <v>3.1222757989410876E-3</v>
      </c>
      <c r="L38" s="366">
        <v>2.4727924407643709E-3</v>
      </c>
      <c r="M38" s="366">
        <v>-6.9761924429423416E-4</v>
      </c>
      <c r="N38" s="366">
        <v>-7.9170003079287454E-4</v>
      </c>
      <c r="O38" s="366">
        <v>7.166389250727212E-3</v>
      </c>
      <c r="P38" s="366">
        <v>-8.4705653566170547E-3</v>
      </c>
      <c r="Q38" s="366">
        <v>6.1391478960937107E-4</v>
      </c>
      <c r="R38" s="366">
        <v>-1.2980714665269399E-3</v>
      </c>
      <c r="S38" s="366">
        <v>2.4547435721788968E-3</v>
      </c>
      <c r="T38" s="365">
        <v>-2.6263269020090352E-3</v>
      </c>
      <c r="U38" s="145">
        <v>2735001.4167203871</v>
      </c>
      <c r="V38" s="151">
        <v>2843350.1604542597</v>
      </c>
      <c r="W38" s="364">
        <f t="shared" si="0"/>
        <v>3.96156079011456E-2</v>
      </c>
      <c r="X38" s="366">
        <f t="shared" si="1"/>
        <v>5.2325152349337323E-3</v>
      </c>
    </row>
    <row r="39" spans="1:24" x14ac:dyDescent="0.25">
      <c r="A39" s="145" t="s">
        <v>32</v>
      </c>
      <c r="B39" s="145" t="s">
        <v>74</v>
      </c>
      <c r="C39" s="330">
        <v>2.8141664300978846E-2</v>
      </c>
      <c r="D39" s="342">
        <v>-2.7248671952332826E-2</v>
      </c>
      <c r="E39" s="342">
        <v>-2.360946968965083E-2</v>
      </c>
      <c r="F39" s="361">
        <v>3.6392022626819953E-3</v>
      </c>
      <c r="G39" s="344">
        <v>-3.0720702470189432E-3</v>
      </c>
      <c r="H39" s="344">
        <v>-2.8940728597361964E-3</v>
      </c>
      <c r="I39" s="342">
        <v>-3.8038118696581691E-4</v>
      </c>
      <c r="J39" s="363">
        <v>1.7640165245713657E-3</v>
      </c>
      <c r="K39" s="344">
        <v>-3.4298688944905953E-3</v>
      </c>
      <c r="L39" s="344">
        <v>3.2641178603254328E-4</v>
      </c>
      <c r="M39" s="344">
        <v>1.0443457123197053E-3</v>
      </c>
      <c r="N39" s="344">
        <v>1.3490760097644161E-3</v>
      </c>
      <c r="O39" s="344">
        <v>4.6818353977602367E-3</v>
      </c>
      <c r="P39" s="344">
        <v>2.4762379224487763E-3</v>
      </c>
      <c r="Q39" s="344">
        <v>5.7197915023665669E-4</v>
      </c>
      <c r="R39" s="344">
        <v>7.9389941034113676E-4</v>
      </c>
      <c r="S39" s="344">
        <v>4.0689293394557957E-3</v>
      </c>
      <c r="T39" s="361">
        <v>1.0011845853169499E-3</v>
      </c>
      <c r="U39" s="145">
        <v>3056190.3974412014</v>
      </c>
      <c r="V39" s="145">
        <v>3009406.3966941922</v>
      </c>
      <c r="W39" s="342">
        <f t="shared" si="0"/>
        <v>-1.53079470396148E-2</v>
      </c>
      <c r="X39" s="344">
        <f t="shared" si="1"/>
        <v>1.1940724912718026E-2</v>
      </c>
    </row>
    <row r="40" spans="1:24" x14ac:dyDescent="0.25">
      <c r="A40" s="145" t="s">
        <v>19</v>
      </c>
      <c r="B40" s="145" t="s">
        <v>75</v>
      </c>
      <c r="C40" s="146">
        <v>1.1776649101881415E-2</v>
      </c>
      <c r="D40" s="342">
        <v>1.3150947801382928E-2</v>
      </c>
      <c r="E40" s="342">
        <v>1.6941290837025225E-2</v>
      </c>
      <c r="F40" s="361">
        <v>3.7903430356422962E-3</v>
      </c>
      <c r="G40" s="344">
        <v>-5.1775843684054301E-4</v>
      </c>
      <c r="H40" s="344">
        <v>-3.6062158267551325E-3</v>
      </c>
      <c r="I40" s="342">
        <v>-1.3584938185404738E-3</v>
      </c>
      <c r="J40" s="363">
        <v>-5.985779926596102E-4</v>
      </c>
      <c r="K40" s="344">
        <v>-1.9555026609308523E-2</v>
      </c>
      <c r="L40" s="344">
        <v>-3.4071572542431205E-3</v>
      </c>
      <c r="M40" s="344">
        <v>-1.4619995991682622E-4</v>
      </c>
      <c r="N40" s="344">
        <v>1.7385437768135947E-4</v>
      </c>
      <c r="O40" s="344">
        <v>9.7011378228659684E-3</v>
      </c>
      <c r="P40" s="344">
        <v>1.1312681428952143E-3</v>
      </c>
      <c r="Q40" s="344">
        <v>5.8652999396469063E-4</v>
      </c>
      <c r="R40" s="344">
        <v>2.1347046952502335E-4</v>
      </c>
      <c r="S40" s="344">
        <v>1.4571713806672548E-3</v>
      </c>
      <c r="T40" s="361">
        <v>3.747252050326777E-3</v>
      </c>
      <c r="U40" s="145">
        <v>1303767.0357448747</v>
      </c>
      <c r="V40" s="145">
        <v>1309976.2851524854</v>
      </c>
      <c r="W40" s="342">
        <f t="shared" si="0"/>
        <v>4.7625451766872828E-3</v>
      </c>
      <c r="X40" s="344">
        <f t="shared" si="1"/>
        <v>-8.3884026246956456E-3</v>
      </c>
    </row>
    <row r="41" spans="1:24" x14ac:dyDescent="0.25">
      <c r="A41" s="145" t="s">
        <v>27</v>
      </c>
      <c r="B41" s="145" t="s">
        <v>76</v>
      </c>
      <c r="C41" s="146">
        <v>3.0775822674627789E-2</v>
      </c>
      <c r="D41" s="342">
        <v>1.36890143346724E-2</v>
      </c>
      <c r="E41" s="342">
        <v>1.7481370354403225E-2</v>
      </c>
      <c r="F41" s="361">
        <v>3.7923560197308248E-3</v>
      </c>
      <c r="G41" s="344">
        <v>1.285181155650239E-4</v>
      </c>
      <c r="H41" s="344">
        <v>-4.0013883937275452E-3</v>
      </c>
      <c r="I41" s="342">
        <v>-3.7139342169800749E-4</v>
      </c>
      <c r="J41" s="363">
        <v>1.0805371914979212E-3</v>
      </c>
      <c r="K41" s="344">
        <v>3.4768029312224336E-3</v>
      </c>
      <c r="L41" s="344">
        <v>-1.6165950309374733E-3</v>
      </c>
      <c r="M41" s="344">
        <v>-7.9463994913342439E-4</v>
      </c>
      <c r="N41" s="344">
        <v>-4.0149670763156564E-5</v>
      </c>
      <c r="O41" s="344">
        <v>2.1429964830879111E-3</v>
      </c>
      <c r="P41" s="344">
        <v>4.8333350900824357E-3</v>
      </c>
      <c r="Q41" s="344">
        <v>-3.3375463362277369E-3</v>
      </c>
      <c r="R41" s="344">
        <v>-6.1971052264175874E-4</v>
      </c>
      <c r="S41" s="344">
        <v>7.2752483267990442E-4</v>
      </c>
      <c r="T41" s="361">
        <v>-1.3621597824076126E-4</v>
      </c>
      <c r="U41" s="145">
        <v>3371164.0768405311</v>
      </c>
      <c r="V41" s="145">
        <v>3435059.2521004323</v>
      </c>
      <c r="W41" s="342">
        <f t="shared" si="0"/>
        <v>1.8953445695168991E-2</v>
      </c>
      <c r="X41" s="344">
        <f t="shared" si="1"/>
        <v>5.2644313604965909E-3</v>
      </c>
    </row>
    <row r="42" spans="1:24" x14ac:dyDescent="0.25">
      <c r="A42" s="145" t="s">
        <v>13</v>
      </c>
      <c r="B42" s="145" t="s">
        <v>77</v>
      </c>
      <c r="C42" s="146">
        <v>3.1795920855351649E-2</v>
      </c>
      <c r="D42" s="342">
        <v>1.8466230747777423E-2</v>
      </c>
      <c r="E42" s="342">
        <v>2.2276459019417327E-2</v>
      </c>
      <c r="F42" s="361">
        <v>3.8102282716399039E-3</v>
      </c>
      <c r="G42" s="344">
        <v>-7.0380091866906191E-4</v>
      </c>
      <c r="H42" s="344">
        <v>-3.4611528476480302E-3</v>
      </c>
      <c r="I42" s="342">
        <v>-1.0636562609247502E-3</v>
      </c>
      <c r="J42" s="363">
        <v>3.6321821201901194E-4</v>
      </c>
      <c r="K42" s="344">
        <v>3.7522909906892998E-3</v>
      </c>
      <c r="L42" s="344">
        <v>-2.5069467946048363E-4</v>
      </c>
      <c r="M42" s="344">
        <v>-5.1905898733584088E-4</v>
      </c>
      <c r="N42" s="344">
        <v>1.8465798723243942E-4</v>
      </c>
      <c r="O42" s="344">
        <v>3.4310978296292483E-3</v>
      </c>
      <c r="P42" s="344">
        <v>3.2169100681420648E-3</v>
      </c>
      <c r="Q42" s="344">
        <v>6.0624027352118581E-4</v>
      </c>
      <c r="R42" s="344">
        <v>2.7463574523212131E-4</v>
      </c>
      <c r="S42" s="344">
        <v>-4.2048318384522165E-3</v>
      </c>
      <c r="T42" s="361">
        <v>5.8557607819675894E-4</v>
      </c>
      <c r="U42" s="145">
        <v>3474654.4180794992</v>
      </c>
      <c r="V42" s="145">
        <v>3559741.3755909842</v>
      </c>
      <c r="W42" s="342">
        <f t="shared" si="0"/>
        <v>2.4487890671589074E-2</v>
      </c>
      <c r="X42" s="344">
        <f t="shared" si="1"/>
        <v>6.0216599238116508E-3</v>
      </c>
    </row>
    <row r="43" spans="1:24" x14ac:dyDescent="0.25">
      <c r="A43" s="145" t="s">
        <v>40</v>
      </c>
      <c r="B43" s="145" t="s">
        <v>78</v>
      </c>
      <c r="C43" s="146">
        <v>1.668253450533335E-2</v>
      </c>
      <c r="D43" s="342">
        <v>6.6078423716108503E-2</v>
      </c>
      <c r="E43" s="342">
        <v>7.0066776031772582E-2</v>
      </c>
      <c r="F43" s="361">
        <v>3.9883523156640788E-3</v>
      </c>
      <c r="G43" s="344">
        <v>-1.7384513608864616E-4</v>
      </c>
      <c r="H43" s="344">
        <v>-3.4939463929741787E-3</v>
      </c>
      <c r="I43" s="342">
        <v>-6.515646825286936E-4</v>
      </c>
      <c r="J43" s="363">
        <v>-7.9198792182655353E-4</v>
      </c>
      <c r="K43" s="344">
        <v>5.9182972063016592E-3</v>
      </c>
      <c r="L43" s="344">
        <v>-1.2485399389043916E-3</v>
      </c>
      <c r="M43" s="344">
        <v>7.2034442507962204E-4</v>
      </c>
      <c r="N43" s="344">
        <v>9.8844194151248566E-4</v>
      </c>
      <c r="O43" s="344">
        <v>7.5987697478576699E-3</v>
      </c>
      <c r="P43" s="344">
        <v>4.2950798601200102E-3</v>
      </c>
      <c r="Q43" s="344">
        <v>6.3809661398850359E-4</v>
      </c>
      <c r="R43" s="344">
        <v>2.3223896703949976E-4</v>
      </c>
      <c r="S43" s="344">
        <v>2.0209335597753952E-3</v>
      </c>
      <c r="T43" s="361">
        <v>2.7394951233983278E-4</v>
      </c>
      <c r="U43" s="145">
        <v>1799521.6268365108</v>
      </c>
      <c r="V43" s="145">
        <v>1954987.7775510845</v>
      </c>
      <c r="W43" s="342">
        <f t="shared" si="0"/>
        <v>8.6393043793464797E-2</v>
      </c>
      <c r="X43" s="344">
        <f t="shared" si="1"/>
        <v>2.0314620077356293E-2</v>
      </c>
    </row>
    <row r="44" spans="1:24" s="151" customFormat="1" x14ac:dyDescent="0.25">
      <c r="A44" s="151" t="s">
        <v>20</v>
      </c>
      <c r="B44" s="151" t="s">
        <v>79</v>
      </c>
      <c r="C44" s="149">
        <v>2.9855237767792028E-2</v>
      </c>
      <c r="D44" s="364">
        <v>5.3313029053011052E-2</v>
      </c>
      <c r="E44" s="364">
        <v>5.7253624196001329E-2</v>
      </c>
      <c r="F44" s="365">
        <v>3.9405951429902775E-3</v>
      </c>
      <c r="G44" s="366">
        <v>-6.5345308525777135E-4</v>
      </c>
      <c r="H44" s="366">
        <v>-4.1437792609291257E-3</v>
      </c>
      <c r="I44" s="364">
        <v>-1.0573690343336217E-3</v>
      </c>
      <c r="J44" s="367">
        <v>7.4394327616045253E-4</v>
      </c>
      <c r="K44" s="366">
        <v>1.2159128562557742E-2</v>
      </c>
      <c r="L44" s="366">
        <v>1.6901687379577979E-4</v>
      </c>
      <c r="M44" s="366">
        <v>7.0642093281336749E-4</v>
      </c>
      <c r="N44" s="366">
        <v>-1.5236276939756266E-4</v>
      </c>
      <c r="O44" s="366">
        <v>-9.9327641373814224E-4</v>
      </c>
      <c r="P44" s="366">
        <v>4.2240556247532535E-3</v>
      </c>
      <c r="Q44" s="366">
        <v>6.2979756830450206E-4</v>
      </c>
      <c r="R44" s="366">
        <v>3.9576612763436714E-4</v>
      </c>
      <c r="S44" s="366">
        <v>2.8108515279083868E-3</v>
      </c>
      <c r="T44" s="365">
        <v>-2.1786768744984641E-3</v>
      </c>
      <c r="U44" s="145">
        <v>3230703.6972643901</v>
      </c>
      <c r="V44" s="151">
        <v>3456574.1051580841</v>
      </c>
      <c r="W44" s="364">
        <f t="shared" si="0"/>
        <v>6.9913687251774492E-2</v>
      </c>
      <c r="X44" s="366">
        <f t="shared" si="1"/>
        <v>1.6600658198763441E-2</v>
      </c>
    </row>
    <row r="45" spans="1:24" x14ac:dyDescent="0.25">
      <c r="A45" s="145" t="s">
        <v>24</v>
      </c>
      <c r="B45" s="145" t="s">
        <v>80</v>
      </c>
      <c r="C45" s="330">
        <v>1.5227069961657794E-2</v>
      </c>
      <c r="D45" s="342">
        <v>-4.2520299970114639E-3</v>
      </c>
      <c r="E45" s="342">
        <v>-5.2679399782884495E-4</v>
      </c>
      <c r="F45" s="361">
        <v>3.7252359991826189E-3</v>
      </c>
      <c r="G45" s="344">
        <v>-3.5537113650717655E-3</v>
      </c>
      <c r="H45" s="344">
        <v>4.935785414929339E-3</v>
      </c>
      <c r="I45" s="342">
        <v>-1.192151598642055E-3</v>
      </c>
      <c r="J45" s="363">
        <v>-9.5591392078031578E-4</v>
      </c>
      <c r="K45" s="344">
        <v>4.9455518356009698E-3</v>
      </c>
      <c r="L45" s="344">
        <v>-2.7408747234991537E-4</v>
      </c>
      <c r="M45" s="344">
        <v>5.0399561329461662E-4</v>
      </c>
      <c r="N45" s="344">
        <v>1.1739561485470951E-3</v>
      </c>
      <c r="O45" s="344">
        <v>2.9012376825447994E-3</v>
      </c>
      <c r="P45" s="344">
        <v>4.3756342493057598E-3</v>
      </c>
      <c r="Q45" s="344">
        <v>5.9151178995264786E-4</v>
      </c>
      <c r="R45" s="344">
        <v>9.2506572048911551E-4</v>
      </c>
      <c r="S45" s="344">
        <v>4.0573392130445196E-3</v>
      </c>
      <c r="T45" s="361">
        <v>9.0621546764801941E-4</v>
      </c>
      <c r="U45" s="145">
        <v>1642518.8544952564</v>
      </c>
      <c r="V45" s="145">
        <v>1673420.6043441177</v>
      </c>
      <c r="W45" s="342">
        <f t="shared" si="0"/>
        <v>1.8813634780683985E-2</v>
      </c>
      <c r="X45" s="344">
        <f t="shared" si="1"/>
        <v>2.3065664777695449E-2</v>
      </c>
    </row>
    <row r="46" spans="1:24" x14ac:dyDescent="0.25">
      <c r="A46" s="145" t="s">
        <v>35</v>
      </c>
      <c r="B46" s="145" t="s">
        <v>81</v>
      </c>
      <c r="C46" s="146">
        <v>1.698369090636118E-2</v>
      </c>
      <c r="D46" s="342">
        <v>-1.4455086994678013E-2</v>
      </c>
      <c r="E46" s="342">
        <v>-1.0768022095386631E-2</v>
      </c>
      <c r="F46" s="361">
        <v>3.6870648992913813E-3</v>
      </c>
      <c r="G46" s="344">
        <v>-2.4779691932460546E-3</v>
      </c>
      <c r="H46" s="344">
        <v>5.8328350989386157E-3</v>
      </c>
      <c r="I46" s="342">
        <v>-1.7776935091518009E-4</v>
      </c>
      <c r="J46" s="363">
        <v>-5.8104716518536659E-4</v>
      </c>
      <c r="K46" s="344">
        <v>6.2442567014504569E-3</v>
      </c>
      <c r="L46" s="344">
        <v>-1.8127716077018796E-3</v>
      </c>
      <c r="M46" s="344">
        <v>-1.2676087615675069E-3</v>
      </c>
      <c r="N46" s="344">
        <v>-4.1974412093570557E-4</v>
      </c>
      <c r="O46" s="344">
        <v>-3.3794002109526211E-3</v>
      </c>
      <c r="P46" s="344">
        <v>9.8964423634695375E-4</v>
      </c>
      <c r="Q46" s="344">
        <v>5.8226240712455635E-4</v>
      </c>
      <c r="R46" s="344">
        <v>-3.6755258631501198E-3</v>
      </c>
      <c r="S46" s="344">
        <v>1.8675418518490083E-3</v>
      </c>
      <c r="T46" s="361">
        <v>-3.4613829363864257E-3</v>
      </c>
      <c r="U46" s="145">
        <v>1877085.2571983098</v>
      </c>
      <c r="V46" s="145">
        <v>1853612.8672872954</v>
      </c>
      <c r="W46" s="342">
        <f t="shared" si="0"/>
        <v>-1.25047010097179E-2</v>
      </c>
      <c r="X46" s="344">
        <f t="shared" si="1"/>
        <v>1.9503859849601124E-3</v>
      </c>
    </row>
    <row r="47" spans="1:24" x14ac:dyDescent="0.25">
      <c r="A47" s="145" t="s">
        <v>31</v>
      </c>
      <c r="B47" s="145" t="s">
        <v>82</v>
      </c>
      <c r="C47" s="146">
        <v>1.076862771172076E-2</v>
      </c>
      <c r="D47" s="342">
        <v>2.4756847734244136E-3</v>
      </c>
      <c r="E47" s="342">
        <v>6.226090118676364E-3</v>
      </c>
      <c r="F47" s="361">
        <v>3.7504053452519504E-3</v>
      </c>
      <c r="G47" s="344">
        <v>-4.2469944260297154E-3</v>
      </c>
      <c r="H47" s="344">
        <v>1.1096981467780376E-2</v>
      </c>
      <c r="I47" s="342">
        <v>-1.215873972159498E-3</v>
      </c>
      <c r="J47" s="363">
        <v>-6.7625424124773126E-4</v>
      </c>
      <c r="K47" s="344">
        <v>2.243937163483678E-2</v>
      </c>
      <c r="L47" s="344">
        <v>2.8817470223547748E-3</v>
      </c>
      <c r="M47" s="344">
        <v>-2.4168307262750766E-4</v>
      </c>
      <c r="N47" s="344">
        <v>2.1319036851228379E-3</v>
      </c>
      <c r="O47" s="344">
        <v>-1.7797366695412986E-2</v>
      </c>
      <c r="P47" s="344">
        <v>9.9703951814125169E-3</v>
      </c>
      <c r="Q47" s="344">
        <v>6.0928421548922529E-4</v>
      </c>
      <c r="R47" s="344">
        <v>8.8679796217361329E-4</v>
      </c>
      <c r="S47" s="344">
        <v>4.612392904910223E-4</v>
      </c>
      <c r="T47" s="361">
        <v>-3.3852707343309252E-3</v>
      </c>
      <c r="U47" s="145">
        <v>1164304.292032605</v>
      </c>
      <c r="V47" s="145">
        <v>1198232.546910363</v>
      </c>
      <c r="W47" s="342">
        <f t="shared" si="0"/>
        <v>2.9140367436529147E-2</v>
      </c>
      <c r="X47" s="344">
        <f t="shared" si="1"/>
        <v>2.6664682663104733E-2</v>
      </c>
    </row>
    <row r="48" spans="1:24" x14ac:dyDescent="0.25">
      <c r="A48" s="145" t="s">
        <v>9</v>
      </c>
      <c r="B48" s="145" t="s">
        <v>83</v>
      </c>
      <c r="C48" s="146">
        <v>2.1282106777375263E-2</v>
      </c>
      <c r="D48" s="342">
        <v>3.6589777632381137E-2</v>
      </c>
      <c r="E48" s="342">
        <v>4.0467808692800089E-2</v>
      </c>
      <c r="F48" s="361">
        <v>3.8780310604189516E-3</v>
      </c>
      <c r="G48" s="344">
        <v>-1.8944605479287446E-4</v>
      </c>
      <c r="H48" s="344">
        <v>1.0029391402731624E-2</v>
      </c>
      <c r="I48" s="342">
        <v>-5.6952163664059086E-4</v>
      </c>
      <c r="J48" s="363">
        <v>-1.6682435875514656E-4</v>
      </c>
      <c r="K48" s="344">
        <v>1.3502266875998092E-2</v>
      </c>
      <c r="L48" s="344">
        <v>3.0228779336642919E-3</v>
      </c>
      <c r="M48" s="344">
        <v>-9.3771334457093403E-4</v>
      </c>
      <c r="N48" s="344">
        <v>8.8378193970117813E-4</v>
      </c>
      <c r="O48" s="344">
        <v>-8.0788038353687419E-3</v>
      </c>
      <c r="P48" s="344">
        <v>6.1461039731858236E-3</v>
      </c>
      <c r="Q48" s="344">
        <v>-3.6255673965426283E-3</v>
      </c>
      <c r="R48" s="344">
        <v>1.6233032394752378E-4</v>
      </c>
      <c r="S48" s="344">
        <v>4.1759224837865094E-3</v>
      </c>
      <c r="T48" s="361">
        <v>-1.676088851718216E-3</v>
      </c>
      <c r="U48" s="145">
        <v>2311979.9830876505</v>
      </c>
      <c r="V48" s="145">
        <v>2457973.4690461806</v>
      </c>
      <c r="W48" s="342">
        <f t="shared" si="0"/>
        <v>6.3146518147426001E-2</v>
      </c>
      <c r="X48" s="344">
        <f t="shared" si="1"/>
        <v>2.6556740515044863E-2</v>
      </c>
    </row>
    <row r="49" spans="1:24" x14ac:dyDescent="0.25">
      <c r="A49" s="145" t="s">
        <v>36</v>
      </c>
      <c r="B49" s="145" t="s">
        <v>84</v>
      </c>
      <c r="C49" s="146">
        <v>1.4003091980474256E-2</v>
      </c>
      <c r="D49" s="342">
        <v>1.0211621433235285E-2</v>
      </c>
      <c r="E49" s="342">
        <v>1.3990968027278061E-2</v>
      </c>
      <c r="F49" s="361">
        <v>3.7793465940427762E-3</v>
      </c>
      <c r="G49" s="344">
        <v>-1.9704520891250521E-3</v>
      </c>
      <c r="H49" s="344">
        <v>4.780966929464503E-3</v>
      </c>
      <c r="I49" s="342">
        <v>-2.1343080608127174E-4</v>
      </c>
      <c r="J49" s="363">
        <v>-8.8988932661360209E-4</v>
      </c>
      <c r="K49" s="344">
        <v>8.5838400643014623E-3</v>
      </c>
      <c r="L49" s="344">
        <v>4.7940739498497642E-4</v>
      </c>
      <c r="M49" s="344">
        <v>2.6949955831758743E-3</v>
      </c>
      <c r="N49" s="344">
        <v>2.7611722225295843E-4</v>
      </c>
      <c r="O49" s="344">
        <v>3.9224222305711542E-3</v>
      </c>
      <c r="P49" s="344">
        <v>7.6968777043930903E-3</v>
      </c>
      <c r="Q49" s="344">
        <v>6.1246792166280706E-4</v>
      </c>
      <c r="R49" s="344">
        <v>2.2291131922136387E-4</v>
      </c>
      <c r="S49" s="344">
        <v>2.4987460805547812E-4</v>
      </c>
      <c r="T49" s="361">
        <v>1.5820946477154152E-3</v>
      </c>
      <c r="U49" s="145">
        <v>1501977.6863908486</v>
      </c>
      <c r="V49" s="145">
        <v>1565089.5442812289</v>
      </c>
      <c r="W49" s="342">
        <f t="shared" si="0"/>
        <v>4.2019171431257218E-2</v>
      </c>
      <c r="X49" s="344">
        <f t="shared" si="1"/>
        <v>3.1807549998021933E-2</v>
      </c>
    </row>
    <row r="50" spans="1:24" x14ac:dyDescent="0.25">
      <c r="A50" s="145" t="s">
        <v>26</v>
      </c>
      <c r="B50" s="145" t="s">
        <v>85</v>
      </c>
      <c r="C50" s="146">
        <v>1.0455260273326357E-2</v>
      </c>
      <c r="D50" s="342">
        <v>5.230552231560992E-5</v>
      </c>
      <c r="E50" s="342">
        <v>3.7936446581476879E-3</v>
      </c>
      <c r="F50" s="361">
        <v>3.741339135832078E-3</v>
      </c>
      <c r="G50" s="344">
        <v>-5.7807475880689019E-4</v>
      </c>
      <c r="H50" s="344">
        <v>4.5334159455248102E-3</v>
      </c>
      <c r="I50" s="342">
        <v>-9.1524573652534968E-4</v>
      </c>
      <c r="J50" s="363">
        <v>-4.3204502738558581E-4</v>
      </c>
      <c r="K50" s="344">
        <v>9.1544165182595449E-3</v>
      </c>
      <c r="L50" s="344">
        <v>1.1398000008102649E-3</v>
      </c>
      <c r="M50" s="344">
        <v>-4.7522385018536895E-3</v>
      </c>
      <c r="N50" s="344">
        <v>1.2301598593045249E-3</v>
      </c>
      <c r="O50" s="344">
        <v>5.7220837070157682E-3</v>
      </c>
      <c r="P50" s="344">
        <v>2.4691173565676294E-3</v>
      </c>
      <c r="Q50" s="344">
        <v>6.0100986791034039E-4</v>
      </c>
      <c r="R50" s="344">
        <v>1.0260738951606285E-4</v>
      </c>
      <c r="S50" s="344">
        <v>3.9378716799609581E-3</v>
      </c>
      <c r="T50" s="361">
        <v>-1.5889743181463079E-3</v>
      </c>
      <c r="U50" s="145">
        <v>1130263.7015326289</v>
      </c>
      <c r="V50" s="145">
        <v>1157861.970441167</v>
      </c>
      <c r="W50" s="342">
        <f t="shared" si="0"/>
        <v>2.4417548640299769E-2</v>
      </c>
      <c r="X50" s="344">
        <f t="shared" si="1"/>
        <v>2.4365243117984159E-2</v>
      </c>
    </row>
    <row r="51" spans="1:24" x14ac:dyDescent="0.25">
      <c r="A51" s="145" t="s">
        <v>29</v>
      </c>
      <c r="B51" s="145" t="s">
        <v>86</v>
      </c>
      <c r="C51" s="143">
        <v>1.0251309017814878E-2</v>
      </c>
      <c r="D51" s="342">
        <v>8.6096465766023478E-3</v>
      </c>
      <c r="E51" s="342">
        <v>1.2382999952897711E-2</v>
      </c>
      <c r="F51" s="361">
        <v>3.773353376295363E-3</v>
      </c>
      <c r="G51" s="344">
        <v>4.300328367956574E-5</v>
      </c>
      <c r="H51" s="344">
        <v>4.1498277211338142E-3</v>
      </c>
      <c r="I51" s="342">
        <v>-8.4145098859744749E-4</v>
      </c>
      <c r="J51" s="363">
        <v>2.0237403746776739E-3</v>
      </c>
      <c r="K51" s="344">
        <v>1.2652610504483741E-2</v>
      </c>
      <c r="L51" s="344">
        <v>-3.2138996420139065E-4</v>
      </c>
      <c r="M51" s="344">
        <v>6.9453211562420236E-4</v>
      </c>
      <c r="N51" s="344">
        <v>1.7875332463610505E-3</v>
      </c>
      <c r="O51" s="344">
        <v>-1.8059895432580575E-3</v>
      </c>
      <c r="P51" s="344">
        <v>8.7992105277903132E-3</v>
      </c>
      <c r="Q51" s="344">
        <v>6.1159876090988163E-4</v>
      </c>
      <c r="R51" s="344">
        <v>4.7143452699893729E-4</v>
      </c>
      <c r="S51" s="344">
        <v>-5.1193587853792799E-4</v>
      </c>
      <c r="T51" s="361">
        <v>3.7906433350629598E-3</v>
      </c>
      <c r="U51" s="145">
        <v>1099776.9565115126</v>
      </c>
      <c r="V51" s="145">
        <v>1148086.1637936905</v>
      </c>
      <c r="W51" s="342">
        <f t="shared" si="0"/>
        <v>4.3926367975025027E-2</v>
      </c>
      <c r="X51" s="344">
        <f t="shared" si="1"/>
        <v>3.5316721398422679E-2</v>
      </c>
    </row>
  </sheetData>
  <conditionalFormatting sqref="F10:T5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F04F-DD62-4DB3-B62D-14F621B77BE0}">
  <sheetPr>
    <tabColor rgb="FF7B2451"/>
  </sheetPr>
  <dimension ref="A1:CG50"/>
  <sheetViews>
    <sheetView workbookViewId="0">
      <selection activeCell="AO1" sqref="A1:XFD1048576"/>
    </sheetView>
  </sheetViews>
  <sheetFormatPr defaultColWidth="9.1796875" defaultRowHeight="12.5" x14ac:dyDescent="0.25"/>
  <cols>
    <col min="1" max="1" width="6.453125" style="158" customWidth="1"/>
    <col min="2" max="2" width="55.54296875" style="158" customWidth="1"/>
    <col min="3" max="3" width="16.54296875" style="1" customWidth="1"/>
    <col min="4" max="4" width="11.453125" style="145" customWidth="1"/>
    <col min="5" max="5" width="11" style="145" customWidth="1"/>
    <col min="6" max="6" width="10.54296875" style="145" customWidth="1"/>
    <col min="7" max="7" width="13.453125" style="145" customWidth="1"/>
    <col min="8" max="8" width="13.54296875" style="145" customWidth="1"/>
    <col min="9" max="9" width="12.54296875" style="145" customWidth="1"/>
    <col min="10" max="11" width="13.54296875" style="145" customWidth="1"/>
    <col min="12" max="12" width="11" style="145" customWidth="1"/>
    <col min="13" max="13" width="10.54296875" style="145" customWidth="1"/>
    <col min="14" max="14" width="12.453125" style="145" customWidth="1"/>
    <col min="15" max="15" width="9.1796875" style="145"/>
    <col min="16" max="17" width="12.453125" style="145" customWidth="1"/>
    <col min="18" max="18" width="10.54296875" style="145" customWidth="1"/>
    <col min="19" max="19" width="10.54296875" style="145" bestFit="1" customWidth="1"/>
    <col min="20" max="20" width="10.453125" style="145" customWidth="1"/>
    <col min="21" max="21" width="11" style="145" customWidth="1"/>
    <col min="22" max="22" width="10.54296875" style="145" customWidth="1"/>
    <col min="23" max="23" width="11.453125" style="145" customWidth="1"/>
    <col min="24" max="24" width="11" style="145" customWidth="1"/>
    <col min="25" max="25" width="10.54296875" style="145" customWidth="1"/>
    <col min="26" max="27" width="11.54296875" style="145" customWidth="1"/>
    <col min="28" max="32" width="9.1796875" style="145"/>
    <col min="33" max="33" width="12.453125" style="145" customWidth="1"/>
    <col min="34" max="52" width="9.1796875" style="145"/>
    <col min="53" max="53" width="12.453125" style="145" customWidth="1"/>
    <col min="54" max="54" width="12" style="145" bestFit="1" customWidth="1"/>
    <col min="55" max="55" width="11.54296875" style="145" customWidth="1"/>
    <col min="56" max="56" width="12.54296875" style="145" customWidth="1"/>
    <col min="57" max="58" width="11.54296875" style="145" customWidth="1"/>
    <col min="59" max="59" width="12.453125" style="145" customWidth="1"/>
    <col min="60" max="60" width="11.54296875" style="145" customWidth="1"/>
    <col min="61" max="61" width="12" style="145" customWidth="1"/>
    <col min="62" max="62" width="11.54296875" style="145" customWidth="1"/>
    <col min="63" max="63" width="12.54296875" style="145" customWidth="1"/>
    <col min="64" max="64" width="9.1796875" style="145"/>
    <col min="65" max="65" width="13.54296875" style="145" customWidth="1"/>
    <col min="66" max="16384" width="9.1796875" style="145"/>
  </cols>
  <sheetData>
    <row r="1" spans="1:85" x14ac:dyDescent="0.25">
      <c r="C1" s="1" t="s">
        <v>398</v>
      </c>
      <c r="D1" s="145" t="s">
        <v>397</v>
      </c>
      <c r="G1" s="145" t="s">
        <v>397</v>
      </c>
      <c r="H1" s="145" t="s">
        <v>397</v>
      </c>
      <c r="I1" s="145" t="s">
        <v>397</v>
      </c>
      <c r="J1" s="145" t="s">
        <v>397</v>
      </c>
      <c r="K1" s="145" t="s">
        <v>397</v>
      </c>
      <c r="L1" s="145" t="s">
        <v>397</v>
      </c>
      <c r="M1" s="145" t="s">
        <v>397</v>
      </c>
      <c r="N1" s="145" t="s">
        <v>397</v>
      </c>
      <c r="P1" s="145" t="s">
        <v>396</v>
      </c>
      <c r="R1" s="145" t="s">
        <v>395</v>
      </c>
      <c r="AC1" s="145" t="s">
        <v>394</v>
      </c>
      <c r="AP1" s="145" t="s">
        <v>277</v>
      </c>
    </row>
    <row r="2" spans="1:85" x14ac:dyDescent="0.25">
      <c r="E2" s="348">
        <v>1.8032588286879454</v>
      </c>
    </row>
    <row r="3" spans="1:85" x14ac:dyDescent="0.25">
      <c r="A3" s="145"/>
      <c r="B3" s="145"/>
      <c r="C3" s="145"/>
    </row>
    <row r="4" spans="1:85" s="346" customFormat="1" ht="76.5" customHeight="1" x14ac:dyDescent="0.25">
      <c r="A4" s="163" t="s">
        <v>392</v>
      </c>
      <c r="B4" s="163" t="s">
        <v>271</v>
      </c>
      <c r="C4" s="44" t="s">
        <v>389</v>
      </c>
      <c r="D4" s="44" t="s">
        <v>388</v>
      </c>
      <c r="E4" s="43" t="s">
        <v>391</v>
      </c>
      <c r="F4" s="43" t="s">
        <v>390</v>
      </c>
      <c r="G4" s="44" t="s">
        <v>387</v>
      </c>
      <c r="H4" s="44" t="s">
        <v>386</v>
      </c>
      <c r="I4" s="44" t="s">
        <v>385</v>
      </c>
      <c r="J4" s="44" t="s">
        <v>384</v>
      </c>
      <c r="K4" s="44" t="s">
        <v>383</v>
      </c>
      <c r="L4" s="44" t="s">
        <v>382</v>
      </c>
      <c r="M4" s="44" t="s">
        <v>381</v>
      </c>
      <c r="N4" s="44" t="s">
        <v>380</v>
      </c>
      <c r="P4" s="43" t="s">
        <v>391</v>
      </c>
      <c r="Q4" s="43" t="s">
        <v>390</v>
      </c>
      <c r="R4" s="44" t="s">
        <v>389</v>
      </c>
      <c r="S4" s="44" t="s">
        <v>388</v>
      </c>
      <c r="T4" s="44" t="s">
        <v>387</v>
      </c>
      <c r="U4" s="44" t="s">
        <v>386</v>
      </c>
      <c r="V4" s="44" t="s">
        <v>385</v>
      </c>
      <c r="W4" s="44" t="s">
        <v>384</v>
      </c>
      <c r="X4" s="44" t="s">
        <v>383</v>
      </c>
      <c r="Y4" s="44" t="s">
        <v>382</v>
      </c>
      <c r="Z4" s="44" t="s">
        <v>381</v>
      </c>
      <c r="AA4" s="44" t="s">
        <v>380</v>
      </c>
      <c r="AC4" s="44" t="s">
        <v>87</v>
      </c>
      <c r="AD4" s="44" t="s">
        <v>281</v>
      </c>
      <c r="AE4" s="44" t="s">
        <v>91</v>
      </c>
      <c r="AF4" s="44" t="s">
        <v>370</v>
      </c>
      <c r="AG4" s="44" t="s">
        <v>371</v>
      </c>
      <c r="AH4" s="44" t="s">
        <v>89</v>
      </c>
      <c r="AI4" s="44" t="s">
        <v>90</v>
      </c>
      <c r="AJ4" s="44" t="s">
        <v>378</v>
      </c>
      <c r="AK4" s="44" t="s">
        <v>368</v>
      </c>
      <c r="AL4" s="44" t="s">
        <v>174</v>
      </c>
      <c r="AM4" s="162" t="s">
        <v>379</v>
      </c>
      <c r="AN4" s="162" t="s">
        <v>165</v>
      </c>
      <c r="AP4" s="44" t="s">
        <v>87</v>
      </c>
      <c r="AQ4" s="44" t="s">
        <v>281</v>
      </c>
      <c r="AR4" s="44" t="s">
        <v>91</v>
      </c>
      <c r="AS4" s="44" t="s">
        <v>370</v>
      </c>
      <c r="AT4" s="44" t="s">
        <v>371</v>
      </c>
      <c r="AU4" s="44" t="s">
        <v>89</v>
      </c>
      <c r="AV4" s="44" t="s">
        <v>90</v>
      </c>
      <c r="AW4" s="44" t="s">
        <v>378</v>
      </c>
      <c r="AX4" s="44" t="s">
        <v>368</v>
      </c>
      <c r="AY4" s="44" t="s">
        <v>174</v>
      </c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</row>
    <row r="5" spans="1:85" x14ac:dyDescent="0.25">
      <c r="A5" s="145"/>
      <c r="B5" s="145"/>
      <c r="C5" s="145"/>
    </row>
    <row r="6" spans="1:85" ht="13" x14ac:dyDescent="0.3">
      <c r="A6" s="145"/>
      <c r="B6" s="7" t="s">
        <v>44</v>
      </c>
      <c r="C6" s="349">
        <v>62154630.3081958</v>
      </c>
      <c r="D6" s="349">
        <v>63275439.166666687</v>
      </c>
      <c r="E6" s="349">
        <v>62154630.308195807</v>
      </c>
      <c r="F6" s="349">
        <v>63275439.166666701</v>
      </c>
      <c r="G6" s="145">
        <v>63275439.166666687</v>
      </c>
      <c r="H6" s="145">
        <v>63275439.166666701</v>
      </c>
      <c r="I6" s="145">
        <v>63275439.166666672</v>
      </c>
      <c r="J6" s="145">
        <v>63275439.166666679</v>
      </c>
      <c r="K6" s="145">
        <v>63275439.166666694</v>
      </c>
      <c r="L6" s="145">
        <v>63275439.166666716</v>
      </c>
      <c r="M6" s="145">
        <v>63275439.166666701</v>
      </c>
      <c r="N6" s="145">
        <v>63275439.166666664</v>
      </c>
    </row>
    <row r="7" spans="1:85" ht="13" x14ac:dyDescent="0.3">
      <c r="A7" s="145"/>
      <c r="B7" s="7"/>
      <c r="C7" s="349"/>
      <c r="D7" s="349"/>
      <c r="E7" s="349"/>
      <c r="F7" s="349"/>
    </row>
    <row r="8" spans="1:85" ht="13" x14ac:dyDescent="0.3">
      <c r="A8" s="158" t="s">
        <v>23</v>
      </c>
      <c r="B8" s="158" t="s">
        <v>45</v>
      </c>
      <c r="C8" s="159">
        <v>1845988.9811490192</v>
      </c>
      <c r="D8" s="145">
        <v>1861919.8477114113</v>
      </c>
      <c r="E8" s="4">
        <v>1781270.0843682298</v>
      </c>
      <c r="F8" s="145">
        <v>1804476.1666666658</v>
      </c>
      <c r="G8" s="145">
        <v>1871823.8660230576</v>
      </c>
      <c r="H8" s="145">
        <v>1863748.6953906128</v>
      </c>
      <c r="I8" s="5">
        <v>1865800.3829191015</v>
      </c>
      <c r="J8" s="145">
        <v>1863865.6277462675</v>
      </c>
      <c r="K8" s="145">
        <v>1850331.4968999273</v>
      </c>
      <c r="L8" s="145">
        <v>1859318.0940040383</v>
      </c>
      <c r="M8" s="145">
        <v>1862330.7820078644</v>
      </c>
      <c r="N8" s="145">
        <v>1867450.9933628105</v>
      </c>
      <c r="O8" s="145">
        <v>1.3027829132754207</v>
      </c>
      <c r="P8" s="350">
        <v>2.865868681924006</v>
      </c>
      <c r="Q8" s="350">
        <v>2.851779759147461</v>
      </c>
      <c r="R8" s="350">
        <v>2.9699943061291192</v>
      </c>
      <c r="S8" s="350">
        <v>2.9425632950679943</v>
      </c>
      <c r="T8" s="350">
        <v>2.9582155267112378</v>
      </c>
      <c r="U8" s="350">
        <v>2.9454535913714044</v>
      </c>
      <c r="V8" s="350">
        <v>2.9486960619974649</v>
      </c>
      <c r="W8" s="350">
        <v>2.9456383903347865</v>
      </c>
      <c r="X8" s="350">
        <v>2.9242491577595819</v>
      </c>
      <c r="Y8" s="350">
        <v>2.9384515042347119</v>
      </c>
      <c r="Z8" s="350">
        <v>2.9432127323565607</v>
      </c>
      <c r="AA8" s="350">
        <v>2.9513046735937611</v>
      </c>
      <c r="AC8" s="351">
        <v>-2.7431011061124888E-2</v>
      </c>
      <c r="AD8" s="351">
        <v>-1.4088922776545054E-2</v>
      </c>
      <c r="AE8" s="351">
        <v>-1.5652231643243475E-2</v>
      </c>
      <c r="AF8" s="351">
        <v>-2.8902963034100893E-3</v>
      </c>
      <c r="AG8" s="351">
        <v>-6.1327669294706233E-3</v>
      </c>
      <c r="AH8" s="351">
        <v>-3.0750952667921716E-3</v>
      </c>
      <c r="AI8" s="351">
        <v>1.8314137308412359E-2</v>
      </c>
      <c r="AJ8" s="351">
        <v>4.1117908332823916E-3</v>
      </c>
      <c r="AK8" s="351">
        <v>-6.4943728856636795E-4</v>
      </c>
      <c r="AL8" s="351">
        <v>-8.7413785257668408E-3</v>
      </c>
      <c r="AM8" s="351">
        <v>-2.8804200592099871E-2</v>
      </c>
      <c r="AN8" s="351">
        <v>1.3731895309749831E-3</v>
      </c>
      <c r="AP8" s="350">
        <v>-0.92360483670005844</v>
      </c>
      <c r="AQ8" s="350">
        <v>-0.49161089848284434</v>
      </c>
      <c r="AR8" s="350">
        <v>-0.53192506239298398</v>
      </c>
      <c r="AS8" s="350">
        <v>-9.8223759816976258E-2</v>
      </c>
      <c r="AT8" s="350">
        <v>-0.20841580331507917</v>
      </c>
      <c r="AU8" s="350">
        <v>-0.10450396332837811</v>
      </c>
      <c r="AV8" s="350">
        <v>0.62238720027224326</v>
      </c>
      <c r="AW8" s="350">
        <v>0.13973500043904338</v>
      </c>
      <c r="AX8" s="350">
        <v>-2.2070461140288277E-2</v>
      </c>
      <c r="AY8" s="350">
        <v>-0.29706679684403703</v>
      </c>
      <c r="AZ8" s="352">
        <v>-0.99169454460930051</v>
      </c>
      <c r="BA8" s="350"/>
    </row>
    <row r="9" spans="1:85" ht="13" x14ac:dyDescent="0.3">
      <c r="A9" s="158" t="s">
        <v>6</v>
      </c>
      <c r="B9" s="158" t="s">
        <v>46</v>
      </c>
      <c r="C9" s="159">
        <v>3531342.3843302457</v>
      </c>
      <c r="D9" s="145">
        <v>3590154.6921548392</v>
      </c>
      <c r="E9" s="4">
        <v>3160953.819393869</v>
      </c>
      <c r="F9" s="145">
        <v>3212458.4166666688</v>
      </c>
      <c r="G9" s="145">
        <v>3599515.1402294403</v>
      </c>
      <c r="H9" s="145">
        <v>3585302.2266408945</v>
      </c>
      <c r="I9" s="5">
        <v>3583302.9229468703</v>
      </c>
      <c r="J9" s="145">
        <v>3589324.7424243083</v>
      </c>
      <c r="K9" s="145">
        <v>3591155.7952908399</v>
      </c>
      <c r="L9" s="145">
        <v>3584318.5930687906</v>
      </c>
      <c r="M9" s="145">
        <v>3590327.4390347535</v>
      </c>
      <c r="N9" s="145">
        <v>3593476.2441397174</v>
      </c>
      <c r="O9" s="145">
        <v>1.6294004979381862</v>
      </c>
      <c r="P9" s="350">
        <v>5.0856288642055691</v>
      </c>
      <c r="Q9" s="350">
        <v>5.0769436909084016</v>
      </c>
      <c r="R9" s="350">
        <v>5.6815435420015641</v>
      </c>
      <c r="S9" s="350">
        <v>5.6738518759204792</v>
      </c>
      <c r="T9" s="350">
        <v>5.6886450534912356</v>
      </c>
      <c r="U9" s="350">
        <v>5.6661830780775055</v>
      </c>
      <c r="V9" s="350">
        <v>5.6630233944461414</v>
      </c>
      <c r="W9" s="350">
        <v>5.6725402299778178</v>
      </c>
      <c r="X9" s="350">
        <v>5.6754340113417179</v>
      </c>
      <c r="Y9" s="350">
        <v>5.6646285514158823</v>
      </c>
      <c r="Z9" s="350">
        <v>5.6741248837133735</v>
      </c>
      <c r="AA9" s="350">
        <v>5.6791012302175394</v>
      </c>
      <c r="AC9" s="351">
        <v>-7.691666081084847E-3</v>
      </c>
      <c r="AD9" s="351">
        <v>-8.6851732971675588E-3</v>
      </c>
      <c r="AE9" s="351">
        <v>-1.4793177570756377E-2</v>
      </c>
      <c r="AF9" s="351">
        <v>7.6687978429736958E-3</v>
      </c>
      <c r="AG9" s="351">
        <v>1.0828481474337792E-2</v>
      </c>
      <c r="AH9" s="351">
        <v>1.3116459426614213E-3</v>
      </c>
      <c r="AI9" s="351">
        <v>-1.5821354212386396E-3</v>
      </c>
      <c r="AJ9" s="351">
        <v>9.2233245045969525E-3</v>
      </c>
      <c r="AK9" s="351">
        <v>-2.7300779289429755E-4</v>
      </c>
      <c r="AL9" s="351">
        <v>-5.2493542970601936E-3</v>
      </c>
      <c r="AM9" s="351">
        <v>-1.550598614547205E-3</v>
      </c>
      <c r="AN9" s="351">
        <v>-6.1410674665376419E-3</v>
      </c>
      <c r="AP9" s="350">
        <v>-0.13537986683061012</v>
      </c>
      <c r="AQ9" s="350">
        <v>-0.17077874790071371</v>
      </c>
      <c r="AR9" s="350">
        <v>-0.26072548057762707</v>
      </c>
      <c r="AS9" s="350">
        <v>0.13516034628115089</v>
      </c>
      <c r="AT9" s="350">
        <v>0.19084885737488641</v>
      </c>
      <c r="AU9" s="350">
        <v>2.3117380773156518E-2</v>
      </c>
      <c r="AV9" s="350">
        <v>-2.7884679682124533E-2</v>
      </c>
      <c r="AW9" s="350">
        <v>0.16255842955189301</v>
      </c>
      <c r="AX9" s="350">
        <v>-4.8116834712045951E-3</v>
      </c>
      <c r="AY9" s="350">
        <v>-9.2518352820209662E-2</v>
      </c>
      <c r="AZ9" s="352">
        <v>-4.5033930470792731E-2</v>
      </c>
    </row>
    <row r="10" spans="1:85" ht="13" x14ac:dyDescent="0.3">
      <c r="A10" s="158" t="s">
        <v>1</v>
      </c>
      <c r="B10" s="158" t="s">
        <v>47</v>
      </c>
      <c r="C10" s="159">
        <v>1552987.4948690936</v>
      </c>
      <c r="D10" s="145">
        <v>1593777.9603829889</v>
      </c>
      <c r="E10" s="4">
        <v>1493912.7157311472</v>
      </c>
      <c r="F10" s="145">
        <v>1518781.8333333337</v>
      </c>
      <c r="G10" s="145">
        <v>1595903.3841497353</v>
      </c>
      <c r="H10" s="145">
        <v>1593187.4880480447</v>
      </c>
      <c r="I10" s="5">
        <v>1592728.4437546087</v>
      </c>
      <c r="J10" s="145">
        <v>1593016.5789135788</v>
      </c>
      <c r="K10" s="145">
        <v>1590351.3390639606</v>
      </c>
      <c r="L10" s="145">
        <v>1594718.8687438702</v>
      </c>
      <c r="M10" s="145">
        <v>1594796.2935681811</v>
      </c>
      <c r="N10" s="145">
        <v>1579085.0610142055</v>
      </c>
      <c r="O10" s="145">
        <v>1.6646968286909001</v>
      </c>
      <c r="P10" s="350">
        <v>2.4035421147604468</v>
      </c>
      <c r="Q10" s="350">
        <v>2.4002707106194578</v>
      </c>
      <c r="R10" s="350">
        <v>2.4985869711854991</v>
      </c>
      <c r="S10" s="350">
        <v>2.5187939923814651</v>
      </c>
      <c r="T10" s="350">
        <v>2.5221529951710751</v>
      </c>
      <c r="U10" s="350">
        <v>2.5178608146070851</v>
      </c>
      <c r="V10" s="350">
        <v>2.5171353446625364</v>
      </c>
      <c r="W10" s="350">
        <v>2.5175907111724563</v>
      </c>
      <c r="X10" s="350">
        <v>2.5133785873457088</v>
      </c>
      <c r="Y10" s="350">
        <v>2.5202809964596224</v>
      </c>
      <c r="Z10" s="350">
        <v>2.5204033580351894</v>
      </c>
      <c r="AA10" s="350">
        <v>2.495573451264268</v>
      </c>
      <c r="AC10" s="351">
        <v>2.0207021195965957E-2</v>
      </c>
      <c r="AD10" s="351">
        <v>-3.2714041409889205E-3</v>
      </c>
      <c r="AE10" s="351">
        <v>-3.3590027896099883E-3</v>
      </c>
      <c r="AF10" s="351">
        <v>9.331777743799563E-4</v>
      </c>
      <c r="AG10" s="351">
        <v>1.6586477189286519E-3</v>
      </c>
      <c r="AH10" s="351">
        <v>1.2032812090088107E-3</v>
      </c>
      <c r="AI10" s="351">
        <v>5.4154050357562156E-3</v>
      </c>
      <c r="AJ10" s="351">
        <v>-1.4870040781573834E-3</v>
      </c>
      <c r="AK10" s="351">
        <v>-1.6093656537243817E-3</v>
      </c>
      <c r="AL10" s="351">
        <v>2.3220541117197069E-2</v>
      </c>
      <c r="AM10" s="351">
        <v>2.2704276192790029E-2</v>
      </c>
      <c r="AN10" s="351">
        <v>-2.497254996824072E-3</v>
      </c>
      <c r="AP10" s="350">
        <v>0.80873795585263841</v>
      </c>
      <c r="AQ10" s="350">
        <v>-0.13610762719316738</v>
      </c>
      <c r="AR10" s="350">
        <v>-0.13335758302464917</v>
      </c>
      <c r="AS10" s="350">
        <v>3.7048594573534654E-2</v>
      </c>
      <c r="AT10" s="350">
        <v>6.5850868469018234E-2</v>
      </c>
      <c r="AU10" s="350">
        <v>4.7772116840374648E-2</v>
      </c>
      <c r="AV10" s="350">
        <v>0.21499991869664845</v>
      </c>
      <c r="AW10" s="350">
        <v>-5.9036351629195898E-2</v>
      </c>
      <c r="AX10" s="350">
        <v>-6.389429459464295E-2</v>
      </c>
      <c r="AY10" s="350">
        <v>0.92189123792702676</v>
      </c>
      <c r="AZ10" s="352">
        <v>0.89516688006494738</v>
      </c>
    </row>
    <row r="11" spans="1:85" ht="13" x14ac:dyDescent="0.3">
      <c r="A11" s="161" t="s">
        <v>38</v>
      </c>
      <c r="B11" s="161" t="s">
        <v>48</v>
      </c>
      <c r="C11" s="160">
        <v>2666706.2628800552</v>
      </c>
      <c r="D11" s="145">
        <v>2729434.2350525041</v>
      </c>
      <c r="E11" s="82">
        <v>2637943.2748321095</v>
      </c>
      <c r="F11" s="145">
        <v>2684219.3333333354</v>
      </c>
      <c r="G11" s="145">
        <v>2724185.6754132928</v>
      </c>
      <c r="H11" s="145">
        <v>2734169.1366366777</v>
      </c>
      <c r="I11" s="5">
        <v>2733689.2271117652</v>
      </c>
      <c r="J11" s="145">
        <v>2728551.1398264663</v>
      </c>
      <c r="K11" s="145">
        <v>2719221.5487224394</v>
      </c>
      <c r="L11" s="145">
        <v>2731041.6078020348</v>
      </c>
      <c r="M11" s="145">
        <v>2730350.5008178013</v>
      </c>
      <c r="N11" s="145">
        <v>2726458.4091403047</v>
      </c>
      <c r="O11" s="145">
        <v>1.7542476725232508</v>
      </c>
      <c r="P11" s="350">
        <v>4.2441621191402472</v>
      </c>
      <c r="Q11" s="350">
        <v>4.2421188516181392</v>
      </c>
      <c r="R11" s="350">
        <v>4.2904386200305646</v>
      </c>
      <c r="S11" s="350">
        <v>4.3135761221083104</v>
      </c>
      <c r="T11" s="350">
        <v>4.305281340265096</v>
      </c>
      <c r="U11" s="350">
        <v>4.3210591228531996</v>
      </c>
      <c r="V11" s="350">
        <v>4.3203006776630408</v>
      </c>
      <c r="W11" s="350">
        <v>4.3121804854479135</v>
      </c>
      <c r="X11" s="350">
        <v>4.2974360739876412</v>
      </c>
      <c r="Y11" s="350">
        <v>4.3161164011971618</v>
      </c>
      <c r="Z11" s="350">
        <v>4.3150241812247128</v>
      </c>
      <c r="AA11" s="350">
        <v>4.3088731505424231</v>
      </c>
      <c r="AC11" s="351">
        <v>2.3137502077745786E-2</v>
      </c>
      <c r="AD11" s="351">
        <v>-2.0432675221080387E-3</v>
      </c>
      <c r="AE11" s="351">
        <v>8.294781843214416E-3</v>
      </c>
      <c r="AF11" s="351">
        <v>-7.4830007448891678E-3</v>
      </c>
      <c r="AG11" s="351">
        <v>-6.7245555547303937E-3</v>
      </c>
      <c r="AH11" s="351">
        <v>1.3956366603968817E-3</v>
      </c>
      <c r="AI11" s="351">
        <v>1.614004812066927E-2</v>
      </c>
      <c r="AJ11" s="351">
        <v>-2.5402790888513493E-3</v>
      </c>
      <c r="AK11" s="351">
        <v>-1.4480591164023338E-3</v>
      </c>
      <c r="AL11" s="351">
        <v>4.7029715658872817E-3</v>
      </c>
      <c r="AM11" s="351">
        <v>1.0294276163186566E-2</v>
      </c>
      <c r="AN11" s="351">
        <v>1.284322591455922E-2</v>
      </c>
      <c r="AP11" s="350">
        <v>0.53928057541074803</v>
      </c>
      <c r="AQ11" s="350">
        <v>-4.8143013031791297E-2</v>
      </c>
      <c r="AR11" s="350">
        <v>0.19229478299226688</v>
      </c>
      <c r="AS11" s="350">
        <v>-0.17347556952887999</v>
      </c>
      <c r="AT11" s="350">
        <v>-0.15589282220534198</v>
      </c>
      <c r="AU11" s="350">
        <v>3.2354515624375912E-2</v>
      </c>
      <c r="AV11" s="350">
        <v>0.37416861703093429</v>
      </c>
      <c r="AW11" s="350">
        <v>-5.8890327119340564E-2</v>
      </c>
      <c r="AX11" s="350">
        <v>-3.3569805549057474E-2</v>
      </c>
      <c r="AY11" s="350">
        <v>0.10902720695673385</v>
      </c>
      <c r="AZ11" s="352">
        <v>0.23787358516989962</v>
      </c>
    </row>
    <row r="12" spans="1:85" ht="13" x14ac:dyDescent="0.3">
      <c r="A12" s="158" t="s">
        <v>41</v>
      </c>
      <c r="B12" s="158" t="s">
        <v>49</v>
      </c>
      <c r="C12" s="159">
        <v>3063452.5509970644</v>
      </c>
      <c r="D12" s="145">
        <v>3118217.5449593742</v>
      </c>
      <c r="E12" s="4">
        <v>2738502.747181762</v>
      </c>
      <c r="F12" s="145">
        <v>2777621.7499999995</v>
      </c>
      <c r="G12" s="145">
        <v>3125727.6922873361</v>
      </c>
      <c r="H12" s="145">
        <v>3116934.5169947585</v>
      </c>
      <c r="I12" s="5">
        <v>3113101.7002082285</v>
      </c>
      <c r="J12" s="145">
        <v>3116161.5802346328</v>
      </c>
      <c r="K12" s="145">
        <v>3113324.850712019</v>
      </c>
      <c r="L12" s="145">
        <v>3120056.7240313762</v>
      </c>
      <c r="M12" s="145">
        <v>3117801.9707949879</v>
      </c>
      <c r="N12" s="145">
        <v>3120780.9856316107</v>
      </c>
      <c r="O12" s="145">
        <v>1.4284814159304946</v>
      </c>
      <c r="P12" s="350">
        <v>4.4059513082175936</v>
      </c>
      <c r="Q12" s="350">
        <v>4.389731286864369</v>
      </c>
      <c r="R12" s="350">
        <v>4.9287599906987349</v>
      </c>
      <c r="S12" s="350">
        <v>4.928006167995183</v>
      </c>
      <c r="T12" s="350">
        <v>4.9398751450056473</v>
      </c>
      <c r="U12" s="350">
        <v>4.9259784808206435</v>
      </c>
      <c r="V12" s="350">
        <v>4.919921127703847</v>
      </c>
      <c r="W12" s="350">
        <v>4.9247569377222398</v>
      </c>
      <c r="X12" s="350">
        <v>4.9202737929823943</v>
      </c>
      <c r="Y12" s="350">
        <v>4.9309127919494733</v>
      </c>
      <c r="Z12" s="350">
        <v>4.927349397896295</v>
      </c>
      <c r="AA12" s="350">
        <v>4.9320574092129412</v>
      </c>
      <c r="AC12" s="351">
        <v>-7.5382270355195402E-4</v>
      </c>
      <c r="AD12" s="351">
        <v>-1.6220021353224645E-2</v>
      </c>
      <c r="AE12" s="351">
        <v>-1.1868977010464299E-2</v>
      </c>
      <c r="AF12" s="351">
        <v>2.0276871745394942E-3</v>
      </c>
      <c r="AG12" s="351">
        <v>8.0850402913359432E-3</v>
      </c>
      <c r="AH12" s="351">
        <v>3.2492302729432154E-3</v>
      </c>
      <c r="AI12" s="351">
        <v>7.7323750127886726E-3</v>
      </c>
      <c r="AJ12" s="351">
        <v>-2.9066239542903105E-3</v>
      </c>
      <c r="AK12" s="351">
        <v>6.567700988879821E-4</v>
      </c>
      <c r="AL12" s="351">
        <v>-4.0512412177582391E-3</v>
      </c>
      <c r="AM12" s="351">
        <v>-1.3295760685242186E-2</v>
      </c>
      <c r="AN12" s="351">
        <v>1.2541937981690232E-2</v>
      </c>
      <c r="AP12" s="350">
        <v>-1.5294368258436679E-2</v>
      </c>
      <c r="AQ12" s="350">
        <v>-0.36813891526609671</v>
      </c>
      <c r="AR12" s="350">
        <v>-0.24084744632722016</v>
      </c>
      <c r="AS12" s="350">
        <v>4.114619798384709E-2</v>
      </c>
      <c r="AT12" s="350">
        <v>0.16406311225509501</v>
      </c>
      <c r="AU12" s="350">
        <v>6.5933973338857865E-2</v>
      </c>
      <c r="AV12" s="350">
        <v>0.15690676409876259</v>
      </c>
      <c r="AW12" s="350">
        <v>-5.8981743431396443E-2</v>
      </c>
      <c r="AX12" s="350">
        <v>1.3327298637598298E-2</v>
      </c>
      <c r="AY12" s="350">
        <v>-8.2208525713074937E-2</v>
      </c>
      <c r="AZ12" s="352">
        <v>-0.30879928442362736</v>
      </c>
    </row>
    <row r="13" spans="1:85" ht="13" x14ac:dyDescent="0.3">
      <c r="A13" s="158" t="s">
        <v>22</v>
      </c>
      <c r="B13" s="158" t="s">
        <v>50</v>
      </c>
      <c r="C13" s="159">
        <v>3376871.7351434957</v>
      </c>
      <c r="D13" s="145">
        <v>3448687.3715779241</v>
      </c>
      <c r="E13" s="4">
        <v>3186875.2471713456</v>
      </c>
      <c r="F13" s="145">
        <v>3267671.9166666688</v>
      </c>
      <c r="G13" s="145">
        <v>3440737.3900499726</v>
      </c>
      <c r="H13" s="145">
        <v>3455801.4152711174</v>
      </c>
      <c r="I13" s="5">
        <v>3448612.7923778431</v>
      </c>
      <c r="J13" s="145">
        <v>3446294.0786726438</v>
      </c>
      <c r="K13" s="145">
        <v>3444378.0045919241</v>
      </c>
      <c r="L13" s="145">
        <v>3450717.1754436856</v>
      </c>
      <c r="M13" s="145">
        <v>3449954.1951026367</v>
      </c>
      <c r="N13" s="145">
        <v>3466127.5553880329</v>
      </c>
      <c r="O13" s="145">
        <v>2.5352943943142399</v>
      </c>
      <c r="P13" s="350">
        <v>5.1273336055079382</v>
      </c>
      <c r="Q13" s="350">
        <v>5.1642026664716818</v>
      </c>
      <c r="R13" s="350">
        <v>5.4330171676658123</v>
      </c>
      <c r="S13" s="350">
        <v>5.4502780494247167</v>
      </c>
      <c r="T13" s="350">
        <v>5.4377139619483552</v>
      </c>
      <c r="U13" s="350">
        <v>5.4615210274061949</v>
      </c>
      <c r="V13" s="350">
        <v>5.4501601850510157</v>
      </c>
      <c r="W13" s="350">
        <v>5.4464957083824421</v>
      </c>
      <c r="X13" s="350">
        <v>5.4434675601689255</v>
      </c>
      <c r="Y13" s="350">
        <v>5.453485935284526</v>
      </c>
      <c r="Z13" s="350">
        <v>5.4522801272315169</v>
      </c>
      <c r="AA13" s="350">
        <v>5.477840376987821</v>
      </c>
      <c r="AC13" s="351">
        <v>1.7260881758904389E-2</v>
      </c>
      <c r="AD13" s="351">
        <v>3.6869060963743649E-2</v>
      </c>
      <c r="AE13" s="351">
        <v>1.2564087476361507E-2</v>
      </c>
      <c r="AF13" s="351">
        <v>-1.1242977981478219E-2</v>
      </c>
      <c r="AG13" s="351">
        <v>1.1786437370098213E-4</v>
      </c>
      <c r="AH13" s="351">
        <v>3.7823410422745951E-3</v>
      </c>
      <c r="AI13" s="351">
        <v>6.8104892557911967E-3</v>
      </c>
      <c r="AJ13" s="351">
        <v>-3.2078858598092452E-3</v>
      </c>
      <c r="AK13" s="351">
        <v>-2.0020778068001732E-3</v>
      </c>
      <c r="AL13" s="351">
        <v>-2.7562327563104283E-2</v>
      </c>
      <c r="AM13" s="351">
        <v>1.612857390068001E-2</v>
      </c>
      <c r="AN13" s="351">
        <v>1.1323078582243795E-3</v>
      </c>
      <c r="AP13" s="350">
        <v>0.31770342751043035</v>
      </c>
      <c r="AQ13" s="350">
        <v>0.71906889234080229</v>
      </c>
      <c r="AR13" s="350">
        <v>0.23052195433749773</v>
      </c>
      <c r="AS13" s="350">
        <v>-0.20628264979370967</v>
      </c>
      <c r="AT13" s="350">
        <v>2.1625387298070575E-3</v>
      </c>
      <c r="AU13" s="350">
        <v>6.9397212545400794E-2</v>
      </c>
      <c r="AV13" s="350">
        <v>0.12495673053799616</v>
      </c>
      <c r="AW13" s="350">
        <v>-5.8857288210238029E-2</v>
      </c>
      <c r="AX13" s="350">
        <v>-3.6733498523281671E-2</v>
      </c>
      <c r="AY13" s="350">
        <v>-0.50570498079476001</v>
      </c>
      <c r="AZ13" s="352">
        <v>0.33852891116951467</v>
      </c>
    </row>
    <row r="14" spans="1:85" ht="13" x14ac:dyDescent="0.3">
      <c r="A14" s="161" t="s">
        <v>0</v>
      </c>
      <c r="B14" s="161" t="s">
        <v>51</v>
      </c>
      <c r="C14" s="160">
        <v>2021528.3894873876</v>
      </c>
      <c r="D14" s="145">
        <v>2064333.0949540921</v>
      </c>
      <c r="E14" s="82">
        <v>1824969.8103250372</v>
      </c>
      <c r="F14" s="145">
        <v>1853898.8333333328</v>
      </c>
      <c r="G14" s="145">
        <v>2072238.824927473</v>
      </c>
      <c r="H14" s="145">
        <v>2063847.5422990532</v>
      </c>
      <c r="I14" s="5">
        <v>2056684.1184610231</v>
      </c>
      <c r="J14" s="145">
        <v>2064034.2836949406</v>
      </c>
      <c r="K14" s="145">
        <v>2054394.7649159357</v>
      </c>
      <c r="L14" s="145">
        <v>2063331.7022069239</v>
      </c>
      <c r="M14" s="145">
        <v>2066327.751525095</v>
      </c>
      <c r="N14" s="145">
        <v>2065505.8626755767</v>
      </c>
      <c r="O14" s="145">
        <v>1.5851781681332662</v>
      </c>
      <c r="P14" s="350">
        <v>2.936176759922573</v>
      </c>
      <c r="Q14" s="350">
        <v>2.9298869478411471</v>
      </c>
      <c r="R14" s="350">
        <v>3.2524180088652641</v>
      </c>
      <c r="S14" s="350">
        <v>3.2624555785644813</v>
      </c>
      <c r="T14" s="350">
        <v>3.2749497312365117</v>
      </c>
      <c r="U14" s="350">
        <v>3.2616882150164219</v>
      </c>
      <c r="V14" s="350">
        <v>3.2503671970474111</v>
      </c>
      <c r="W14" s="350">
        <v>3.2619833396308815</v>
      </c>
      <c r="X14" s="350">
        <v>3.2467491209419919</v>
      </c>
      <c r="Y14" s="350">
        <v>3.2608729854440583</v>
      </c>
      <c r="Z14" s="350">
        <v>3.2656079179196431</v>
      </c>
      <c r="AA14" s="350">
        <v>3.2643090113291224</v>
      </c>
      <c r="AC14" s="351">
        <v>1.0037569699217208E-2</v>
      </c>
      <c r="AD14" s="351">
        <v>-6.2898120814258718E-3</v>
      </c>
      <c r="AE14" s="351">
        <v>-1.2494152672030356E-2</v>
      </c>
      <c r="AF14" s="351">
        <v>7.6736354805939655E-4</v>
      </c>
      <c r="AG14" s="351">
        <v>1.2088381517070257E-2</v>
      </c>
      <c r="AH14" s="351">
        <v>4.7223893359982227E-4</v>
      </c>
      <c r="AI14" s="351">
        <v>1.5706457622489456E-2</v>
      </c>
      <c r="AJ14" s="351">
        <v>1.5825931204229704E-3</v>
      </c>
      <c r="AK14" s="351">
        <v>-3.1523393551617929E-3</v>
      </c>
      <c r="AL14" s="351">
        <v>-1.8534327646411164E-3</v>
      </c>
      <c r="AM14" s="351">
        <v>6.8272978683827645E-3</v>
      </c>
      <c r="AN14" s="351">
        <v>3.2102718308344436E-3</v>
      </c>
      <c r="AP14" s="350">
        <v>0.30861868529375214</v>
      </c>
      <c r="AQ14" s="350">
        <v>-0.21421775988689912</v>
      </c>
      <c r="AR14" s="350">
        <v>-0.38296774840771719</v>
      </c>
      <c r="AS14" s="350">
        <v>2.3521042036595191E-2</v>
      </c>
      <c r="AT14" s="350">
        <v>0.37053014902318721</v>
      </c>
      <c r="AU14" s="350">
        <v>1.4474953673012552E-2</v>
      </c>
      <c r="AV14" s="350">
        <v>0.48143054347426484</v>
      </c>
      <c r="AW14" s="350">
        <v>4.8509261883017879E-2</v>
      </c>
      <c r="AX14" s="350">
        <v>-9.6624744130580906E-2</v>
      </c>
      <c r="AY14" s="350">
        <v>-5.681097320738536E-2</v>
      </c>
      <c r="AZ14" s="352">
        <v>0.18784472445749517</v>
      </c>
    </row>
    <row r="15" spans="1:85" ht="13" x14ac:dyDescent="0.3">
      <c r="A15" s="158" t="s">
        <v>5</v>
      </c>
      <c r="B15" s="158" t="s">
        <v>52</v>
      </c>
      <c r="C15" s="159">
        <v>1627267.0599562519</v>
      </c>
      <c r="D15" s="145">
        <v>1692260.9502442016</v>
      </c>
      <c r="E15" s="4">
        <v>1581800.4481882425</v>
      </c>
      <c r="F15" s="145">
        <v>1629277.166666667</v>
      </c>
      <c r="G15" s="145">
        <v>1681094.6056550385</v>
      </c>
      <c r="H15" s="145">
        <v>1699469.7603862814</v>
      </c>
      <c r="I15" s="5">
        <v>1690003.1321771329</v>
      </c>
      <c r="J15" s="145">
        <v>1690575.9787494764</v>
      </c>
      <c r="K15" s="145">
        <v>1687670.1988406701</v>
      </c>
      <c r="L15" s="145">
        <v>1693259.1532002194</v>
      </c>
      <c r="M15" s="145">
        <v>1691881.5774446961</v>
      </c>
      <c r="N15" s="145">
        <v>1690061.2544383893</v>
      </c>
      <c r="O15" s="145">
        <v>3.0014353917273957</v>
      </c>
      <c r="P15" s="350">
        <v>2.5449438607306201</v>
      </c>
      <c r="Q15" s="350">
        <v>2.5748966552016679</v>
      </c>
      <c r="R15" s="350">
        <v>2.6180946646893308</v>
      </c>
      <c r="S15" s="350">
        <v>2.6744357250319641</v>
      </c>
      <c r="T15" s="350">
        <v>2.6567885229955608</v>
      </c>
      <c r="U15" s="350">
        <v>2.6858284711543443</v>
      </c>
      <c r="V15" s="350">
        <v>2.6708674873447928</v>
      </c>
      <c r="W15" s="350">
        <v>2.671772809504366</v>
      </c>
      <c r="X15" s="350">
        <v>2.6671805380842453</v>
      </c>
      <c r="Y15" s="350">
        <v>2.6760132770318608</v>
      </c>
      <c r="Z15" s="350">
        <v>2.6738361672817499</v>
      </c>
      <c r="AA15" s="350">
        <v>2.6709593433034744</v>
      </c>
      <c r="AC15" s="351">
        <v>5.6341060342633309E-2</v>
      </c>
      <c r="AD15" s="351">
        <v>2.9952794471047817E-2</v>
      </c>
      <c r="AE15" s="351">
        <v>1.7647202036403353E-2</v>
      </c>
      <c r="AF15" s="351">
        <v>-1.1392746122380171E-2</v>
      </c>
      <c r="AG15" s="351">
        <v>3.568237687171294E-3</v>
      </c>
      <c r="AH15" s="351">
        <v>2.6629155275981198E-3</v>
      </c>
      <c r="AI15" s="351">
        <v>7.2551869477188724E-3</v>
      </c>
      <c r="AJ15" s="351">
        <v>-1.5775519998966203E-3</v>
      </c>
      <c r="AK15" s="351">
        <v>5.9955775021425239E-4</v>
      </c>
      <c r="AL15" s="351">
        <v>3.4763817284897414E-3</v>
      </c>
      <c r="AM15" s="351">
        <v>5.2191978026366659E-2</v>
      </c>
      <c r="AN15" s="351">
        <v>4.1490823162666501E-3</v>
      </c>
      <c r="AP15" s="350">
        <v>2.1519871340984866</v>
      </c>
      <c r="AQ15" s="350">
        <v>1.1769530531981465</v>
      </c>
      <c r="AR15" s="350">
        <v>0.65984767819359125</v>
      </c>
      <c r="AS15" s="350">
        <v>-0.4259869106498721</v>
      </c>
      <c r="AT15" s="350">
        <v>0.13342020725245313</v>
      </c>
      <c r="AU15" s="350">
        <v>9.956924754908042E-2</v>
      </c>
      <c r="AV15" s="350">
        <v>0.27127916665980673</v>
      </c>
      <c r="AW15" s="350">
        <v>-5.8986349349553574E-2</v>
      </c>
      <c r="AX15" s="350">
        <v>2.2418102802118627E-2</v>
      </c>
      <c r="AY15" s="350">
        <v>0.12998561513188703</v>
      </c>
      <c r="AZ15" s="352">
        <v>2.0084998107876579</v>
      </c>
    </row>
    <row r="16" spans="1:85" ht="13" x14ac:dyDescent="0.3">
      <c r="A16" s="158" t="s">
        <v>33</v>
      </c>
      <c r="B16" s="158" t="s">
        <v>53</v>
      </c>
      <c r="C16" s="159">
        <v>1371392.0826427981</v>
      </c>
      <c r="D16" s="145">
        <v>1401120.0099561785</v>
      </c>
      <c r="E16" s="4">
        <v>1301945.1039807051</v>
      </c>
      <c r="F16" s="145">
        <v>1331270.6666666665</v>
      </c>
      <c r="G16" s="145">
        <v>1398919.7882731322</v>
      </c>
      <c r="H16" s="145">
        <v>1402516.2957950446</v>
      </c>
      <c r="I16" s="5">
        <v>1404797.8057348703</v>
      </c>
      <c r="J16" s="145">
        <v>1399880.1382675325</v>
      </c>
      <c r="K16" s="145">
        <v>1396989.4032642373</v>
      </c>
      <c r="L16" s="145">
        <v>1401944.8693024411</v>
      </c>
      <c r="M16" s="145">
        <v>1401371.2237883424</v>
      </c>
      <c r="N16" s="145">
        <v>1400041.6396447734</v>
      </c>
      <c r="O16" s="145">
        <v>2.2524423338816884</v>
      </c>
      <c r="P16" s="350">
        <v>2.0946872300984931</v>
      </c>
      <c r="Q16" s="350">
        <v>2.1039295565537151</v>
      </c>
      <c r="R16" s="350">
        <v>2.2064198207642853</v>
      </c>
      <c r="S16" s="350">
        <v>2.2143189022610281</v>
      </c>
      <c r="T16" s="350">
        <v>2.210841689440346</v>
      </c>
      <c r="U16" s="350">
        <v>2.2165255812778075</v>
      </c>
      <c r="V16" s="350">
        <v>2.2201312614119537</v>
      </c>
      <c r="W16" s="350">
        <v>2.2123594189212445</v>
      </c>
      <c r="X16" s="350">
        <v>2.2077909243499443</v>
      </c>
      <c r="Y16" s="350">
        <v>2.215622503400942</v>
      </c>
      <c r="Z16" s="350">
        <v>2.214715918600183</v>
      </c>
      <c r="AA16" s="350">
        <v>2.2126146544112988</v>
      </c>
      <c r="AC16" s="351">
        <v>7.899081496742788E-3</v>
      </c>
      <c r="AD16" s="351">
        <v>9.2423264552219386E-3</v>
      </c>
      <c r="AE16" s="351">
        <v>3.4772128206821407E-3</v>
      </c>
      <c r="AF16" s="351">
        <v>-2.2066790167794004E-3</v>
      </c>
      <c r="AG16" s="351">
        <v>-5.8123591509255945E-3</v>
      </c>
      <c r="AH16" s="351">
        <v>1.9594833397835743E-3</v>
      </c>
      <c r="AI16" s="351">
        <v>6.5279779110838376E-3</v>
      </c>
      <c r="AJ16" s="351">
        <v>-1.3036011399139014E-3</v>
      </c>
      <c r="AK16" s="351">
        <v>-3.9701633915489865E-4</v>
      </c>
      <c r="AL16" s="351">
        <v>1.7042478497293345E-3</v>
      </c>
      <c r="AM16" s="351">
        <v>1.3191592729727031E-2</v>
      </c>
      <c r="AN16" s="351">
        <v>-5.2925112329842428E-3</v>
      </c>
      <c r="AP16" s="350">
        <v>0.35800446598628782</v>
      </c>
      <c r="AQ16" s="350">
        <v>0.44122703964674287</v>
      </c>
      <c r="AR16" s="350">
        <v>0.15703306407814965</v>
      </c>
      <c r="AS16" s="350">
        <v>-9.9654978084962084E-2</v>
      </c>
      <c r="AT16" s="350">
        <v>-0.26248970484741962</v>
      </c>
      <c r="AU16" s="350">
        <v>8.8491469669646827E-2</v>
      </c>
      <c r="AV16" s="350">
        <v>0.29480748705248183</v>
      </c>
      <c r="AW16" s="350">
        <v>-5.8871427172608334E-2</v>
      </c>
      <c r="AX16" s="350">
        <v>-1.7929501425901551E-2</v>
      </c>
      <c r="AY16" s="350">
        <v>7.6964878364590442E-2</v>
      </c>
      <c r="AZ16" s="352">
        <v>0.61957832728072004</v>
      </c>
    </row>
    <row r="17" spans="1:52" ht="13" x14ac:dyDescent="0.3">
      <c r="A17" s="158" t="s">
        <v>39</v>
      </c>
      <c r="B17" s="158" t="s">
        <v>54</v>
      </c>
      <c r="C17" s="159">
        <v>1029707.9526532493</v>
      </c>
      <c r="D17" s="145">
        <v>1055574.5012668879</v>
      </c>
      <c r="E17" s="4">
        <v>1072942.901861358</v>
      </c>
      <c r="F17" s="145">
        <v>1104910.4166666665</v>
      </c>
      <c r="G17" s="145">
        <v>1056351.5406807433</v>
      </c>
      <c r="H17" s="145">
        <v>1056874.1844408556</v>
      </c>
      <c r="I17" s="5">
        <v>1057173.7279316562</v>
      </c>
      <c r="J17" s="145">
        <v>1055821.8797393343</v>
      </c>
      <c r="K17" s="145">
        <v>1051775.196960042</v>
      </c>
      <c r="L17" s="145">
        <v>1056193.7534993747</v>
      </c>
      <c r="M17" s="145">
        <v>1057954.4058252692</v>
      </c>
      <c r="N17" s="145">
        <v>1052718.1022562096</v>
      </c>
      <c r="O17" s="145">
        <v>2.9794236720193408</v>
      </c>
      <c r="P17" s="350">
        <v>1.7262477413848893</v>
      </c>
      <c r="Q17" s="350">
        <v>1.7461916206639776</v>
      </c>
      <c r="R17" s="350">
        <v>1.6566874383250423</v>
      </c>
      <c r="S17" s="350">
        <v>1.6682215329814121</v>
      </c>
      <c r="T17" s="350">
        <v>1.669449559881089</v>
      </c>
      <c r="U17" s="350">
        <v>1.6702755419161335</v>
      </c>
      <c r="V17" s="350">
        <v>1.6707489380627998</v>
      </c>
      <c r="W17" s="350">
        <v>1.668612487948623</v>
      </c>
      <c r="X17" s="350">
        <v>1.6622171427205421</v>
      </c>
      <c r="Y17" s="350">
        <v>1.6692001942766033</v>
      </c>
      <c r="Z17" s="350">
        <v>1.6719827151869002</v>
      </c>
      <c r="AA17" s="350">
        <v>1.6637073027393205</v>
      </c>
      <c r="AC17" s="351">
        <v>1.1534094656369787E-2</v>
      </c>
      <c r="AD17" s="351">
        <v>1.994387927908825E-2</v>
      </c>
      <c r="AE17" s="351">
        <v>-1.2280268996769372E-3</v>
      </c>
      <c r="AF17" s="351">
        <v>-2.0540089347214074E-3</v>
      </c>
      <c r="AG17" s="351">
        <v>-2.5274050813877125E-3</v>
      </c>
      <c r="AH17" s="351">
        <v>-3.9095496721097689E-4</v>
      </c>
      <c r="AI17" s="351">
        <v>6.0043902608699629E-3</v>
      </c>
      <c r="AJ17" s="351">
        <v>-9.786612951911966E-4</v>
      </c>
      <c r="AK17" s="351">
        <v>-3.7611822054881561E-3</v>
      </c>
      <c r="AL17" s="351">
        <v>4.5142302420915215E-3</v>
      </c>
      <c r="AM17" s="351">
        <v>1.9522260398373348E-2</v>
      </c>
      <c r="AN17" s="351">
        <v>-7.9881657420035612E-3</v>
      </c>
      <c r="AP17" s="350">
        <v>0.69621428819615372</v>
      </c>
      <c r="AQ17" s="350">
        <v>1.1553312309094284</v>
      </c>
      <c r="AR17" s="350">
        <v>-7.3612939013095707E-2</v>
      </c>
      <c r="AS17" s="350">
        <v>-0.12312566970949737</v>
      </c>
      <c r="AT17" s="350">
        <v>-0.15150296476936037</v>
      </c>
      <c r="AU17" s="350">
        <v>-2.343543465191161E-2</v>
      </c>
      <c r="AV17" s="350">
        <v>0.35992763204171313</v>
      </c>
      <c r="AW17" s="350">
        <v>-5.8664948020551722E-2</v>
      </c>
      <c r="AX17" s="350">
        <v>-0.22546059567797611</v>
      </c>
      <c r="AY17" s="350">
        <v>0.27060136515704719</v>
      </c>
      <c r="AZ17" s="352">
        <v>1.1300576762657959</v>
      </c>
    </row>
    <row r="18" spans="1:52" ht="13" x14ac:dyDescent="0.3">
      <c r="A18" s="158" t="s">
        <v>7</v>
      </c>
      <c r="B18" s="158" t="s">
        <v>55</v>
      </c>
      <c r="C18" s="159">
        <v>1163510.3549690638</v>
      </c>
      <c r="D18" s="145">
        <v>1191943.3748345692</v>
      </c>
      <c r="E18" s="4">
        <v>1119822.5353433827</v>
      </c>
      <c r="F18" s="145">
        <v>1134763.4166666663</v>
      </c>
      <c r="G18" s="145">
        <v>1197178.0531824972</v>
      </c>
      <c r="H18" s="145">
        <v>1190798.0712822021</v>
      </c>
      <c r="I18" s="5">
        <v>1188406.734352628</v>
      </c>
      <c r="J18" s="145">
        <v>1192309.0323291398</v>
      </c>
      <c r="K18" s="145">
        <v>1190354.6472832342</v>
      </c>
      <c r="L18" s="145">
        <v>1192643.2016086113</v>
      </c>
      <c r="M18" s="145">
        <v>1185751.0057158594</v>
      </c>
      <c r="N18" s="145">
        <v>1186203.9241677749</v>
      </c>
      <c r="O18" s="145">
        <v>1.3342186687377264</v>
      </c>
      <c r="P18" s="350">
        <v>1.8016719426866594</v>
      </c>
      <c r="Q18" s="350">
        <v>1.7933710640517468</v>
      </c>
      <c r="R18" s="350">
        <v>1.8719608647010837</v>
      </c>
      <c r="S18" s="350">
        <v>1.8837378144385624</v>
      </c>
      <c r="T18" s="350">
        <v>1.8920106583996132</v>
      </c>
      <c r="U18" s="350">
        <v>1.8819277858280132</v>
      </c>
      <c r="V18" s="350">
        <v>1.8781485359941639</v>
      </c>
      <c r="W18" s="350">
        <v>1.8843156966301149</v>
      </c>
      <c r="X18" s="350">
        <v>1.881227002072408</v>
      </c>
      <c r="Y18" s="350">
        <v>1.8848438150973617</v>
      </c>
      <c r="Z18" s="350">
        <v>1.873951443612436</v>
      </c>
      <c r="AA18" s="350">
        <v>1.8746672323258466</v>
      </c>
      <c r="AC18" s="351">
        <v>1.177694973747867E-2</v>
      </c>
      <c r="AD18" s="351">
        <v>-8.3008786349125785E-3</v>
      </c>
      <c r="AE18" s="351">
        <v>-8.2728439610508797E-3</v>
      </c>
      <c r="AF18" s="351">
        <v>1.8100286105491303E-3</v>
      </c>
      <c r="AG18" s="351">
        <v>5.5892784443984933E-3</v>
      </c>
      <c r="AH18" s="351">
        <v>-5.7788219155252563E-4</v>
      </c>
      <c r="AI18" s="351">
        <v>2.510812366154358E-3</v>
      </c>
      <c r="AJ18" s="351">
        <v>-1.1060006587992888E-3</v>
      </c>
      <c r="AK18" s="351">
        <v>9.7863708261263227E-3</v>
      </c>
      <c r="AL18" s="351">
        <v>9.0705821127157193E-3</v>
      </c>
      <c r="AM18" s="351">
        <v>1.0509466913628751E-2</v>
      </c>
      <c r="AN18" s="351">
        <v>1.2674828238499192E-3</v>
      </c>
      <c r="AP18" s="350">
        <v>0.62912371511352205</v>
      </c>
      <c r="AQ18" s="350">
        <v>-0.46073197002414762</v>
      </c>
      <c r="AR18" s="350">
        <v>-0.43917173067508625</v>
      </c>
      <c r="AS18" s="350">
        <v>9.6087077335048315E-2</v>
      </c>
      <c r="AT18" s="350">
        <v>0.29671212212004922</v>
      </c>
      <c r="AU18" s="350">
        <v>-3.067742162009739E-2</v>
      </c>
      <c r="AV18" s="350">
        <v>0.13328884449361078</v>
      </c>
      <c r="AW18" s="350">
        <v>-5.8713088961848237E-2</v>
      </c>
      <c r="AX18" s="350">
        <v>0.5195187329741584</v>
      </c>
      <c r="AY18" s="350">
        <v>0.48152041346683677</v>
      </c>
      <c r="AZ18" s="352">
        <v>0.5378329791085239</v>
      </c>
    </row>
    <row r="19" spans="1:52" ht="13" x14ac:dyDescent="0.3">
      <c r="A19" s="158" t="s">
        <v>2</v>
      </c>
      <c r="B19" s="158" t="s">
        <v>56</v>
      </c>
      <c r="C19" s="159">
        <v>828721.38226841448</v>
      </c>
      <c r="D19" s="145">
        <v>828854.7772375464</v>
      </c>
      <c r="E19" s="4">
        <v>825996.50540477969</v>
      </c>
      <c r="F19" s="145">
        <v>829638.58333333337</v>
      </c>
      <c r="G19" s="145">
        <v>834283.81273211306</v>
      </c>
      <c r="H19" s="145">
        <v>829808.19137897412</v>
      </c>
      <c r="I19" s="5">
        <v>829795.66678366181</v>
      </c>
      <c r="J19" s="145">
        <v>829937.18097581912</v>
      </c>
      <c r="K19" s="145">
        <v>825740.75213333475</v>
      </c>
      <c r="L19" s="145">
        <v>823789.43284841161</v>
      </c>
      <c r="M19" s="145">
        <v>831053.57394679834</v>
      </c>
      <c r="N19" s="145">
        <v>830828.03153874609</v>
      </c>
      <c r="O19" s="145">
        <v>0.44093139677012116</v>
      </c>
      <c r="P19" s="350">
        <v>1.3289380072072643</v>
      </c>
      <c r="Q19" s="350">
        <v>1.3111542081092096</v>
      </c>
      <c r="R19" s="350">
        <v>1.3333220359596252</v>
      </c>
      <c r="S19" s="350">
        <v>1.3099154871993124</v>
      </c>
      <c r="T19" s="350">
        <v>1.3184954916466409</v>
      </c>
      <c r="U19" s="350">
        <v>1.311422255313424</v>
      </c>
      <c r="V19" s="350">
        <v>1.3114024615427653</v>
      </c>
      <c r="W19" s="350">
        <v>1.3116261094447332</v>
      </c>
      <c r="X19" s="350">
        <v>1.3049941067312771</v>
      </c>
      <c r="Y19" s="350">
        <v>1.301910257277805</v>
      </c>
      <c r="Z19" s="350">
        <v>1.3133904480027612</v>
      </c>
      <c r="AA19" s="350">
        <v>1.3130340025777711</v>
      </c>
      <c r="AC19" s="351">
        <v>-2.3406548760312784E-2</v>
      </c>
      <c r="AD19" s="351">
        <v>-1.778379909805472E-2</v>
      </c>
      <c r="AE19" s="351">
        <v>-8.5800044473285375E-3</v>
      </c>
      <c r="AF19" s="351">
        <v>-1.5067681141116562E-3</v>
      </c>
      <c r="AG19" s="351">
        <v>-1.486974343452907E-3</v>
      </c>
      <c r="AH19" s="351">
        <v>-1.7106222454208453E-3</v>
      </c>
      <c r="AI19" s="351">
        <v>4.9213804680352524E-3</v>
      </c>
      <c r="AJ19" s="351">
        <v>8.0052299215074285E-3</v>
      </c>
      <c r="AK19" s="351">
        <v>-3.4749608034487789E-3</v>
      </c>
      <c r="AL19" s="351">
        <v>-3.1185153784587527E-3</v>
      </c>
      <c r="AM19" s="351">
        <v>-2.4735034040733517E-2</v>
      </c>
      <c r="AN19" s="351">
        <v>1.3284852804207326E-3</v>
      </c>
      <c r="AP19" s="350">
        <v>-1.7555060314792221</v>
      </c>
      <c r="AQ19" s="350">
        <v>-1.3381962891878609</v>
      </c>
      <c r="AR19" s="350">
        <v>-0.65500442823782212</v>
      </c>
      <c r="AS19" s="350">
        <v>-0.11502788758786478</v>
      </c>
      <c r="AT19" s="350">
        <v>-0.11351681524371915</v>
      </c>
      <c r="AU19" s="350">
        <v>-0.13059027564276462</v>
      </c>
      <c r="AV19" s="350">
        <v>0.37570213621624521</v>
      </c>
      <c r="AW19" s="350">
        <v>0.61112567946067653</v>
      </c>
      <c r="AX19" s="350">
        <v>-0.26528129771780007</v>
      </c>
      <c r="AY19" s="350">
        <v>-0.23806996779054418</v>
      </c>
      <c r="AZ19" s="352">
        <v>-1.868859145731455</v>
      </c>
    </row>
    <row r="20" spans="1:52" ht="13" x14ac:dyDescent="0.3">
      <c r="A20" s="158" t="s">
        <v>11</v>
      </c>
      <c r="B20" s="158" t="s">
        <v>57</v>
      </c>
      <c r="C20" s="159">
        <v>1085452.6649476243</v>
      </c>
      <c r="D20" s="145">
        <v>1114033.0798271729</v>
      </c>
      <c r="E20" s="4">
        <v>1205962.1752690631</v>
      </c>
      <c r="F20" s="145">
        <v>1226950.7499999998</v>
      </c>
      <c r="G20" s="145">
        <v>1113943.6393095686</v>
      </c>
      <c r="H20" s="145">
        <v>1109859.3947038942</v>
      </c>
      <c r="I20" s="5">
        <v>1114595.9599730582</v>
      </c>
      <c r="J20" s="145">
        <v>1114366.3715697695</v>
      </c>
      <c r="K20" s="145">
        <v>1110760.5791276409</v>
      </c>
      <c r="L20" s="145">
        <v>1114690.7336732754</v>
      </c>
      <c r="M20" s="145">
        <v>1114240.6958772941</v>
      </c>
      <c r="N20" s="145">
        <v>1110713.0404770391</v>
      </c>
      <c r="O20" s="145">
        <v>1.7404007489914761</v>
      </c>
      <c r="P20" s="350">
        <v>1.9402611990277465</v>
      </c>
      <c r="Q20" s="350">
        <v>1.9390631912774674</v>
      </c>
      <c r="R20" s="350">
        <v>1.7463745815321743</v>
      </c>
      <c r="S20" s="350">
        <v>1.7606090048507197</v>
      </c>
      <c r="T20" s="350">
        <v>1.7604676537691908</v>
      </c>
      <c r="U20" s="350">
        <v>1.754012946129917</v>
      </c>
      <c r="V20" s="350">
        <v>1.7614985761493132</v>
      </c>
      <c r="W20" s="350">
        <v>1.7611357364656812</v>
      </c>
      <c r="X20" s="350">
        <v>1.7554371708142742</v>
      </c>
      <c r="Y20" s="350">
        <v>1.7616483557501574</v>
      </c>
      <c r="Z20" s="350">
        <v>1.760937119602439</v>
      </c>
      <c r="AA20" s="350">
        <v>1.7553620411095618</v>
      </c>
      <c r="AC20" s="351">
        <v>1.4234423318545408E-2</v>
      </c>
      <c r="AD20" s="351">
        <v>-1.1980077502791175E-3</v>
      </c>
      <c r="AE20" s="351">
        <v>1.4135108152890652E-4</v>
      </c>
      <c r="AF20" s="351">
        <v>6.5960587208027111E-3</v>
      </c>
      <c r="AG20" s="351">
        <v>-8.8957129859346118E-4</v>
      </c>
      <c r="AH20" s="351">
        <v>-5.2673161496152865E-4</v>
      </c>
      <c r="AI20" s="351">
        <v>5.1718340364454995E-3</v>
      </c>
      <c r="AJ20" s="351">
        <v>-1.0393508994377409E-3</v>
      </c>
      <c r="AK20" s="351">
        <v>-3.281147517193439E-4</v>
      </c>
      <c r="AL20" s="351">
        <v>5.2469637411578507E-3</v>
      </c>
      <c r="AM20" s="351">
        <v>1.3174431264943776E-2</v>
      </c>
      <c r="AN20" s="351">
        <v>1.0599920536016327E-3</v>
      </c>
      <c r="AP20" s="350">
        <v>0.81508420181292929</v>
      </c>
      <c r="AQ20" s="350">
        <v>-6.1744663598871756E-2</v>
      </c>
      <c r="AR20" s="350">
        <v>8.028533373364833E-3</v>
      </c>
      <c r="AS20" s="350">
        <v>0.37464642647116214</v>
      </c>
      <c r="AT20" s="350">
        <v>-5.0526340382365989E-2</v>
      </c>
      <c r="AU20" s="350">
        <v>-2.9917580423041722E-2</v>
      </c>
      <c r="AV20" s="350">
        <v>0.2937525607444007</v>
      </c>
      <c r="AW20" s="350">
        <v>-5.9033601246738281E-2</v>
      </c>
      <c r="AX20" s="350">
        <v>-1.8636434939009325E-2</v>
      </c>
      <c r="AY20" s="350">
        <v>0.29801981738715094</v>
      </c>
      <c r="AZ20" s="352">
        <v>0.75458871738605149</v>
      </c>
    </row>
    <row r="21" spans="1:52" ht="13" x14ac:dyDescent="0.3">
      <c r="A21" s="158" t="s">
        <v>10</v>
      </c>
      <c r="B21" s="158" t="s">
        <v>58</v>
      </c>
      <c r="C21" s="159">
        <v>832739.41592695715</v>
      </c>
      <c r="D21" s="145">
        <v>844413.55968457495</v>
      </c>
      <c r="E21" s="4">
        <v>815337.55204041174</v>
      </c>
      <c r="F21" s="145">
        <v>820844.9166666664</v>
      </c>
      <c r="G21" s="145">
        <v>850021.63337613735</v>
      </c>
      <c r="H21" s="145">
        <v>844276.53143477207</v>
      </c>
      <c r="I21" s="5">
        <v>844613.70645327447</v>
      </c>
      <c r="J21" s="145">
        <v>846703.45219375135</v>
      </c>
      <c r="K21" s="145">
        <v>838448.82401765638</v>
      </c>
      <c r="L21" s="145">
        <v>839862.54420571704</v>
      </c>
      <c r="M21" s="145">
        <v>844593.37663744856</v>
      </c>
      <c r="N21" s="145">
        <v>842529.99201617099</v>
      </c>
      <c r="O21" s="145">
        <v>0.67547049838098028</v>
      </c>
      <c r="P21" s="350">
        <v>1.3117889174105506</v>
      </c>
      <c r="Q21" s="350">
        <v>1.2972567673605098</v>
      </c>
      <c r="R21" s="350">
        <v>1.3397866125142908</v>
      </c>
      <c r="S21" s="350">
        <v>1.3345044630356506</v>
      </c>
      <c r="T21" s="350">
        <v>1.3433674180232735</v>
      </c>
      <c r="U21" s="350">
        <v>1.3342879046812437</v>
      </c>
      <c r="V21" s="350">
        <v>1.3348207733945128</v>
      </c>
      <c r="W21" s="350">
        <v>1.3381233909156214</v>
      </c>
      <c r="X21" s="350">
        <v>1.3250778423033824</v>
      </c>
      <c r="Y21" s="350">
        <v>1.3273120744267448</v>
      </c>
      <c r="Z21" s="350">
        <v>1.3347886443155303</v>
      </c>
      <c r="AA21" s="350">
        <v>1.3315276876972093</v>
      </c>
      <c r="AC21" s="351">
        <v>-5.2821494786401413E-3</v>
      </c>
      <c r="AD21" s="351">
        <v>-1.4532150050040826E-2</v>
      </c>
      <c r="AE21" s="351">
        <v>-8.8629549876229063E-3</v>
      </c>
      <c r="AF21" s="351">
        <v>2.1655835440692606E-4</v>
      </c>
      <c r="AG21" s="351">
        <v>-3.1631035886214853E-4</v>
      </c>
      <c r="AH21" s="351">
        <v>-3.6189278799707569E-3</v>
      </c>
      <c r="AI21" s="351">
        <v>9.4266207322681872E-3</v>
      </c>
      <c r="AJ21" s="351">
        <v>7.1923886089058087E-3</v>
      </c>
      <c r="AK21" s="351">
        <v>-2.8418127987972497E-4</v>
      </c>
      <c r="AL21" s="351">
        <v>2.9767753384413176E-3</v>
      </c>
      <c r="AM21" s="351">
        <v>-7.8021815223541235E-3</v>
      </c>
      <c r="AN21" s="351">
        <v>2.5200320437139823E-3</v>
      </c>
      <c r="AP21" s="350">
        <v>-0.39425304218613388</v>
      </c>
      <c r="AQ21" s="350">
        <v>-1.1078116194735848</v>
      </c>
      <c r="AR21" s="350">
        <v>-0.66413828002208319</v>
      </c>
      <c r="AS21" s="350">
        <v>1.6227623091968693E-2</v>
      </c>
      <c r="AT21" s="350">
        <v>-2.3702457925290465E-2</v>
      </c>
      <c r="AU21" s="350">
        <v>-0.27118139955400655</v>
      </c>
      <c r="AV21" s="350">
        <v>0.70637611138632517</v>
      </c>
      <c r="AW21" s="350">
        <v>0.5389557553479436</v>
      </c>
      <c r="AX21" s="350">
        <v>-2.1294891680863057E-2</v>
      </c>
      <c r="AY21" s="350">
        <v>0.2230622242858542</v>
      </c>
      <c r="AZ21" s="352">
        <v>-0.6035069345437365</v>
      </c>
    </row>
    <row r="22" spans="1:52" ht="13" x14ac:dyDescent="0.3">
      <c r="A22" s="158" t="s">
        <v>25</v>
      </c>
      <c r="B22" s="158" t="s">
        <v>59</v>
      </c>
      <c r="C22" s="159">
        <v>792146.70189303148</v>
      </c>
      <c r="D22" s="145">
        <v>809208.60435573559</v>
      </c>
      <c r="E22" s="4">
        <v>825534.75765696436</v>
      </c>
      <c r="F22" s="145">
        <v>841134.00000000047</v>
      </c>
      <c r="G22" s="145">
        <v>810342.1947348055</v>
      </c>
      <c r="H22" s="145">
        <v>807149.7574321687</v>
      </c>
      <c r="I22" s="5">
        <v>808362.98475604726</v>
      </c>
      <c r="J22" s="145">
        <v>809885.37735003303</v>
      </c>
      <c r="K22" s="145">
        <v>806655.28305641166</v>
      </c>
      <c r="L22" s="145">
        <v>809686.06002201582</v>
      </c>
      <c r="M22" s="145">
        <v>809087.57778807683</v>
      </c>
      <c r="N22" s="145">
        <v>809511.09483382478</v>
      </c>
      <c r="O22" s="145">
        <v>1.8895924367024757</v>
      </c>
      <c r="P22" s="350">
        <v>1.3281951055995711</v>
      </c>
      <c r="Q22" s="350">
        <v>1.3293214730354763</v>
      </c>
      <c r="R22" s="350">
        <v>1.2744773767700743</v>
      </c>
      <c r="S22" s="350">
        <v>1.2788668320804391</v>
      </c>
      <c r="T22" s="350">
        <v>1.2806583492852175</v>
      </c>
      <c r="U22" s="350">
        <v>1.2756130468034312</v>
      </c>
      <c r="V22" s="350">
        <v>1.2775304216013892</v>
      </c>
      <c r="W22" s="350">
        <v>1.2799363987293799</v>
      </c>
      <c r="X22" s="350">
        <v>1.2748315834390214</v>
      </c>
      <c r="Y22" s="350">
        <v>1.2796213992119641</v>
      </c>
      <c r="Z22" s="350">
        <v>1.2786755626570216</v>
      </c>
      <c r="AA22" s="350">
        <v>1.2793448856223397</v>
      </c>
      <c r="AC22" s="351">
        <v>4.3894553103647205E-3</v>
      </c>
      <c r="AD22" s="351">
        <v>1.1263674359052178E-3</v>
      </c>
      <c r="AE22" s="351">
        <v>-1.7915172047784367E-3</v>
      </c>
      <c r="AF22" s="351">
        <v>3.2537852770078146E-3</v>
      </c>
      <c r="AG22" s="351">
        <v>1.3364104790498654E-3</v>
      </c>
      <c r="AH22" s="351">
        <v>-1.0695666489408673E-3</v>
      </c>
      <c r="AI22" s="351">
        <v>4.035248641417688E-3</v>
      </c>
      <c r="AJ22" s="351">
        <v>-7.5456713152499688E-4</v>
      </c>
      <c r="AK22" s="351">
        <v>1.9126942341740616E-4</v>
      </c>
      <c r="AL22" s="351">
        <v>-4.7805354190066929E-4</v>
      </c>
      <c r="AM22" s="351">
        <v>5.8493767296530219E-3</v>
      </c>
      <c r="AN22" s="351">
        <v>-1.4599214192883014E-3</v>
      </c>
      <c r="AP22" s="350">
        <v>0.34441217948403119</v>
      </c>
      <c r="AQ22" s="350">
        <v>8.4804365801118914E-2</v>
      </c>
      <c r="AR22" s="350">
        <v>-0.14008629826328567</v>
      </c>
      <c r="AS22" s="350">
        <v>0.25442721598421719</v>
      </c>
      <c r="AT22" s="350">
        <v>0.10449958084187821</v>
      </c>
      <c r="AU22" s="350">
        <v>-8.363393452005588E-2</v>
      </c>
      <c r="AV22" s="350">
        <v>0.31553313763351054</v>
      </c>
      <c r="AW22" s="350">
        <v>-5.9002791580533814E-2</v>
      </c>
      <c r="AX22" s="350">
        <v>1.4956164208766934E-2</v>
      </c>
      <c r="AY22" s="350">
        <v>-3.7381025913619151E-2</v>
      </c>
      <c r="AZ22" s="352">
        <v>0.45411641419199739</v>
      </c>
    </row>
    <row r="23" spans="1:52" ht="13" x14ac:dyDescent="0.3">
      <c r="A23" s="158" t="s">
        <v>30</v>
      </c>
      <c r="B23" s="158" t="s">
        <v>60</v>
      </c>
      <c r="C23" s="159">
        <v>1278624.5879999408</v>
      </c>
      <c r="D23" s="145">
        <v>1313073.5804436088</v>
      </c>
      <c r="E23" s="4">
        <v>1256181.5268920267</v>
      </c>
      <c r="F23" s="145">
        <v>1272548.7500000002</v>
      </c>
      <c r="G23" s="145">
        <v>1316252.3403539089</v>
      </c>
      <c r="H23" s="145">
        <v>1312148.4082099039</v>
      </c>
      <c r="I23" s="5">
        <v>1308529.0312710565</v>
      </c>
      <c r="J23" s="145">
        <v>1312952.8482974221</v>
      </c>
      <c r="K23" s="145">
        <v>1306100.355306993</v>
      </c>
      <c r="L23" s="145">
        <v>1313848.1827565338</v>
      </c>
      <c r="M23" s="145">
        <v>1313395.5651556305</v>
      </c>
      <c r="N23" s="145">
        <v>1306673.9224107778</v>
      </c>
      <c r="O23" s="145">
        <v>1.3029345486769288</v>
      </c>
      <c r="P23" s="350">
        <v>2.0210586414289793</v>
      </c>
      <c r="Q23" s="350">
        <v>2.0111259072388625</v>
      </c>
      <c r="R23" s="350">
        <v>2.0571670713184815</v>
      </c>
      <c r="S23" s="350">
        <v>2.0751710264467547</v>
      </c>
      <c r="T23" s="350">
        <v>2.0801947132866472</v>
      </c>
      <c r="U23" s="350">
        <v>2.073708891618629</v>
      </c>
      <c r="V23" s="350">
        <v>2.0679888571368243</v>
      </c>
      <c r="W23" s="350">
        <v>2.0749802223246867</v>
      </c>
      <c r="X23" s="350">
        <v>2.0641505969903129</v>
      </c>
      <c r="Y23" s="350">
        <v>2.0763952017715344</v>
      </c>
      <c r="Z23" s="350">
        <v>2.0756798885206678</v>
      </c>
      <c r="AA23" s="350">
        <v>2.0650570578720382</v>
      </c>
      <c r="AC23" s="351">
        <v>1.800395512827313E-2</v>
      </c>
      <c r="AD23" s="351">
        <v>-9.9327341901167543E-3</v>
      </c>
      <c r="AE23" s="351">
        <v>-5.0236868398925161E-3</v>
      </c>
      <c r="AF23" s="351">
        <v>1.4621348281256275E-3</v>
      </c>
      <c r="AG23" s="351">
        <v>7.1821693099303197E-3</v>
      </c>
      <c r="AH23" s="351">
        <v>1.9080412206795572E-4</v>
      </c>
      <c r="AI23" s="351">
        <v>1.1020429456441772E-2</v>
      </c>
      <c r="AJ23" s="351">
        <v>-1.2241753247796971E-3</v>
      </c>
      <c r="AK23" s="351">
        <v>-5.0886207391309668E-4</v>
      </c>
      <c r="AL23" s="351">
        <v>1.011396857471647E-2</v>
      </c>
      <c r="AM23" s="351">
        <v>1.328004786258008E-2</v>
      </c>
      <c r="AN23" s="351">
        <v>4.7239072656930503E-3</v>
      </c>
      <c r="AP23" s="350">
        <v>0.87518196160577355</v>
      </c>
      <c r="AQ23" s="350">
        <v>-0.49146194902557921</v>
      </c>
      <c r="AR23" s="350">
        <v>-0.2420854366155259</v>
      </c>
      <c r="AS23" s="350">
        <v>7.0458521706964636E-2</v>
      </c>
      <c r="AT23" s="350">
        <v>0.34610011504584787</v>
      </c>
      <c r="AU23" s="350">
        <v>9.1946215341423294E-3</v>
      </c>
      <c r="AV23" s="350">
        <v>0.53106126271007559</v>
      </c>
      <c r="AW23" s="350">
        <v>-5.8991538970925746E-2</v>
      </c>
      <c r="AX23" s="350">
        <v>-2.4521452325035786E-2</v>
      </c>
      <c r="AY23" s="350">
        <v>0.48738000125388592</v>
      </c>
      <c r="AZ23" s="352">
        <v>0.6271341453138497</v>
      </c>
    </row>
    <row r="24" spans="1:52" ht="13" x14ac:dyDescent="0.3">
      <c r="A24" s="158" t="s">
        <v>21</v>
      </c>
      <c r="B24" s="158" t="s">
        <v>61</v>
      </c>
      <c r="C24" s="159">
        <v>552182.03976316319</v>
      </c>
      <c r="D24" s="145">
        <v>552806.06505221257</v>
      </c>
      <c r="E24" s="4">
        <v>528747.71230270213</v>
      </c>
      <c r="F24" s="145">
        <v>532379.33333333326</v>
      </c>
      <c r="G24" s="145">
        <v>556782.97824134759</v>
      </c>
      <c r="H24" s="145">
        <v>554046.01192512049</v>
      </c>
      <c r="I24" s="5">
        <v>551462.1291575405</v>
      </c>
      <c r="J24" s="145">
        <v>553751.42919331801</v>
      </c>
      <c r="K24" s="145">
        <v>550802.53322346171</v>
      </c>
      <c r="L24" s="145">
        <v>553132.46557556617</v>
      </c>
      <c r="M24" s="145">
        <v>552924.76504627476</v>
      </c>
      <c r="N24" s="145">
        <v>553546.92810747854</v>
      </c>
      <c r="O24" s="145">
        <v>0.68683437225957467</v>
      </c>
      <c r="P24" s="350">
        <v>0.85069722027287265</v>
      </c>
      <c r="Q24" s="350">
        <v>0.84136805740858289</v>
      </c>
      <c r="R24" s="350">
        <v>0.88840048927191773</v>
      </c>
      <c r="S24" s="350">
        <v>0.87365030149554324</v>
      </c>
      <c r="T24" s="350">
        <v>0.87993538341913113</v>
      </c>
      <c r="U24" s="350">
        <v>0.87560990365593561</v>
      </c>
      <c r="V24" s="350">
        <v>0.87152635591354266</v>
      </c>
      <c r="W24" s="350">
        <v>0.87514434745327319</v>
      </c>
      <c r="X24" s="350">
        <v>0.87048393575373684</v>
      </c>
      <c r="Y24" s="350">
        <v>0.87416614228250888</v>
      </c>
      <c r="Z24" s="350">
        <v>0.87383789402058187</v>
      </c>
      <c r="AA24" s="350">
        <v>0.87482115556629048</v>
      </c>
      <c r="AC24" s="351">
        <v>-1.475018777637449E-2</v>
      </c>
      <c r="AD24" s="351">
        <v>-9.3291628642897528E-3</v>
      </c>
      <c r="AE24" s="351">
        <v>-6.2850819235878985E-3</v>
      </c>
      <c r="AF24" s="351">
        <v>-1.9596021603923708E-3</v>
      </c>
      <c r="AG24" s="351">
        <v>2.1239455820005748E-3</v>
      </c>
      <c r="AH24" s="351">
        <v>-1.4940459577299503E-3</v>
      </c>
      <c r="AI24" s="351">
        <v>3.1663657418063984E-3</v>
      </c>
      <c r="AJ24" s="351">
        <v>-5.1584078696564895E-4</v>
      </c>
      <c r="AK24" s="351">
        <v>-1.8759252503863788E-4</v>
      </c>
      <c r="AL24" s="351">
        <v>-1.1708540707472403E-3</v>
      </c>
      <c r="AM24" s="351">
        <v>-1.5651868964944526E-2</v>
      </c>
      <c r="AN24" s="351">
        <v>9.0168118857003599E-4</v>
      </c>
      <c r="AP24" s="350">
        <v>-1.6603083805663932</v>
      </c>
      <c r="AQ24" s="350">
        <v>-1.0966490358693424</v>
      </c>
      <c r="AR24" s="350">
        <v>-0.71940476788354435</v>
      </c>
      <c r="AS24" s="350">
        <v>-0.22430051898772993</v>
      </c>
      <c r="AT24" s="350">
        <v>0.24311164070621108</v>
      </c>
      <c r="AU24" s="350">
        <v>-0.17101189745741441</v>
      </c>
      <c r="AV24" s="350">
        <v>0.36242942243436643</v>
      </c>
      <c r="AW24" s="350">
        <v>-5.9044309385873933E-2</v>
      </c>
      <c r="AX24" s="350">
        <v>-2.1472266960534534E-2</v>
      </c>
      <c r="AY24" s="350">
        <v>-0.1340186192052969</v>
      </c>
      <c r="AZ24" s="352">
        <v>-1.8203603526091587</v>
      </c>
    </row>
    <row r="25" spans="1:52" ht="13" x14ac:dyDescent="0.3">
      <c r="A25" s="161" t="s">
        <v>18</v>
      </c>
      <c r="B25" s="161" t="s">
        <v>62</v>
      </c>
      <c r="C25" s="160">
        <v>1222788.3234627016</v>
      </c>
      <c r="D25" s="145">
        <v>1252950.26323388</v>
      </c>
      <c r="E25" s="82">
        <v>1180120.1307162326</v>
      </c>
      <c r="F25" s="145">
        <v>1198738.7500000005</v>
      </c>
      <c r="G25" s="145">
        <v>1259104.0609957543</v>
      </c>
      <c r="H25" s="145">
        <v>1253445.8685756882</v>
      </c>
      <c r="I25" s="5">
        <v>1247631.4464623227</v>
      </c>
      <c r="J25" s="145">
        <v>1253052.8953365772</v>
      </c>
      <c r="K25" s="145">
        <v>1245361.5445751147</v>
      </c>
      <c r="L25" s="145">
        <v>1253689.5553460133</v>
      </c>
      <c r="M25" s="145">
        <v>1253561.5463173669</v>
      </c>
      <c r="N25" s="145">
        <v>1250734.5383939317</v>
      </c>
      <c r="O25" s="145">
        <v>1.5776884741782995</v>
      </c>
      <c r="P25" s="350">
        <v>1.898684176648735</v>
      </c>
      <c r="Q25" s="350">
        <v>1.8944771712173152</v>
      </c>
      <c r="R25" s="350">
        <v>1.9673326305690582</v>
      </c>
      <c r="S25" s="350">
        <v>1.9801526148773545</v>
      </c>
      <c r="T25" s="350">
        <v>1.9898780278384012</v>
      </c>
      <c r="U25" s="350">
        <v>1.9809358656115015</v>
      </c>
      <c r="V25" s="350">
        <v>1.971746799221856</v>
      </c>
      <c r="W25" s="350">
        <v>1.9803148138348787</v>
      </c>
      <c r="X25" s="350">
        <v>1.9681594643615958</v>
      </c>
      <c r="Y25" s="350">
        <v>1.981320986242088</v>
      </c>
      <c r="Z25" s="350">
        <v>1.9811186817929494</v>
      </c>
      <c r="AA25" s="350">
        <v>1.9766509009910047</v>
      </c>
      <c r="AC25" s="351">
        <v>1.2819984308296339E-2</v>
      </c>
      <c r="AD25" s="351">
        <v>-4.2070054314198302E-3</v>
      </c>
      <c r="AE25" s="351">
        <v>-9.7254129610466755E-3</v>
      </c>
      <c r="AF25" s="351">
        <v>-7.8325073414697854E-4</v>
      </c>
      <c r="AG25" s="351">
        <v>8.405815655498472E-3</v>
      </c>
      <c r="AH25" s="351">
        <v>-1.6219895752422886E-4</v>
      </c>
      <c r="AI25" s="351">
        <v>1.1993150515758666E-2</v>
      </c>
      <c r="AJ25" s="351">
        <v>-1.168371364733467E-3</v>
      </c>
      <c r="AK25" s="351">
        <v>-9.6606691559486535E-4</v>
      </c>
      <c r="AL25" s="351">
        <v>3.5017138863497888E-3</v>
      </c>
      <c r="AM25" s="351">
        <v>6.8883736931408812E-3</v>
      </c>
      <c r="AN25" s="351">
        <v>5.9316106151554582E-3</v>
      </c>
      <c r="AP25" s="350">
        <v>0.65164294583921534</v>
      </c>
      <c r="AQ25" s="350">
        <v>-0.22157478759028734</v>
      </c>
      <c r="AR25" s="350">
        <v>-0.49114461622691857</v>
      </c>
      <c r="AS25" s="350">
        <v>-3.9555069051861493E-2</v>
      </c>
      <c r="AT25" s="350">
        <v>0.42450342424839338</v>
      </c>
      <c r="AU25" s="350">
        <v>-8.1912351757935098E-3</v>
      </c>
      <c r="AV25" s="350">
        <v>0.60566798870204719</v>
      </c>
      <c r="AW25" s="350">
        <v>-5.9004106852937339E-2</v>
      </c>
      <c r="AX25" s="350">
        <v>-4.8787497909836663E-2</v>
      </c>
      <c r="AY25" s="350">
        <v>0.17684060612503222</v>
      </c>
      <c r="AZ25" s="352">
        <v>0.33875470626783794</v>
      </c>
    </row>
    <row r="26" spans="1:52" ht="13" x14ac:dyDescent="0.3">
      <c r="A26" s="158" t="s">
        <v>4</v>
      </c>
      <c r="B26" s="158" t="s">
        <v>63</v>
      </c>
      <c r="C26" s="159">
        <v>1002993.7438602858</v>
      </c>
      <c r="D26" s="145">
        <v>1041005.2376224912</v>
      </c>
      <c r="E26" s="4">
        <v>1084884.9742684828</v>
      </c>
      <c r="F26" s="145">
        <v>1132246.6666666667</v>
      </c>
      <c r="G26" s="145">
        <v>1038957.0893155851</v>
      </c>
      <c r="H26" s="145">
        <v>1043679.6836433579</v>
      </c>
      <c r="I26" s="5">
        <v>1038054.654284959</v>
      </c>
      <c r="J26" s="145">
        <v>1041219.7860088956</v>
      </c>
      <c r="K26" s="145">
        <v>1044193.0953478903</v>
      </c>
      <c r="L26" s="145">
        <v>1041619.8321327806</v>
      </c>
      <c r="M26" s="145">
        <v>1041128.2226935589</v>
      </c>
      <c r="N26" s="145">
        <v>1041218.731362196</v>
      </c>
      <c r="O26" s="145">
        <v>4.3655957563721506</v>
      </c>
      <c r="P26" s="350">
        <v>1.7454612293388996</v>
      </c>
      <c r="Q26" s="350">
        <v>1.7893936124004504</v>
      </c>
      <c r="R26" s="350">
        <v>1.6137071991047296</v>
      </c>
      <c r="S26" s="350">
        <v>1.6451963847781395</v>
      </c>
      <c r="T26" s="350">
        <v>1.641959507509676</v>
      </c>
      <c r="U26" s="350">
        <v>1.6494230579645903</v>
      </c>
      <c r="V26" s="350">
        <v>1.6405333063761702</v>
      </c>
      <c r="W26" s="350">
        <v>1.6455354553388974</v>
      </c>
      <c r="X26" s="350">
        <v>1.6502344497325401</v>
      </c>
      <c r="Y26" s="350">
        <v>1.6461676850462736</v>
      </c>
      <c r="Z26" s="350">
        <v>1.6453907494047422</v>
      </c>
      <c r="AA26" s="350">
        <v>1.6455337885836554</v>
      </c>
      <c r="AC26" s="351">
        <v>3.1489185673409859E-2</v>
      </c>
      <c r="AD26" s="351">
        <v>4.3932383061550784E-2</v>
      </c>
      <c r="AE26" s="351">
        <v>3.236877268463445E-3</v>
      </c>
      <c r="AF26" s="351">
        <v>-4.2266731864508689E-3</v>
      </c>
      <c r="AG26" s="351">
        <v>4.6630784019692229E-3</v>
      </c>
      <c r="AH26" s="351">
        <v>-3.3907056075799247E-4</v>
      </c>
      <c r="AI26" s="351">
        <v>-5.0380649544006229E-3</v>
      </c>
      <c r="AJ26" s="351">
        <v>-9.7130026813418979E-4</v>
      </c>
      <c r="AK26" s="351">
        <v>-1.9436462660271658E-4</v>
      </c>
      <c r="AL26" s="351">
        <v>-3.3740380551594562E-4</v>
      </c>
      <c r="AM26" s="351">
        <v>4.0725461330121115E-2</v>
      </c>
      <c r="AN26" s="351">
        <v>-9.2362756567112569E-3</v>
      </c>
      <c r="AP26" s="350">
        <v>1.9513568317027885</v>
      </c>
      <c r="AQ26" s="350">
        <v>2.5169498080567707</v>
      </c>
      <c r="AR26" s="350">
        <v>0.19674716638159581</v>
      </c>
      <c r="AS26" s="350">
        <v>-0.25690994859685706</v>
      </c>
      <c r="AT26" s="350">
        <v>0.28343597427720191</v>
      </c>
      <c r="AU26" s="350">
        <v>-2.0609731694962198E-2</v>
      </c>
      <c r="AV26" s="350">
        <v>-0.30622878830845618</v>
      </c>
      <c r="AW26" s="350">
        <v>-5.9038560813830923E-2</v>
      </c>
      <c r="AX26" s="350">
        <v>-1.1814068423747924E-2</v>
      </c>
      <c r="AY26" s="350">
        <v>-2.0508421282572034E-2</v>
      </c>
      <c r="AZ26" s="352">
        <v>2.3220234295951423</v>
      </c>
    </row>
    <row r="27" spans="1:52" ht="13" x14ac:dyDescent="0.3">
      <c r="A27" s="158" t="s">
        <v>34</v>
      </c>
      <c r="B27" s="158" t="s">
        <v>64</v>
      </c>
      <c r="C27" s="159">
        <v>904224.40664254548</v>
      </c>
      <c r="D27" s="145">
        <v>927126.54831126041</v>
      </c>
      <c r="E27" s="4">
        <v>1022471.6167721809</v>
      </c>
      <c r="F27" s="145">
        <v>1047437.0833333333</v>
      </c>
      <c r="G27" s="145">
        <v>926551.85448844673</v>
      </c>
      <c r="H27" s="145">
        <v>925849.95424989471</v>
      </c>
      <c r="I27" s="5">
        <v>929921.24282738043</v>
      </c>
      <c r="J27" s="145">
        <v>928328.28780419123</v>
      </c>
      <c r="K27" s="145">
        <v>924001.25058022409</v>
      </c>
      <c r="L27" s="145">
        <v>927671.46921662521</v>
      </c>
      <c r="M27" s="145">
        <v>924090.02281719272</v>
      </c>
      <c r="N27" s="145">
        <v>928219.61196292727</v>
      </c>
      <c r="O27" s="145">
        <v>2.4416781993387087</v>
      </c>
      <c r="P27" s="350">
        <v>1.6450449655998616</v>
      </c>
      <c r="Q27" s="350">
        <v>1.6553612225027745</v>
      </c>
      <c r="R27" s="350">
        <v>1.4547981416009053</v>
      </c>
      <c r="S27" s="350">
        <v>1.4652234113606404</v>
      </c>
      <c r="T27" s="350">
        <v>1.464315169821139</v>
      </c>
      <c r="U27" s="350">
        <v>1.4632058922755442</v>
      </c>
      <c r="V27" s="350">
        <v>1.4696401243110777</v>
      </c>
      <c r="W27" s="350">
        <v>1.4671226308820815</v>
      </c>
      <c r="X27" s="350">
        <v>1.4602842157229707</v>
      </c>
      <c r="Y27" s="350">
        <v>1.4660846000185794</v>
      </c>
      <c r="Z27" s="350">
        <v>1.4604245106591065</v>
      </c>
      <c r="AA27" s="350">
        <v>1.4669508804482718</v>
      </c>
      <c r="AC27" s="351">
        <v>1.0425269759735123E-2</v>
      </c>
      <c r="AD27" s="351">
        <v>1.0316256902912935E-2</v>
      </c>
      <c r="AE27" s="351">
        <v>9.0824153950141984E-4</v>
      </c>
      <c r="AF27" s="351">
        <v>2.0175190850961755E-3</v>
      </c>
      <c r="AG27" s="351">
        <v>-4.4167129504373293E-3</v>
      </c>
      <c r="AH27" s="351">
        <v>-1.8992195214411201E-3</v>
      </c>
      <c r="AI27" s="351">
        <v>4.9391956376696466E-3</v>
      </c>
      <c r="AJ27" s="351">
        <v>-8.6118865793904931E-4</v>
      </c>
      <c r="AK27" s="351">
        <v>4.7989007015338814E-3</v>
      </c>
      <c r="AL27" s="351">
        <v>-1.7274690876314391E-3</v>
      </c>
      <c r="AM27" s="351">
        <v>1.407552364926512E-2</v>
      </c>
      <c r="AN27" s="351">
        <v>-3.6502538895299974E-3</v>
      </c>
      <c r="AP27" s="350">
        <v>0.71661280432093699</v>
      </c>
      <c r="AQ27" s="350">
        <v>0.62711093730809575</v>
      </c>
      <c r="AR27" s="350">
        <v>6.1986556620604746E-2</v>
      </c>
      <c r="AS27" s="350">
        <v>0.13769361514792208</v>
      </c>
      <c r="AT27" s="350">
        <v>-0.3014361438803293</v>
      </c>
      <c r="AU27" s="350">
        <v>-0.12961979086025255</v>
      </c>
      <c r="AV27" s="350">
        <v>0.33709505317574712</v>
      </c>
      <c r="AW27" s="350">
        <v>-5.8775245553804631E-2</v>
      </c>
      <c r="AX27" s="350">
        <v>0.32752006720104965</v>
      </c>
      <c r="AY27" s="350">
        <v>-0.11789799932470854</v>
      </c>
      <c r="AZ27" s="352">
        <v>0.88367704983432416</v>
      </c>
    </row>
    <row r="28" spans="1:52" ht="13" x14ac:dyDescent="0.3">
      <c r="A28" s="158" t="s">
        <v>14</v>
      </c>
      <c r="B28" s="158" t="s">
        <v>65</v>
      </c>
      <c r="C28" s="159">
        <v>1513909.767465984</v>
      </c>
      <c r="D28" s="145">
        <v>1530934.8426321687</v>
      </c>
      <c r="E28" s="4">
        <v>1621307.9414228757</v>
      </c>
      <c r="F28" s="145">
        <v>1652016.5000000007</v>
      </c>
      <c r="G28" s="145">
        <v>1535347.027765776</v>
      </c>
      <c r="H28" s="145">
        <v>1534060.0822728809</v>
      </c>
      <c r="I28" s="5">
        <v>1527398.367708988</v>
      </c>
      <c r="J28" s="145">
        <v>1531663.1464230551</v>
      </c>
      <c r="K28" s="145">
        <v>1535865.7452302852</v>
      </c>
      <c r="L28" s="145">
        <v>1531838.6199839751</v>
      </c>
      <c r="M28" s="145">
        <v>1531267.1799682167</v>
      </c>
      <c r="N28" s="145">
        <v>1536070.0252475436</v>
      </c>
      <c r="O28" s="145">
        <v>1.8940608253713254</v>
      </c>
      <c r="P28" s="350">
        <v>2.6085070949397755</v>
      </c>
      <c r="Q28" s="350">
        <v>2.6108337164576767</v>
      </c>
      <c r="R28" s="350">
        <v>2.4357151831797763</v>
      </c>
      <c r="S28" s="350">
        <v>2.4194772297031495</v>
      </c>
      <c r="T28" s="350">
        <v>2.4264502119403577</v>
      </c>
      <c r="U28" s="350">
        <v>2.424416333535333</v>
      </c>
      <c r="V28" s="350">
        <v>2.4138882129064974</v>
      </c>
      <c r="W28" s="350">
        <v>2.4206282352125195</v>
      </c>
      <c r="X28" s="350">
        <v>2.4272699888891083</v>
      </c>
      <c r="Y28" s="350">
        <v>2.4209055522303546</v>
      </c>
      <c r="Z28" s="350">
        <v>2.420002452981604</v>
      </c>
      <c r="AA28" s="350">
        <v>2.4275928314010682</v>
      </c>
      <c r="AC28" s="351">
        <v>-1.6237953476626821E-2</v>
      </c>
      <c r="AD28" s="351">
        <v>2.3266215179011951E-3</v>
      </c>
      <c r="AE28" s="351">
        <v>-6.972982237208214E-3</v>
      </c>
      <c r="AF28" s="351">
        <v>-4.9391038321835445E-3</v>
      </c>
      <c r="AG28" s="351">
        <v>5.5890167966521354E-3</v>
      </c>
      <c r="AH28" s="351">
        <v>-1.1510055093699734E-3</v>
      </c>
      <c r="AI28" s="351">
        <v>-7.7927591859587864E-3</v>
      </c>
      <c r="AJ28" s="351">
        <v>-1.4283225272051503E-3</v>
      </c>
      <c r="AK28" s="351">
        <v>-5.2522327845450079E-4</v>
      </c>
      <c r="AL28" s="351">
        <v>-8.1156016979186951E-3</v>
      </c>
      <c r="AM28" s="351">
        <v>-2.3009359953745534E-2</v>
      </c>
      <c r="AN28" s="351">
        <v>6.7714064771187132E-3</v>
      </c>
      <c r="AP28" s="350">
        <v>-0.66666060090936019</v>
      </c>
      <c r="AQ28" s="350">
        <v>8.9193605124348388E-2</v>
      </c>
      <c r="AR28" s="350">
        <v>-0.28820201949425839</v>
      </c>
      <c r="AS28" s="350">
        <v>-0.20413929800817068</v>
      </c>
      <c r="AT28" s="350">
        <v>0.23100100831855577</v>
      </c>
      <c r="AU28" s="350">
        <v>-4.7572487777088633E-2</v>
      </c>
      <c r="AV28" s="350">
        <v>-0.32208441932371051</v>
      </c>
      <c r="AW28" s="350">
        <v>-5.9034344678680614E-2</v>
      </c>
      <c r="AX28" s="350">
        <v>-2.1708130665852206E-2</v>
      </c>
      <c r="AY28" s="350">
        <v>-0.33542790146094553</v>
      </c>
      <c r="AZ28" s="352">
        <v>-0.95797398796580246</v>
      </c>
    </row>
    <row r="29" spans="1:52" ht="13" x14ac:dyDescent="0.3">
      <c r="A29" s="158" t="s">
        <v>3</v>
      </c>
      <c r="B29" s="158" t="s">
        <v>66</v>
      </c>
      <c r="C29" s="159">
        <v>1239656.7388352987</v>
      </c>
      <c r="D29" s="145">
        <v>1251075.5064924965</v>
      </c>
      <c r="E29" s="4">
        <v>1266511.9668468894</v>
      </c>
      <c r="F29" s="145">
        <v>1283089.6666666665</v>
      </c>
      <c r="G29" s="145">
        <v>1257146.3915540357</v>
      </c>
      <c r="H29" s="145">
        <v>1252702.410994027</v>
      </c>
      <c r="I29" s="5">
        <v>1251634.3792261365</v>
      </c>
      <c r="J29" s="145">
        <v>1251075.4801289674</v>
      </c>
      <c r="K29" s="145">
        <v>1252396.5698861771</v>
      </c>
      <c r="L29" s="145">
        <v>1251812.32496868</v>
      </c>
      <c r="M29" s="145">
        <v>1249972.648463726</v>
      </c>
      <c r="N29" s="145">
        <v>1249928.1874604383</v>
      </c>
      <c r="O29" s="145">
        <v>1.3089256362140054</v>
      </c>
      <c r="P29" s="350">
        <v>2.0376791890915409</v>
      </c>
      <c r="Q29" s="350">
        <v>2.0277846879687784</v>
      </c>
      <c r="R29" s="350">
        <v>1.9944720653769792</v>
      </c>
      <c r="S29" s="350">
        <v>1.9771897642577869</v>
      </c>
      <c r="T29" s="350">
        <v>1.986784142647716</v>
      </c>
      <c r="U29" s="350">
        <v>1.9797609111719079</v>
      </c>
      <c r="V29" s="350">
        <v>1.9780730022739914</v>
      </c>
      <c r="W29" s="350">
        <v>1.9771897225930761</v>
      </c>
      <c r="X29" s="350">
        <v>1.9792775623214256</v>
      </c>
      <c r="Y29" s="350">
        <v>1.9783542263079708</v>
      </c>
      <c r="Z29" s="350">
        <v>1.9754468162146044</v>
      </c>
      <c r="AA29" s="350">
        <v>1.9753765503991907</v>
      </c>
      <c r="AC29" s="351">
        <v>-1.7282301119192267E-2</v>
      </c>
      <c r="AD29" s="351">
        <v>-9.8945011227624668E-3</v>
      </c>
      <c r="AE29" s="351">
        <v>-9.594378389929048E-3</v>
      </c>
      <c r="AF29" s="351">
        <v>-2.5711469141209697E-3</v>
      </c>
      <c r="AG29" s="351">
        <v>-8.8323801620449061E-4</v>
      </c>
      <c r="AH29" s="351">
        <v>4.1664710792588266E-8</v>
      </c>
      <c r="AI29" s="351">
        <v>-2.0877980636386795E-3</v>
      </c>
      <c r="AJ29" s="351">
        <v>-1.1644620501838343E-3</v>
      </c>
      <c r="AK29" s="351">
        <v>1.742948043182535E-3</v>
      </c>
      <c r="AL29" s="351">
        <v>1.8132138585962299E-3</v>
      </c>
      <c r="AM29" s="351">
        <v>-2.2639320990349932E-2</v>
      </c>
      <c r="AN29" s="351">
        <v>5.3570198711576644E-3</v>
      </c>
      <c r="AP29" s="350">
        <v>-0.86651006144454101</v>
      </c>
      <c r="AQ29" s="350">
        <v>-0.48557698266397542</v>
      </c>
      <c r="AR29" s="350">
        <v>-0.48525329047162358</v>
      </c>
      <c r="AS29" s="350">
        <v>-0.13004047262434351</v>
      </c>
      <c r="AT29" s="350">
        <v>-4.4671383201098425E-2</v>
      </c>
      <c r="AU29" s="350">
        <v>2.1072691931635956E-6</v>
      </c>
      <c r="AV29" s="350">
        <v>-0.10559421768109413</v>
      </c>
      <c r="AW29" s="350">
        <v>-5.8894804698777073E-2</v>
      </c>
      <c r="AX29" s="350">
        <v>8.8152795178808571E-2</v>
      </c>
      <c r="AY29" s="350">
        <v>9.1706617714404776E-2</v>
      </c>
      <c r="AZ29" s="352">
        <v>-1.1301696311785057</v>
      </c>
    </row>
    <row r="30" spans="1:52" ht="13" x14ac:dyDescent="0.3">
      <c r="A30" s="158" t="s">
        <v>17</v>
      </c>
      <c r="B30" s="158" t="s">
        <v>67</v>
      </c>
      <c r="C30" s="159">
        <v>1166405.1047316848</v>
      </c>
      <c r="D30" s="145">
        <v>1168116.5761933026</v>
      </c>
      <c r="E30" s="4">
        <v>1094171.8937750501</v>
      </c>
      <c r="F30" s="145">
        <v>1095521.2500000002</v>
      </c>
      <c r="G30" s="145">
        <v>1176810.3988651943</v>
      </c>
      <c r="H30" s="145">
        <v>1165160.4801419009</v>
      </c>
      <c r="I30" s="5">
        <v>1169775.6983282736</v>
      </c>
      <c r="J30" s="145">
        <v>1169948.5440757088</v>
      </c>
      <c r="K30" s="145">
        <v>1156487.9932331324</v>
      </c>
      <c r="L30" s="145">
        <v>1168799.6095761321</v>
      </c>
      <c r="M30" s="145">
        <v>1168105.0714245546</v>
      </c>
      <c r="N30" s="145">
        <v>1171359.8745233659</v>
      </c>
      <c r="O30" s="145">
        <v>0.12332214276631595</v>
      </c>
      <c r="P30" s="350">
        <v>1.760402866768835</v>
      </c>
      <c r="Q30" s="350">
        <v>1.7313530564590964</v>
      </c>
      <c r="R30" s="350">
        <v>1.8766182003625898</v>
      </c>
      <c r="S30" s="350">
        <v>1.8460821316727629</v>
      </c>
      <c r="T30" s="350">
        <v>1.8598217797674874</v>
      </c>
      <c r="U30" s="350">
        <v>1.8414103410217084</v>
      </c>
      <c r="V30" s="350">
        <v>1.8487041950781249</v>
      </c>
      <c r="W30" s="350">
        <v>1.8489773591204632</v>
      </c>
      <c r="X30" s="350">
        <v>1.8277044117970604</v>
      </c>
      <c r="Y30" s="350">
        <v>1.8471615921898679</v>
      </c>
      <c r="Z30" s="350">
        <v>1.846063949627881</v>
      </c>
      <c r="AA30" s="350">
        <v>1.8512078145171296</v>
      </c>
      <c r="AC30" s="351">
        <v>-3.0536068689826834E-2</v>
      </c>
      <c r="AD30" s="351">
        <v>-2.9049810309738522E-2</v>
      </c>
      <c r="AE30" s="351">
        <v>-1.3739648094724499E-2</v>
      </c>
      <c r="AF30" s="351">
        <v>4.6717906510544971E-3</v>
      </c>
      <c r="AG30" s="351">
        <v>-2.622063405361974E-3</v>
      </c>
      <c r="AH30" s="351">
        <v>-2.8952274477003215E-3</v>
      </c>
      <c r="AI30" s="351">
        <v>1.837771987570247E-2</v>
      </c>
      <c r="AJ30" s="351">
        <v>-1.0794605171049465E-3</v>
      </c>
      <c r="AK30" s="351">
        <v>1.8182044881909221E-5</v>
      </c>
      <c r="AL30" s="351">
        <v>-5.1256828443666524E-3</v>
      </c>
      <c r="AM30" s="351">
        <v>-3.144420004735804E-2</v>
      </c>
      <c r="AN30" s="351">
        <v>9.0813135753120555E-4</v>
      </c>
      <c r="AP30" s="350">
        <v>-1.6271860032012277</v>
      </c>
      <c r="AQ30" s="350">
        <v>-1.6501796752386884</v>
      </c>
      <c r="AR30" s="350">
        <v>-0.74425984949406321</v>
      </c>
      <c r="AS30" s="350">
        <v>0.25306515733518947</v>
      </c>
      <c r="AT30" s="350">
        <v>-0.14203395181481349</v>
      </c>
      <c r="AU30" s="350">
        <v>-0.15683091223449044</v>
      </c>
      <c r="AV30" s="350">
        <v>0.99549849708204152</v>
      </c>
      <c r="AW30" s="350">
        <v>-5.8473049415565879E-2</v>
      </c>
      <c r="AX30" s="350">
        <v>9.8489902317803134E-4</v>
      </c>
      <c r="AY30" s="350">
        <v>-0.27765193955494244</v>
      </c>
      <c r="AZ30" s="352">
        <v>-1.7798808243121544</v>
      </c>
    </row>
    <row r="31" spans="1:52" ht="13" x14ac:dyDescent="0.3">
      <c r="A31" s="161" t="s">
        <v>8</v>
      </c>
      <c r="B31" s="161" t="s">
        <v>68</v>
      </c>
      <c r="C31" s="160">
        <v>1083962.941470145</v>
      </c>
      <c r="D31" s="145">
        <v>1085949.5064880473</v>
      </c>
      <c r="E31" s="82">
        <v>1058535.8886218884</v>
      </c>
      <c r="F31" s="145">
        <v>1070752.2500000002</v>
      </c>
      <c r="G31" s="145">
        <v>1093144.9841200649</v>
      </c>
      <c r="H31" s="145">
        <v>1085247.4660820756</v>
      </c>
      <c r="I31" s="5">
        <v>1086252.6702463208</v>
      </c>
      <c r="J31" s="145">
        <v>1087016.0607104821</v>
      </c>
      <c r="K31" s="145">
        <v>1089834.2613679843</v>
      </c>
      <c r="L31" s="145">
        <v>1086590.6461610724</v>
      </c>
      <c r="M31" s="145">
        <v>1086406.5842862593</v>
      </c>
      <c r="N31" s="145">
        <v>1086068.2707197196</v>
      </c>
      <c r="O31" s="145">
        <v>1.1540809819888487</v>
      </c>
      <c r="P31" s="350">
        <v>1.7030684333139829</v>
      </c>
      <c r="Q31" s="350">
        <v>1.6922083261716327</v>
      </c>
      <c r="R31" s="350">
        <v>1.7439777794434279</v>
      </c>
      <c r="S31" s="350">
        <v>1.7162259492623517</v>
      </c>
      <c r="T31" s="350">
        <v>1.7275976247920384</v>
      </c>
      <c r="U31" s="350">
        <v>1.7151164501972835</v>
      </c>
      <c r="V31" s="350">
        <v>1.7167050668508921</v>
      </c>
      <c r="W31" s="350">
        <v>1.7179115230592017</v>
      </c>
      <c r="X31" s="350">
        <v>1.7223653849282261</v>
      </c>
      <c r="Y31" s="350">
        <v>1.7172392012942117</v>
      </c>
      <c r="Z31" s="350">
        <v>1.7169483113735142</v>
      </c>
      <c r="AA31" s="350">
        <v>1.7164136433079986</v>
      </c>
      <c r="AC31" s="351">
        <v>-2.7751830181076187E-2</v>
      </c>
      <c r="AD31" s="351">
        <v>-1.0860107142350195E-2</v>
      </c>
      <c r="AE31" s="351">
        <v>-1.1371675529686653E-2</v>
      </c>
      <c r="AF31" s="351">
        <v>1.1094990650681869E-3</v>
      </c>
      <c r="AG31" s="351">
        <v>-4.7911758854035646E-4</v>
      </c>
      <c r="AH31" s="351">
        <v>-1.6855737968499707E-3</v>
      </c>
      <c r="AI31" s="351">
        <v>-6.1394356658743821E-3</v>
      </c>
      <c r="AJ31" s="351">
        <v>-1.0132520318599791E-3</v>
      </c>
      <c r="AK31" s="351">
        <v>-7.2236211116250004E-4</v>
      </c>
      <c r="AL31" s="351">
        <v>-1.8769404564689118E-4</v>
      </c>
      <c r="AM31" s="351">
        <v>-3.1349718846902741E-2</v>
      </c>
      <c r="AN31" s="351">
        <v>3.5978886658265541E-3</v>
      </c>
      <c r="AP31" s="350">
        <v>-1.5912949412654149</v>
      </c>
      <c r="AQ31" s="350">
        <v>-0.63767884659911322</v>
      </c>
      <c r="AR31" s="350">
        <v>-0.66259780855628569</v>
      </c>
      <c r="AS31" s="350">
        <v>6.4647610388658835E-2</v>
      </c>
      <c r="AT31" s="350">
        <v>-2.7916929513056556E-2</v>
      </c>
      <c r="AU31" s="350">
        <v>-9.8213979200958021E-2</v>
      </c>
      <c r="AV31" s="350">
        <v>-0.35772886830624856</v>
      </c>
      <c r="AW31" s="350">
        <v>-5.9039547344886804E-2</v>
      </c>
      <c r="AX31" s="350">
        <v>-4.2090152026484466E-2</v>
      </c>
      <c r="AY31" s="350">
        <v>-1.0936441424135537E-2</v>
      </c>
      <c r="AZ31" s="352">
        <v>-1.83155496258251</v>
      </c>
    </row>
    <row r="32" spans="1:52" ht="13" x14ac:dyDescent="0.3">
      <c r="A32" s="158" t="s">
        <v>16</v>
      </c>
      <c r="B32" s="158" t="s">
        <v>69</v>
      </c>
      <c r="C32" s="159">
        <v>1680130.360186588</v>
      </c>
      <c r="D32" s="145">
        <v>1734802.2001116457</v>
      </c>
      <c r="E32" s="4">
        <v>1762827.3054000787</v>
      </c>
      <c r="F32" s="145">
        <v>1809950.083333333</v>
      </c>
      <c r="G32" s="145">
        <v>1711069.5245215441</v>
      </c>
      <c r="H32" s="145">
        <v>1734294.2592425877</v>
      </c>
      <c r="I32" s="5">
        <v>1740155.4623837515</v>
      </c>
      <c r="J32" s="145">
        <v>1732552.3222695848</v>
      </c>
      <c r="K32" s="145">
        <v>1749961.4233044209</v>
      </c>
      <c r="L32" s="145">
        <v>1735820.92067283</v>
      </c>
      <c r="M32" s="145">
        <v>1737266.9337581305</v>
      </c>
      <c r="N32" s="145">
        <v>1725867.7290036927</v>
      </c>
      <c r="O32" s="145">
        <v>2.6731363752366955</v>
      </c>
      <c r="P32" s="350">
        <v>2.8361962683375972</v>
      </c>
      <c r="Q32" s="350">
        <v>2.860430693441649</v>
      </c>
      <c r="R32" s="350">
        <v>2.7031459311327342</v>
      </c>
      <c r="S32" s="350">
        <v>2.7416675774342698</v>
      </c>
      <c r="T32" s="350">
        <v>2.7041606459887371</v>
      </c>
      <c r="U32" s="350">
        <v>2.7408648317311219</v>
      </c>
      <c r="V32" s="350">
        <v>2.7501278304844399</v>
      </c>
      <c r="W32" s="350">
        <v>2.7381118884154474</v>
      </c>
      <c r="X32" s="350">
        <v>2.7656250930081181</v>
      </c>
      <c r="Y32" s="350">
        <v>2.7432775552939259</v>
      </c>
      <c r="Z32" s="350">
        <v>2.745562822854839</v>
      </c>
      <c r="AA32" s="350">
        <v>2.7275476104682261</v>
      </c>
      <c r="AC32" s="351">
        <v>3.852164630153565E-2</v>
      </c>
      <c r="AD32" s="351">
        <v>2.4234425104051827E-2</v>
      </c>
      <c r="AE32" s="351">
        <v>3.7506931445532743E-2</v>
      </c>
      <c r="AF32" s="351">
        <v>8.0274570314786686E-4</v>
      </c>
      <c r="AG32" s="351">
        <v>-8.4602530501700635E-3</v>
      </c>
      <c r="AH32" s="351">
        <v>3.5556890188224166E-3</v>
      </c>
      <c r="AI32" s="351">
        <v>-2.3957515573848287E-2</v>
      </c>
      <c r="AJ32" s="351">
        <v>-1.6099778596561087E-3</v>
      </c>
      <c r="AK32" s="351">
        <v>-3.8952454205691822E-3</v>
      </c>
      <c r="AL32" s="351">
        <v>1.4119966966043673E-2</v>
      </c>
      <c r="AM32" s="351">
        <v>4.2296766333354885E-2</v>
      </c>
      <c r="AN32" s="351">
        <v>-3.7751200318192346E-3</v>
      </c>
      <c r="AP32" s="350">
        <v>1.4250672099450223</v>
      </c>
      <c r="AQ32" s="350">
        <v>0.85446925428248122</v>
      </c>
      <c r="AR32" s="350">
        <v>1.3680335192435251</v>
      </c>
      <c r="AS32" s="350">
        <v>2.927946880777935E-2</v>
      </c>
      <c r="AT32" s="350">
        <v>-0.30858055585598776</v>
      </c>
      <c r="AU32" s="350">
        <v>0.12969074179846163</v>
      </c>
      <c r="AV32" s="350">
        <v>-0.87383006499527593</v>
      </c>
      <c r="AW32" s="350">
        <v>-5.8722577197443157E-2</v>
      </c>
      <c r="AX32" s="350">
        <v>-0.1420757736141908</v>
      </c>
      <c r="AY32" s="350">
        <v>0.51501382159749431</v>
      </c>
      <c r="AZ32" s="352">
        <v>1.5132778340668442</v>
      </c>
    </row>
    <row r="33" spans="1:52" ht="13" x14ac:dyDescent="0.3">
      <c r="A33" s="158" t="s">
        <v>15</v>
      </c>
      <c r="B33" s="158" t="s">
        <v>70</v>
      </c>
      <c r="C33" s="159">
        <v>2226702.0957934237</v>
      </c>
      <c r="D33" s="145">
        <v>2320153.7380778436</v>
      </c>
      <c r="E33" s="4">
        <v>2385290.6945341993</v>
      </c>
      <c r="F33" s="145">
        <v>2451414.9166666684</v>
      </c>
      <c r="G33" s="145">
        <v>2289955.775836919</v>
      </c>
      <c r="H33" s="145">
        <v>2315870.2672381164</v>
      </c>
      <c r="I33" s="5">
        <v>2326177.745393957</v>
      </c>
      <c r="J33" s="145">
        <v>2317271.2031811839</v>
      </c>
      <c r="K33" s="145">
        <v>2334337.984104434</v>
      </c>
      <c r="L33" s="145">
        <v>2321518.8358251764</v>
      </c>
      <c r="M33" s="145">
        <v>2316172.1292080637</v>
      </c>
      <c r="N33" s="145">
        <v>2304644.0714138616</v>
      </c>
      <c r="O33" s="145">
        <v>2.7721661885484288</v>
      </c>
      <c r="P33" s="350">
        <v>3.837671759459683</v>
      </c>
      <c r="Q33" s="350">
        <v>3.8741966060633302</v>
      </c>
      <c r="R33" s="350">
        <v>3.5825200548249545</v>
      </c>
      <c r="S33" s="350">
        <v>3.6667524850623141</v>
      </c>
      <c r="T33" s="350">
        <v>3.6190278660969937</v>
      </c>
      <c r="U33" s="350">
        <v>3.6599829218698012</v>
      </c>
      <c r="V33" s="350">
        <v>3.6762727782368061</v>
      </c>
      <c r="W33" s="350">
        <v>3.6621969498742191</v>
      </c>
      <c r="X33" s="350">
        <v>3.6891691544894973</v>
      </c>
      <c r="Y33" s="350">
        <v>3.6689098746676807</v>
      </c>
      <c r="Z33" s="350">
        <v>3.6604599821224402</v>
      </c>
      <c r="AA33" s="350">
        <v>3.6422411314182424</v>
      </c>
      <c r="AC33" s="351">
        <v>8.4232430237359601E-2</v>
      </c>
      <c r="AD33" s="351">
        <v>3.6524846603647187E-2</v>
      </c>
      <c r="AE33" s="351">
        <v>4.7724618965320431E-2</v>
      </c>
      <c r="AF33" s="351">
        <v>6.769563192512873E-3</v>
      </c>
      <c r="AG33" s="351">
        <v>-9.5202931744919894E-3</v>
      </c>
      <c r="AH33" s="351">
        <v>4.555535188095039E-3</v>
      </c>
      <c r="AI33" s="351">
        <v>-2.2416669427183233E-2</v>
      </c>
      <c r="AJ33" s="351">
        <v>-2.1573896053665997E-3</v>
      </c>
      <c r="AK33" s="351">
        <v>6.2925029398739341E-3</v>
      </c>
      <c r="AL33" s="351">
        <v>2.4511353644071754E-2</v>
      </c>
      <c r="AM33" s="351">
        <v>9.2284068326479396E-2</v>
      </c>
      <c r="AN33" s="351">
        <v>-8.0516380891197947E-3</v>
      </c>
      <c r="AP33" s="350">
        <v>2.3512061048734387</v>
      </c>
      <c r="AQ33" s="350">
        <v>0.95174493528830695</v>
      </c>
      <c r="AR33" s="350">
        <v>1.3015500544348682</v>
      </c>
      <c r="AS33" s="350">
        <v>0.18462012966762409</v>
      </c>
      <c r="AT33" s="350">
        <v>-0.25963828246591336</v>
      </c>
      <c r="AU33" s="350">
        <v>0.12423896095123585</v>
      </c>
      <c r="AV33" s="350">
        <v>-0.61134940300728469</v>
      </c>
      <c r="AW33" s="350">
        <v>-5.8836521258400026E-2</v>
      </c>
      <c r="AX33" s="350">
        <v>0.17160970001407111</v>
      </c>
      <c r="AY33" s="350">
        <v>0.66847581733227357</v>
      </c>
      <c r="AZ33" s="352">
        <v>2.4724153909567814</v>
      </c>
    </row>
    <row r="34" spans="1:52" ht="13" x14ac:dyDescent="0.3">
      <c r="A34" s="158" t="s">
        <v>28</v>
      </c>
      <c r="B34" s="158" t="s">
        <v>71</v>
      </c>
      <c r="C34" s="159">
        <v>2511712.9609826729</v>
      </c>
      <c r="D34" s="145">
        <v>2619458.1860519014</v>
      </c>
      <c r="E34" s="4">
        <v>2774345.7248833398</v>
      </c>
      <c r="F34" s="145">
        <v>2885991.8333333335</v>
      </c>
      <c r="G34" s="145">
        <v>2583794.5574843078</v>
      </c>
      <c r="H34" s="145">
        <v>2614665.351704705</v>
      </c>
      <c r="I34" s="5">
        <v>2624338.5834765295</v>
      </c>
      <c r="J34" s="145">
        <v>2616281.1188726202</v>
      </c>
      <c r="K34" s="145">
        <v>2640897.2215701966</v>
      </c>
      <c r="L34" s="145">
        <v>2621002.6506353468</v>
      </c>
      <c r="M34" s="145">
        <v>2619495.3713068804</v>
      </c>
      <c r="N34" s="145">
        <v>2613082.2040667455</v>
      </c>
      <c r="O34" s="145">
        <v>4.024231999949766</v>
      </c>
      <c r="P34" s="350">
        <v>4.4636187378585541</v>
      </c>
      <c r="Q34" s="350">
        <v>4.5609985032765517</v>
      </c>
      <c r="R34" s="350">
        <v>4.04107135466539</v>
      </c>
      <c r="S34" s="350">
        <v>4.1397708503488726</v>
      </c>
      <c r="T34" s="350">
        <v>4.083408335860975</v>
      </c>
      <c r="U34" s="350">
        <v>4.1321962931268006</v>
      </c>
      <c r="V34" s="350">
        <v>4.1474837915609815</v>
      </c>
      <c r="W34" s="350">
        <v>4.1347498386875987</v>
      </c>
      <c r="X34" s="350">
        <v>4.1736529312963082</v>
      </c>
      <c r="Y34" s="350">
        <v>4.1422117098731759</v>
      </c>
      <c r="Z34" s="350">
        <v>4.1398296176296192</v>
      </c>
      <c r="AA34" s="350">
        <v>4.1296942992112973</v>
      </c>
      <c r="AC34" s="351">
        <v>9.8699495683482574E-2</v>
      </c>
      <c r="AD34" s="351">
        <v>9.7379765417997532E-2</v>
      </c>
      <c r="AE34" s="351">
        <v>5.6362514487897641E-2</v>
      </c>
      <c r="AF34" s="351">
        <v>7.5745572220720092E-3</v>
      </c>
      <c r="AG34" s="351">
        <v>-7.7129412121088592E-3</v>
      </c>
      <c r="AH34" s="351">
        <v>5.0210116612738886E-3</v>
      </c>
      <c r="AI34" s="351">
        <v>-3.3882080947435611E-2</v>
      </c>
      <c r="AJ34" s="351">
        <v>-2.4408595243032849E-3</v>
      </c>
      <c r="AK34" s="351">
        <v>-5.8767280746607753E-5</v>
      </c>
      <c r="AL34" s="351">
        <v>1.0076551137575329E-2</v>
      </c>
      <c r="AM34" s="351">
        <v>0.13231975096222204</v>
      </c>
      <c r="AN34" s="351">
        <v>-3.3620255278739464E-2</v>
      </c>
      <c r="AP34" s="350">
        <v>2.4424091291913137</v>
      </c>
      <c r="AQ34" s="350">
        <v>2.1816326872199667</v>
      </c>
      <c r="AR34" s="350">
        <v>1.361488752044036</v>
      </c>
      <c r="AS34" s="350">
        <v>0.18297044681672842</v>
      </c>
      <c r="AT34" s="350">
        <v>-0.1863132402958696</v>
      </c>
      <c r="AU34" s="350">
        <v>0.1212871881749385</v>
      </c>
      <c r="AV34" s="350">
        <v>-0.81845305385877221</v>
      </c>
      <c r="AW34" s="350">
        <v>-5.8961223037202297E-2</v>
      </c>
      <c r="AX34" s="350">
        <v>-1.4195781088138062E-3</v>
      </c>
      <c r="AY34" s="350">
        <v>0.24340842770865309</v>
      </c>
      <c r="AZ34" s="352">
        <v>3.0256404066636651</v>
      </c>
    </row>
    <row r="35" spans="1:52" ht="13" x14ac:dyDescent="0.3">
      <c r="A35" s="158" t="s">
        <v>12</v>
      </c>
      <c r="B35" s="158" t="s">
        <v>72</v>
      </c>
      <c r="C35" s="159">
        <v>2019510.5153231474</v>
      </c>
      <c r="D35" s="145">
        <v>2056522.0952237053</v>
      </c>
      <c r="E35" s="4">
        <v>2073371.6143410269</v>
      </c>
      <c r="F35" s="145">
        <v>2108177.583333333</v>
      </c>
      <c r="G35" s="145">
        <v>2028205.8051687684</v>
      </c>
      <c r="H35" s="145">
        <v>2055371.3659473783</v>
      </c>
      <c r="I35" s="5">
        <v>2063346.6184616224</v>
      </c>
      <c r="J35" s="145">
        <v>2054382.2768997462</v>
      </c>
      <c r="K35" s="145">
        <v>2069656.4455740268</v>
      </c>
      <c r="L35" s="145">
        <v>2057727.2379038532</v>
      </c>
      <c r="M35" s="145">
        <v>2058210.0312099543</v>
      </c>
      <c r="N35" s="145">
        <v>2063149.0397036173</v>
      </c>
      <c r="O35" s="145">
        <v>1.6787134902186081</v>
      </c>
      <c r="P35" s="350">
        <v>3.3358280856311824</v>
      </c>
      <c r="Q35" s="350">
        <v>3.3317470587290914</v>
      </c>
      <c r="R35" s="350">
        <v>3.2491714701050221</v>
      </c>
      <c r="S35" s="350">
        <v>3.2501111368138478</v>
      </c>
      <c r="T35" s="350">
        <v>3.2053602975816582</v>
      </c>
      <c r="U35" s="350">
        <v>3.248292533432374</v>
      </c>
      <c r="V35" s="350">
        <v>3.2608965589741614</v>
      </c>
      <c r="W35" s="350">
        <v>3.246729384980688</v>
      </c>
      <c r="X35" s="350">
        <v>3.2708685594778379</v>
      </c>
      <c r="Y35" s="350">
        <v>3.252015734705255</v>
      </c>
      <c r="Z35" s="350">
        <v>3.2527787374002339</v>
      </c>
      <c r="AA35" s="350">
        <v>3.2605843070789446</v>
      </c>
      <c r="AC35" s="351">
        <v>9.39666708825726E-4</v>
      </c>
      <c r="AD35" s="351">
        <v>-4.0810269020910006E-3</v>
      </c>
      <c r="AE35" s="351">
        <v>4.4750839232189588E-2</v>
      </c>
      <c r="AF35" s="351">
        <v>1.8186033814737712E-3</v>
      </c>
      <c r="AG35" s="351">
        <v>-1.078542216031364E-2</v>
      </c>
      <c r="AH35" s="351">
        <v>3.3817518331598073E-3</v>
      </c>
      <c r="AI35" s="351">
        <v>-2.0757422663990166E-2</v>
      </c>
      <c r="AJ35" s="351">
        <v>-1.9045978914071782E-3</v>
      </c>
      <c r="AK35" s="351">
        <v>-2.667600586386154E-3</v>
      </c>
      <c r="AL35" s="351">
        <v>-1.0473170265096865E-2</v>
      </c>
      <c r="AM35" s="351">
        <v>-7.1804602246183791E-4</v>
      </c>
      <c r="AN35" s="351">
        <v>1.6577127312875639E-3</v>
      </c>
      <c r="AP35" s="350">
        <v>2.8920194501010851E-2</v>
      </c>
      <c r="AQ35" s="350">
        <v>-0.12233924522878452</v>
      </c>
      <c r="AR35" s="350">
        <v>1.3769018149963874</v>
      </c>
      <c r="AS35" s="350">
        <v>5.5955113684407309E-2</v>
      </c>
      <c r="AT35" s="350">
        <v>-0.33184779554605681</v>
      </c>
      <c r="AU35" s="350">
        <v>0.10405034445914393</v>
      </c>
      <c r="AV35" s="350">
        <v>-0.63866808826540933</v>
      </c>
      <c r="AW35" s="350">
        <v>-5.8601008126580416E-2</v>
      </c>
      <c r="AX35" s="350">
        <v>-8.2077211335033276E-2</v>
      </c>
      <c r="AY35" s="350">
        <v>-0.32224037345885759</v>
      </c>
      <c r="AZ35" s="352">
        <v>-1.8866448820783532E-2</v>
      </c>
    </row>
    <row r="36" spans="1:52" ht="13" x14ac:dyDescent="0.3">
      <c r="A36" s="161" t="s">
        <v>37</v>
      </c>
      <c r="B36" s="161" t="s">
        <v>73</v>
      </c>
      <c r="C36" s="160">
        <v>1547726.0262014878</v>
      </c>
      <c r="D36" s="145">
        <v>1572686.4391533809</v>
      </c>
      <c r="E36" s="82">
        <v>1739616.5490019426</v>
      </c>
      <c r="F36" s="145">
        <v>1766259.5833333326</v>
      </c>
      <c r="G36" s="145">
        <v>1559996.9024487452</v>
      </c>
      <c r="H36" s="145">
        <v>1571637.7790501555</v>
      </c>
      <c r="I36" s="5">
        <v>1576409.8765678706</v>
      </c>
      <c r="J36" s="145">
        <v>1571494.655628226</v>
      </c>
      <c r="K36" s="145">
        <v>1583408.7831895072</v>
      </c>
      <c r="L36" s="145">
        <v>1573613.069683274</v>
      </c>
      <c r="M36" s="145">
        <v>1570725.8672496357</v>
      </c>
      <c r="N36" s="145">
        <v>1576389.9025631491</v>
      </c>
      <c r="O36" s="145">
        <v>1.5315463828322193</v>
      </c>
      <c r="P36" s="350">
        <v>2.7988527007175428</v>
      </c>
      <c r="Q36" s="350">
        <v>2.7913825752849024</v>
      </c>
      <c r="R36" s="350">
        <v>2.4901218437420298</v>
      </c>
      <c r="S36" s="350">
        <v>2.4854611202475345</v>
      </c>
      <c r="T36" s="350">
        <v>2.4654066775257513</v>
      </c>
      <c r="U36" s="350">
        <v>2.4838038261741366</v>
      </c>
      <c r="V36" s="350">
        <v>2.4913456110760888</v>
      </c>
      <c r="W36" s="350">
        <v>2.4835776350582561</v>
      </c>
      <c r="X36" s="350">
        <v>2.5024066273468746</v>
      </c>
      <c r="Y36" s="350">
        <v>2.486925559755337</v>
      </c>
      <c r="Z36" s="350">
        <v>2.4823626480289831</v>
      </c>
      <c r="AA36" s="350">
        <v>2.4913140443181421</v>
      </c>
      <c r="AC36" s="351">
        <v>-4.6607234944953113E-3</v>
      </c>
      <c r="AD36" s="351">
        <v>-7.4701254326403621E-3</v>
      </c>
      <c r="AE36" s="351">
        <v>2.005444272178325E-2</v>
      </c>
      <c r="AF36" s="351">
        <v>1.6572940733978747E-3</v>
      </c>
      <c r="AG36" s="351">
        <v>-5.8844908285542452E-3</v>
      </c>
      <c r="AH36" s="351">
        <v>1.8834851892783888E-3</v>
      </c>
      <c r="AI36" s="351">
        <v>-1.6945507099340062E-2</v>
      </c>
      <c r="AJ36" s="351">
        <v>-1.4644395078025063E-3</v>
      </c>
      <c r="AK36" s="351">
        <v>3.098472218551418E-3</v>
      </c>
      <c r="AL36" s="351">
        <v>-5.8529240706075569E-3</v>
      </c>
      <c r="AM36" s="351">
        <v>-1.0923792735933802E-2</v>
      </c>
      <c r="AN36" s="351">
        <v>6.2630692414384903E-3</v>
      </c>
      <c r="AP36" s="350">
        <v>-0.18716849162253885</v>
      </c>
      <c r="AQ36" s="350">
        <v>-0.26689955604756344</v>
      </c>
      <c r="AR36" s="350">
        <v>0.80687010383755142</v>
      </c>
      <c r="AS36" s="350">
        <v>6.6679541268898218E-2</v>
      </c>
      <c r="AT36" s="350">
        <v>-0.23675650287252095</v>
      </c>
      <c r="AU36" s="350">
        <v>7.5780110738196016E-2</v>
      </c>
      <c r="AV36" s="350">
        <v>-0.6817852414304677</v>
      </c>
      <c r="AW36" s="350">
        <v>-5.8920233990892537E-2</v>
      </c>
      <c r="AX36" s="350">
        <v>0.12466387799471318</v>
      </c>
      <c r="AY36" s="350">
        <v>-0.23548644647576086</v>
      </c>
      <c r="AZ36" s="352">
        <v>-0.40585434697784661</v>
      </c>
    </row>
    <row r="37" spans="1:52" ht="13" x14ac:dyDescent="0.3">
      <c r="A37" s="158" t="s">
        <v>32</v>
      </c>
      <c r="B37" s="158" t="s">
        <v>74</v>
      </c>
      <c r="C37" s="159">
        <v>1749134.7408846903</v>
      </c>
      <c r="D37" s="145">
        <v>1757377.2226012507</v>
      </c>
      <c r="E37" s="4">
        <v>1954235.2414810541</v>
      </c>
      <c r="F37" s="145">
        <v>1995782.0833333328</v>
      </c>
      <c r="G37" s="145">
        <v>1761866.2619882885</v>
      </c>
      <c r="H37" s="145">
        <v>1759301.0188208697</v>
      </c>
      <c r="I37" s="5">
        <v>1757979.3590655376</v>
      </c>
      <c r="J37" s="145">
        <v>1759856.2395213058</v>
      </c>
      <c r="K37" s="145">
        <v>1765927.2337228425</v>
      </c>
      <c r="L37" s="145">
        <v>1758410.9039389433</v>
      </c>
      <c r="M37" s="145">
        <v>1758809.9580324837</v>
      </c>
      <c r="N37" s="145">
        <v>1764684.0429830134</v>
      </c>
      <c r="O37" s="145">
        <v>2.1259897974612119</v>
      </c>
      <c r="P37" s="350">
        <v>3.1441506960799432</v>
      </c>
      <c r="Q37" s="350">
        <v>3.1541181058838146</v>
      </c>
      <c r="R37" s="350">
        <v>2.8141664300978824</v>
      </c>
      <c r="S37" s="350">
        <v>2.7773449631417679</v>
      </c>
      <c r="T37" s="350">
        <v>2.7844394052288686</v>
      </c>
      <c r="U37" s="350">
        <v>2.7803853153620843</v>
      </c>
      <c r="V37" s="350">
        <v>2.7782965748132433</v>
      </c>
      <c r="W37" s="350">
        <v>2.7812627817341062</v>
      </c>
      <c r="X37" s="350">
        <v>2.790857332608017</v>
      </c>
      <c r="Y37" s="350">
        <v>2.7789785848934385</v>
      </c>
      <c r="Z37" s="350">
        <v>2.7796092468039624</v>
      </c>
      <c r="AA37" s="350">
        <v>2.7888926038661848</v>
      </c>
      <c r="AC37" s="351">
        <v>-3.6821466956114435E-2</v>
      </c>
      <c r="AD37" s="351">
        <v>9.967409803871341E-3</v>
      </c>
      <c r="AE37" s="351">
        <v>-7.0944420871006386E-3</v>
      </c>
      <c r="AF37" s="351">
        <v>-3.0403522203164002E-3</v>
      </c>
      <c r="AG37" s="351">
        <v>-9.5161167147539416E-4</v>
      </c>
      <c r="AH37" s="351">
        <v>-3.9178185923383069E-3</v>
      </c>
      <c r="AI37" s="351">
        <v>-1.3512369466249119E-2</v>
      </c>
      <c r="AJ37" s="351">
        <v>-1.6336217516705887E-3</v>
      </c>
      <c r="AK37" s="351">
        <v>-2.264283662194444E-3</v>
      </c>
      <c r="AL37" s="351">
        <v>-1.154764072441683E-2</v>
      </c>
      <c r="AM37" s="351">
        <v>-3.399473037189038E-2</v>
      </c>
      <c r="AN37" s="351">
        <v>-2.8267365842240544E-3</v>
      </c>
      <c r="AP37" s="350">
        <v>-1.3084324566700807</v>
      </c>
      <c r="AQ37" s="350">
        <v>0.31701437899584411</v>
      </c>
      <c r="AR37" s="350">
        <v>-0.25543971603280119</v>
      </c>
      <c r="AS37" s="350">
        <v>-0.10946973676892896</v>
      </c>
      <c r="AT37" s="350">
        <v>-3.4263358859063689E-2</v>
      </c>
      <c r="AU37" s="350">
        <v>-0.1410634488812805</v>
      </c>
      <c r="AV37" s="350">
        <v>-0.48652110722910535</v>
      </c>
      <c r="AW37" s="350">
        <v>-5.8819547926182519E-2</v>
      </c>
      <c r="AX37" s="350">
        <v>-8.1526914814105678E-2</v>
      </c>
      <c r="AY37" s="350">
        <v>-0.41577985009661861</v>
      </c>
      <c r="AZ37" s="352">
        <v>-1.2658693016122424</v>
      </c>
    </row>
    <row r="38" spans="1:52" ht="13" x14ac:dyDescent="0.3">
      <c r="A38" s="158" t="s">
        <v>19</v>
      </c>
      <c r="B38" s="158" t="s">
        <v>75</v>
      </c>
      <c r="C38" s="159">
        <v>731973.27119678503</v>
      </c>
      <c r="D38" s="145">
        <v>749694.94509069587</v>
      </c>
      <c r="E38" s="4">
        <v>813726.22854079073</v>
      </c>
      <c r="F38" s="145">
        <v>843099.49999999988</v>
      </c>
      <c r="G38" s="145">
        <v>750550.17941559269</v>
      </c>
      <c r="H38" s="145">
        <v>749582.086328184</v>
      </c>
      <c r="I38" s="5">
        <v>747074.2247879674</v>
      </c>
      <c r="J38" s="145">
        <v>749829.14786814433</v>
      </c>
      <c r="K38" s="145">
        <v>757109.38370492449</v>
      </c>
      <c r="L38" s="145">
        <v>750137.59729352582</v>
      </c>
      <c r="M38" s="145">
        <v>749855.92159069562</v>
      </c>
      <c r="N38" s="145">
        <v>750791.95332659711</v>
      </c>
      <c r="O38" s="145">
        <v>3.6097240606195742</v>
      </c>
      <c r="P38" s="350">
        <v>1.3091964741900999</v>
      </c>
      <c r="Q38" s="350">
        <v>1.3324277335780894</v>
      </c>
      <c r="R38" s="350">
        <v>1.1776649101881409</v>
      </c>
      <c r="S38" s="350">
        <v>1.1848119190702242</v>
      </c>
      <c r="T38" s="350">
        <v>1.186163524584402</v>
      </c>
      <c r="U38" s="350">
        <v>1.1846335579809952</v>
      </c>
      <c r="V38" s="350">
        <v>1.1806701535807342</v>
      </c>
      <c r="W38" s="350">
        <v>1.1850240120706301</v>
      </c>
      <c r="X38" s="350">
        <v>1.1965296387919302</v>
      </c>
      <c r="Y38" s="350">
        <v>1.1855114830853608</v>
      </c>
      <c r="Z38" s="350">
        <v>1.1850663250484674</v>
      </c>
      <c r="AA38" s="350">
        <v>1.1865456221473565</v>
      </c>
      <c r="AC38" s="351">
        <v>7.1470088820833055E-3</v>
      </c>
      <c r="AD38" s="351">
        <v>2.3231259387989533E-2</v>
      </c>
      <c r="AE38" s="351">
        <v>-1.3516055141777894E-3</v>
      </c>
      <c r="AF38" s="351">
        <v>1.7836108922897331E-4</v>
      </c>
      <c r="AG38" s="351">
        <v>4.141765489489968E-3</v>
      </c>
      <c r="AH38" s="351">
        <v>-2.1209300040592183E-4</v>
      </c>
      <c r="AI38" s="351">
        <v>-1.1717719721705988E-2</v>
      </c>
      <c r="AJ38" s="351">
        <v>-6.9956401513660005E-4</v>
      </c>
      <c r="AK38" s="351">
        <v>-2.5440597824322175E-4</v>
      </c>
      <c r="AL38" s="351">
        <v>-1.7337030771322759E-3</v>
      </c>
      <c r="AM38" s="351">
        <v>1.1582294659906678E-2</v>
      </c>
      <c r="AN38" s="351">
        <v>-4.4352857778233723E-3</v>
      </c>
      <c r="AP38" s="350">
        <v>0.60687966672468119</v>
      </c>
      <c r="AQ38" s="350">
        <v>1.7744669991080555</v>
      </c>
      <c r="AR38" s="350">
        <v>-0.11407764324640284</v>
      </c>
      <c r="AS38" s="350">
        <v>1.5053958046686546E-2</v>
      </c>
      <c r="AT38" s="350">
        <v>0.34957155839048276</v>
      </c>
      <c r="AU38" s="350">
        <v>-1.7900984704168139E-2</v>
      </c>
      <c r="AV38" s="350">
        <v>-0.98899407856239463</v>
      </c>
      <c r="AW38" s="350">
        <v>-5.9044309385879561E-2</v>
      </c>
      <c r="AX38" s="350">
        <v>-2.1472266960554015E-2</v>
      </c>
      <c r="AY38" s="350">
        <v>-0.14632728192781783</v>
      </c>
      <c r="AZ38" s="352">
        <v>0.79127595075800794</v>
      </c>
    </row>
    <row r="39" spans="1:52" ht="13" x14ac:dyDescent="0.3">
      <c r="A39" s="158" t="s">
        <v>27</v>
      </c>
      <c r="B39" s="158" t="s">
        <v>76</v>
      </c>
      <c r="C39" s="159">
        <v>1912859.8807720798</v>
      </c>
      <c r="D39" s="145">
        <v>1938494.0700197662</v>
      </c>
      <c r="E39" s="4">
        <v>1934293.2131379084</v>
      </c>
      <c r="F39" s="145">
        <v>1962521.3333333337</v>
      </c>
      <c r="G39" s="145">
        <v>1947672.1250545864</v>
      </c>
      <c r="H39" s="145">
        <v>1936972.8588339419</v>
      </c>
      <c r="I39" s="5">
        <v>1935406.6888097757</v>
      </c>
      <c r="J39" s="145">
        <v>1938417.1466992097</v>
      </c>
      <c r="K39" s="145">
        <v>1942591.3817254419</v>
      </c>
      <c r="L39" s="145">
        <v>1932165.6823450674</v>
      </c>
      <c r="M39" s="145">
        <v>1937314.4585178066</v>
      </c>
      <c r="N39" s="145">
        <v>1939878.7582517054</v>
      </c>
      <c r="O39" s="145">
        <v>1.4593506301783619</v>
      </c>
      <c r="P39" s="350">
        <v>3.1120661542778887</v>
      </c>
      <c r="Q39" s="350">
        <v>3.1015530815425514</v>
      </c>
      <c r="R39" s="350">
        <v>3.0775822674627791</v>
      </c>
      <c r="S39" s="350">
        <v>3.0635805860055716</v>
      </c>
      <c r="T39" s="350">
        <v>3.0780855110692213</v>
      </c>
      <c r="U39" s="350">
        <v>3.061176475965627</v>
      </c>
      <c r="V39" s="350">
        <v>3.0587013133357166</v>
      </c>
      <c r="W39" s="350">
        <v>3.0634590170025437</v>
      </c>
      <c r="X39" s="350">
        <v>3.0700559447855924</v>
      </c>
      <c r="Y39" s="350">
        <v>3.0535792525370975</v>
      </c>
      <c r="Z39" s="350">
        <v>3.0617163373847869</v>
      </c>
      <c r="AA39" s="350">
        <v>3.0657689362567528</v>
      </c>
      <c r="AC39" s="351">
        <v>-1.4001681457207482E-2</v>
      </c>
      <c r="AD39" s="351">
        <v>-1.0513072735337303E-2</v>
      </c>
      <c r="AE39" s="351">
        <v>-1.4504925063649754E-2</v>
      </c>
      <c r="AF39" s="351">
        <v>2.4041100399445625E-3</v>
      </c>
      <c r="AG39" s="351">
        <v>4.8792726698549949E-3</v>
      </c>
      <c r="AH39" s="351">
        <v>1.2156900302784379E-4</v>
      </c>
      <c r="AI39" s="351">
        <v>-6.4753587800208123E-3</v>
      </c>
      <c r="AJ39" s="351">
        <v>1.0001333468474094E-2</v>
      </c>
      <c r="AK39" s="351">
        <v>1.8642486207847142E-3</v>
      </c>
      <c r="AL39" s="351">
        <v>-2.188350251181248E-3</v>
      </c>
      <c r="AM39" s="351">
        <v>-1.4411173028102908E-2</v>
      </c>
      <c r="AN39" s="351">
        <v>4.0949157089542609E-4</v>
      </c>
      <c r="AP39" s="350">
        <v>-0.45495717873208152</v>
      </c>
      <c r="AQ39" s="350">
        <v>-0.33781649277878911</v>
      </c>
      <c r="AR39" s="350">
        <v>-0.47346314733512196</v>
      </c>
      <c r="AS39" s="350">
        <v>7.8473863260739116E-2</v>
      </c>
      <c r="AT39" s="350">
        <v>0.15926699275166778</v>
      </c>
      <c r="AU39" s="350">
        <v>3.968199941701246E-3</v>
      </c>
      <c r="AV39" s="350">
        <v>-0.21136570748620861</v>
      </c>
      <c r="AW39" s="350">
        <v>0.32645896485178683</v>
      </c>
      <c r="AX39" s="350">
        <v>6.0851953080672892E-2</v>
      </c>
      <c r="AY39" s="350">
        <v>-7.1431130657297753E-2</v>
      </c>
      <c r="AZ39" s="352">
        <v>-0.46505650437084955</v>
      </c>
    </row>
    <row r="40" spans="1:52" ht="13" x14ac:dyDescent="0.3">
      <c r="A40" s="158" t="s">
        <v>13</v>
      </c>
      <c r="B40" s="158" t="s">
        <v>77</v>
      </c>
      <c r="C40" s="159">
        <v>1976263.7060730343</v>
      </c>
      <c r="D40" s="145">
        <v>1998003.3102179116</v>
      </c>
      <c r="E40" s="4">
        <v>1990259.0919197225</v>
      </c>
      <c r="F40" s="145">
        <v>2018755.8333333344</v>
      </c>
      <c r="G40" s="145">
        <v>2004263.2752714993</v>
      </c>
      <c r="H40" s="145">
        <v>1996983.3965093016</v>
      </c>
      <c r="I40" s="5">
        <v>1997511.0844603507</v>
      </c>
      <c r="J40" s="145">
        <v>1998366.2688156555</v>
      </c>
      <c r="K40" s="145">
        <v>2004723.5673974017</v>
      </c>
      <c r="L40" s="145">
        <v>1999178.6389383217</v>
      </c>
      <c r="M40" s="145">
        <v>1998535.2951930279</v>
      </c>
      <c r="N40" s="145">
        <v>1989827.0489220924</v>
      </c>
      <c r="O40" s="145">
        <v>1.4318106385900304</v>
      </c>
      <c r="P40" s="350">
        <v>3.2021091301660976</v>
      </c>
      <c r="Q40" s="350">
        <v>3.1904256373724365</v>
      </c>
      <c r="R40" s="350">
        <v>3.1795920855351647</v>
      </c>
      <c r="S40" s="350">
        <v>3.1576285151576693</v>
      </c>
      <c r="T40" s="350">
        <v>3.1675217140607996</v>
      </c>
      <c r="U40" s="350">
        <v>3.1560166516573243</v>
      </c>
      <c r="V40" s="350">
        <v>3.1568506054915444</v>
      </c>
      <c r="W40" s="350">
        <v>3.1582021320341767</v>
      </c>
      <c r="X40" s="350">
        <v>3.1682491560698383</v>
      </c>
      <c r="Y40" s="350">
        <v>3.1594859953046082</v>
      </c>
      <c r="Z40" s="350">
        <v>3.1584692599744923</v>
      </c>
      <c r="AA40" s="350">
        <v>3.1447068169387409</v>
      </c>
      <c r="AC40" s="351">
        <v>-2.1963570377495412E-2</v>
      </c>
      <c r="AD40" s="351">
        <v>-1.1683492793661099E-2</v>
      </c>
      <c r="AE40" s="351">
        <v>-9.8931989031303402E-3</v>
      </c>
      <c r="AF40" s="351">
        <v>1.6118635003450343E-3</v>
      </c>
      <c r="AG40" s="351">
        <v>7.7790966612489854E-4</v>
      </c>
      <c r="AH40" s="351">
        <v>-5.736168765073657E-4</v>
      </c>
      <c r="AI40" s="351">
        <v>-1.0620640912168966E-2</v>
      </c>
      <c r="AJ40" s="351">
        <v>-1.8574801469388724E-3</v>
      </c>
      <c r="AK40" s="351">
        <v>-8.4074481682305802E-4</v>
      </c>
      <c r="AL40" s="351">
        <v>1.2921698218928412E-2</v>
      </c>
      <c r="AM40" s="351">
        <v>-2.0157703063831356E-2</v>
      </c>
      <c r="AN40" s="351">
        <v>-1.8058673136640557E-3</v>
      </c>
      <c r="AP40" s="350">
        <v>-0.69076692187698263</v>
      </c>
      <c r="AQ40" s="350">
        <v>-0.36486866370650711</v>
      </c>
      <c r="AR40" s="350">
        <v>-0.31331104516062253</v>
      </c>
      <c r="AS40" s="350">
        <v>5.1046647590353086E-2</v>
      </c>
      <c r="AT40" s="350">
        <v>2.4635882985939377E-2</v>
      </c>
      <c r="AU40" s="350">
        <v>-1.8166065886275524E-2</v>
      </c>
      <c r="AV40" s="350">
        <v>-0.33634865093174671</v>
      </c>
      <c r="AW40" s="350">
        <v>-5.8825163822227619E-2</v>
      </c>
      <c r="AX40" s="350">
        <v>-2.6625830517655977E-2</v>
      </c>
      <c r="AY40" s="350">
        <v>0.40922160909365857</v>
      </c>
      <c r="AZ40" s="352">
        <v>-0.63324128035508453</v>
      </c>
    </row>
    <row r="41" spans="1:52" ht="13" x14ac:dyDescent="0.3">
      <c r="A41" s="158" t="s">
        <v>40</v>
      </c>
      <c r="B41" s="158" t="s">
        <v>78</v>
      </c>
      <c r="C41" s="159">
        <v>1036896.7647827148</v>
      </c>
      <c r="D41" s="145">
        <v>1034764.8239548774</v>
      </c>
      <c r="E41" s="4">
        <v>1128479.3688349174</v>
      </c>
      <c r="F41" s="145">
        <v>1142994.916666667</v>
      </c>
      <c r="G41" s="145">
        <v>1038896.1140793551</v>
      </c>
      <c r="H41" s="145">
        <v>1035472.1395104789</v>
      </c>
      <c r="I41" s="5">
        <v>1033539.4710463645</v>
      </c>
      <c r="J41" s="145">
        <v>1035733.8398897557</v>
      </c>
      <c r="K41" s="145">
        <v>1042154.963956868</v>
      </c>
      <c r="L41" s="145">
        <v>1035375.7936989502</v>
      </c>
      <c r="M41" s="145">
        <v>1034987.0114202911</v>
      </c>
      <c r="N41" s="145">
        <v>1036694.2787696219</v>
      </c>
      <c r="O41" s="145">
        <v>1.286292707923931</v>
      </c>
      <c r="P41" s="350">
        <v>1.8155998406543725</v>
      </c>
      <c r="Q41" s="350">
        <v>1.8063800610787273</v>
      </c>
      <c r="R41" s="350">
        <v>1.6682534505333353</v>
      </c>
      <c r="S41" s="350">
        <v>1.6353340847296536</v>
      </c>
      <c r="T41" s="350">
        <v>1.6418631427320738</v>
      </c>
      <c r="U41" s="350">
        <v>1.6364519205991734</v>
      </c>
      <c r="V41" s="350">
        <v>1.6333975467543342</v>
      </c>
      <c r="W41" s="350">
        <v>1.6368655097938496</v>
      </c>
      <c r="X41" s="350">
        <v>1.647013403118144</v>
      </c>
      <c r="Y41" s="350">
        <v>1.6362996564461343</v>
      </c>
      <c r="Z41" s="350">
        <v>1.6356852280300236</v>
      </c>
      <c r="AA41" s="350">
        <v>1.6383833797486302</v>
      </c>
      <c r="AC41" s="351">
        <v>-3.2919365803681711E-2</v>
      </c>
      <c r="AD41" s="351">
        <v>-9.2197795756452372E-3</v>
      </c>
      <c r="AE41" s="351">
        <v>-6.5290580024202072E-3</v>
      </c>
      <c r="AF41" s="351">
        <v>-1.1178358695198565E-3</v>
      </c>
      <c r="AG41" s="351">
        <v>1.9365379753193412E-3</v>
      </c>
      <c r="AH41" s="351">
        <v>-1.5314250641960125E-3</v>
      </c>
      <c r="AI41" s="351">
        <v>-1.1679318388490456E-2</v>
      </c>
      <c r="AJ41" s="351">
        <v>-9.655717164807065E-4</v>
      </c>
      <c r="AK41" s="351">
        <v>-3.5114330037000485E-4</v>
      </c>
      <c r="AL41" s="351">
        <v>-3.049295018976661E-3</v>
      </c>
      <c r="AM41" s="351">
        <v>-3.2506888960779801E-2</v>
      </c>
      <c r="AN41" s="351">
        <v>-4.1247684290190989E-4</v>
      </c>
      <c r="AP41" s="350">
        <v>-1.973283243811514</v>
      </c>
      <c r="AQ41" s="350">
        <v>-0.50780900995905986</v>
      </c>
      <c r="AR41" s="350">
        <v>-0.39924918482326888</v>
      </c>
      <c r="AS41" s="350">
        <v>-6.8355199097110006E-2</v>
      </c>
      <c r="AT41" s="350">
        <v>0.11841849279619714</v>
      </c>
      <c r="AU41" s="350">
        <v>-9.3646006555851924E-2</v>
      </c>
      <c r="AV41" s="350">
        <v>-0.71418546812844241</v>
      </c>
      <c r="AW41" s="350">
        <v>-5.9044309385891058E-2</v>
      </c>
      <c r="AX41" s="350">
        <v>-2.1472266960549186E-2</v>
      </c>
      <c r="AY41" s="350">
        <v>-0.18646312380144375</v>
      </c>
      <c r="AZ41" s="352">
        <v>-1.9318060759154199</v>
      </c>
    </row>
    <row r="42" spans="1:52" ht="13" x14ac:dyDescent="0.3">
      <c r="A42" s="161" t="s">
        <v>20</v>
      </c>
      <c r="B42" s="161" t="s">
        <v>79</v>
      </c>
      <c r="C42" s="160">
        <v>1855641.2662203985</v>
      </c>
      <c r="D42" s="145">
        <v>1857726.2382931486</v>
      </c>
      <c r="E42" s="82">
        <v>1837733.4037276506</v>
      </c>
      <c r="F42" s="145">
        <v>1849290.416666666</v>
      </c>
      <c r="G42" s="145">
        <v>1865112.5923525319</v>
      </c>
      <c r="H42" s="145">
        <v>1858964.5732742264</v>
      </c>
      <c r="I42" s="5">
        <v>1858022.7635743648</v>
      </c>
      <c r="J42" s="145">
        <v>1857459.2898161339</v>
      </c>
      <c r="K42" s="145">
        <v>1855984.0862118076</v>
      </c>
      <c r="L42" s="145">
        <v>1858822.5267268161</v>
      </c>
      <c r="M42" s="145">
        <v>1858414.4875262014</v>
      </c>
      <c r="N42" s="145">
        <v>1862599.7734560666</v>
      </c>
      <c r="O42" s="145">
        <v>0.62887320410964986</v>
      </c>
      <c r="P42" s="350">
        <v>2.9567119852779884</v>
      </c>
      <c r="Q42" s="350">
        <v>2.9226038428522934</v>
      </c>
      <c r="R42" s="350">
        <v>2.9855237767792033</v>
      </c>
      <c r="S42" s="350">
        <v>2.935935748150118</v>
      </c>
      <c r="T42" s="350">
        <v>2.9476090832650717</v>
      </c>
      <c r="U42" s="350">
        <v>2.9378928028895022</v>
      </c>
      <c r="V42" s="350">
        <v>2.9364043743424006</v>
      </c>
      <c r="W42" s="350">
        <v>2.935513864903585</v>
      </c>
      <c r="X42" s="350">
        <v>2.9331824648789384</v>
      </c>
      <c r="Y42" s="350">
        <v>2.9376683136575328</v>
      </c>
      <c r="Z42" s="350">
        <v>2.9370234517553664</v>
      </c>
      <c r="AA42" s="350">
        <v>2.9436378442984865</v>
      </c>
      <c r="AC42" s="351">
        <v>-4.958802862908529E-2</v>
      </c>
      <c r="AD42" s="351">
        <v>-3.4108142425695043E-2</v>
      </c>
      <c r="AE42" s="351">
        <v>-1.1673335114953609E-2</v>
      </c>
      <c r="AF42" s="351">
        <v>-1.9570547393841231E-3</v>
      </c>
      <c r="AG42" s="351">
        <v>-4.6862619228260627E-4</v>
      </c>
      <c r="AH42" s="351">
        <v>4.21883246533028E-4</v>
      </c>
      <c r="AI42" s="351">
        <v>2.7532832711796296E-3</v>
      </c>
      <c r="AJ42" s="351">
        <v>-1.7325655074147406E-3</v>
      </c>
      <c r="AK42" s="351">
        <v>-1.0877036052483469E-3</v>
      </c>
      <c r="AL42" s="351">
        <v>-7.7020961483684758E-3</v>
      </c>
      <c r="AM42" s="351">
        <v>-5.5554357215634287E-2</v>
      </c>
      <c r="AN42" s="351">
        <v>5.9663285865489968E-3</v>
      </c>
      <c r="AP42" s="350">
        <v>-1.6609490440093255</v>
      </c>
      <c r="AQ42" s="350">
        <v>-1.153583527767525</v>
      </c>
      <c r="AR42" s="350">
        <v>-0.39760185904302486</v>
      </c>
      <c r="AS42" s="350">
        <v>-6.6658636539210003E-2</v>
      </c>
      <c r="AT42" s="350">
        <v>-1.5961731879789245E-2</v>
      </c>
      <c r="AU42" s="350">
        <v>1.4369634853175831E-2</v>
      </c>
      <c r="AV42" s="350">
        <v>9.3778730441033159E-2</v>
      </c>
      <c r="AW42" s="350">
        <v>-5.9012378200251819E-2</v>
      </c>
      <c r="AX42" s="350">
        <v>-3.7047936281769445E-2</v>
      </c>
      <c r="AY42" s="350">
        <v>-0.26233871613918774</v>
      </c>
      <c r="AZ42" s="352">
        <v>-1.8840564205565491</v>
      </c>
    </row>
    <row r="43" spans="1:52" ht="13" x14ac:dyDescent="0.3">
      <c r="A43" s="158" t="s">
        <v>24</v>
      </c>
      <c r="B43" s="158" t="s">
        <v>80</v>
      </c>
      <c r="C43" s="159">
        <v>946432.90414387302</v>
      </c>
      <c r="D43" s="145">
        <v>944484.74970663071</v>
      </c>
      <c r="E43" s="4">
        <v>991947.0715507695</v>
      </c>
      <c r="F43" s="145">
        <v>1005086.7499999999</v>
      </c>
      <c r="G43" s="145">
        <v>948611.08697329729</v>
      </c>
      <c r="H43" s="145">
        <v>944966.21903666854</v>
      </c>
      <c r="I43" s="5">
        <v>944222.85270288109</v>
      </c>
      <c r="J43" s="145">
        <v>945604.3630895979</v>
      </c>
      <c r="K43" s="145">
        <v>947240.50147983816</v>
      </c>
      <c r="L43" s="145">
        <v>945039.8253841477</v>
      </c>
      <c r="M43" s="145">
        <v>945351.53443346906</v>
      </c>
      <c r="N43" s="145">
        <v>948267.8599484911</v>
      </c>
      <c r="O43" s="145">
        <v>1.3246350360900152</v>
      </c>
      <c r="P43" s="350">
        <v>1.5959343119445273</v>
      </c>
      <c r="Q43" s="350">
        <v>1.5884310930701153</v>
      </c>
      <c r="R43" s="350">
        <v>1.5227069961657786</v>
      </c>
      <c r="S43" s="350">
        <v>1.4926561745685718</v>
      </c>
      <c r="T43" s="350">
        <v>1.4991774051139621</v>
      </c>
      <c r="U43" s="350">
        <v>1.4934170848623263</v>
      </c>
      <c r="V43" s="350">
        <v>1.492242274630146</v>
      </c>
      <c r="W43" s="350">
        <v>1.4944256026400518</v>
      </c>
      <c r="X43" s="350">
        <v>1.4970113427183316</v>
      </c>
      <c r="Y43" s="350">
        <v>1.4935334117475259</v>
      </c>
      <c r="Z43" s="350">
        <v>1.4940260342459657</v>
      </c>
      <c r="AA43" s="350">
        <v>1.4986349718581427</v>
      </c>
      <c r="AC43" s="351">
        <v>-3.0050821597206845E-2</v>
      </c>
      <c r="AD43" s="351">
        <v>-7.5032188744119654E-3</v>
      </c>
      <c r="AE43" s="351">
        <v>-6.521230545390333E-3</v>
      </c>
      <c r="AF43" s="351">
        <v>-7.6091029375446873E-4</v>
      </c>
      <c r="AG43" s="351">
        <v>4.1389993842577688E-4</v>
      </c>
      <c r="AH43" s="351">
        <v>-1.7694280714799504E-3</v>
      </c>
      <c r="AI43" s="351">
        <v>-4.3551681497597805E-3</v>
      </c>
      <c r="AJ43" s="351">
        <v>-8.7723717895404896E-4</v>
      </c>
      <c r="AK43" s="351">
        <v>-1.369859677393892E-3</v>
      </c>
      <c r="AL43" s="351">
        <v>-5.9787972895708474E-3</v>
      </c>
      <c r="AM43" s="351">
        <v>-2.872195014228951E-2</v>
      </c>
      <c r="AN43" s="351">
        <v>-1.3288714549173353E-3</v>
      </c>
      <c r="AP43" s="350">
        <v>-1.973513070661375</v>
      </c>
      <c r="AQ43" s="350">
        <v>-0.47014584612006061</v>
      </c>
      <c r="AR43" s="350">
        <v>-0.43688765413610331</v>
      </c>
      <c r="AS43" s="350">
        <v>-5.0976930033763308E-2</v>
      </c>
      <c r="AT43" s="350">
        <v>2.7729087614259726E-2</v>
      </c>
      <c r="AU43" s="350">
        <v>-0.11854224044538422</v>
      </c>
      <c r="AV43" s="350">
        <v>-0.29177303011650163</v>
      </c>
      <c r="AW43" s="350">
        <v>-5.8770210708946433E-2</v>
      </c>
      <c r="AX43" s="350">
        <v>-9.1773289839492206E-2</v>
      </c>
      <c r="AY43" s="350">
        <v>-0.40054752001403954</v>
      </c>
      <c r="AZ43" s="352">
        <v>-1.8916876338000317</v>
      </c>
    </row>
    <row r="44" spans="1:52" ht="13" x14ac:dyDescent="0.3">
      <c r="A44" s="158" t="s">
        <v>35</v>
      </c>
      <c r="B44" s="158" t="s">
        <v>81</v>
      </c>
      <c r="C44" s="159">
        <v>1055615.0295535454</v>
      </c>
      <c r="D44" s="145">
        <v>1079365.6307024586</v>
      </c>
      <c r="E44" s="4">
        <v>1074950.5469993972</v>
      </c>
      <c r="F44" s="145">
        <v>1087611.3333333333</v>
      </c>
      <c r="G44" s="145">
        <v>1080438.2190641407</v>
      </c>
      <c r="H44" s="145">
        <v>1078002.6276568</v>
      </c>
      <c r="I44" s="5">
        <v>1077422.454264865</v>
      </c>
      <c r="J44" s="145">
        <v>1078913.5328969664</v>
      </c>
      <c r="K44" s="145">
        <v>1075711.7965585571</v>
      </c>
      <c r="L44" s="145">
        <v>1079995.6945215669</v>
      </c>
      <c r="M44" s="145">
        <v>1075375.9204205042</v>
      </c>
      <c r="N44" s="145">
        <v>1081396.5088250653</v>
      </c>
      <c r="O44" s="145">
        <v>1.1778017481155003</v>
      </c>
      <c r="P44" s="350">
        <v>1.7294778227611025</v>
      </c>
      <c r="Q44" s="350">
        <v>1.7188522871703489</v>
      </c>
      <c r="R44" s="350">
        <v>1.6983690906361169</v>
      </c>
      <c r="S44" s="350">
        <v>1.7058208444186749</v>
      </c>
      <c r="T44" s="350">
        <v>1.7075159545211223</v>
      </c>
      <c r="U44" s="350">
        <v>1.7036667652631454</v>
      </c>
      <c r="V44" s="350">
        <v>1.7027498638562562</v>
      </c>
      <c r="W44" s="350">
        <v>1.7051063526483352</v>
      </c>
      <c r="X44" s="350">
        <v>1.7000463540444912</v>
      </c>
      <c r="Y44" s="350">
        <v>1.706816592259236</v>
      </c>
      <c r="Z44" s="350">
        <v>1.6995155380715377</v>
      </c>
      <c r="AA44" s="350">
        <v>1.709030428025448</v>
      </c>
      <c r="AC44" s="351">
        <v>7.4517537825580238E-3</v>
      </c>
      <c r="AD44" s="351">
        <v>-1.0625535590753632E-2</v>
      </c>
      <c r="AE44" s="351">
        <v>-1.6951101024473836E-3</v>
      </c>
      <c r="AF44" s="351">
        <v>2.1540791555294536E-3</v>
      </c>
      <c r="AG44" s="351">
        <v>3.0709805624187236E-3</v>
      </c>
      <c r="AH44" s="351">
        <v>7.1449177033966471E-4</v>
      </c>
      <c r="AI44" s="351">
        <v>5.7744903741836495E-3</v>
      </c>
      <c r="AJ44" s="351">
        <v>-9.9574784056111199E-4</v>
      </c>
      <c r="AK44" s="351">
        <v>6.3053063471372184E-3</v>
      </c>
      <c r="AL44" s="351">
        <v>-3.2095836067731476E-3</v>
      </c>
      <c r="AM44" s="351">
        <v>1.4933710690734348E-3</v>
      </c>
      <c r="AN44" s="351">
        <v>5.958382713484589E-3</v>
      </c>
      <c r="AP44" s="350">
        <v>0.43875938532106706</v>
      </c>
      <c r="AQ44" s="350">
        <v>-0.61437825052824435</v>
      </c>
      <c r="AR44" s="350">
        <v>-9.937210627913616E-2</v>
      </c>
      <c r="AS44" s="350">
        <v>0.12627815884519458</v>
      </c>
      <c r="AT44" s="350">
        <v>0.18002948975953453</v>
      </c>
      <c r="AU44" s="350">
        <v>4.1885510584387053E-2</v>
      </c>
      <c r="AV44" s="350">
        <v>0.33851681394780547</v>
      </c>
      <c r="AW44" s="350">
        <v>-5.8373529894368954E-2</v>
      </c>
      <c r="AX44" s="350">
        <v>0.36963473437247146</v>
      </c>
      <c r="AY44" s="350">
        <v>-0.18815478877952971</v>
      </c>
      <c r="AZ44" s="352">
        <v>9.6066032028113896E-2</v>
      </c>
    </row>
    <row r="45" spans="1:52" ht="13" x14ac:dyDescent="0.3">
      <c r="A45" s="158" t="s">
        <v>31</v>
      </c>
      <c r="B45" s="158" t="s">
        <v>82</v>
      </c>
      <c r="C45" s="159">
        <v>669320.07434859604</v>
      </c>
      <c r="D45" s="145">
        <v>669500.7760995822</v>
      </c>
      <c r="E45" s="4">
        <v>608091.61415819859</v>
      </c>
      <c r="F45" s="145">
        <v>604264.5</v>
      </c>
      <c r="G45" s="145">
        <v>676032.18094764976</v>
      </c>
      <c r="H45" s="145">
        <v>669345.74088696297</v>
      </c>
      <c r="I45" s="5">
        <v>671354.08504644129</v>
      </c>
      <c r="J45" s="145">
        <v>670865.86336971645</v>
      </c>
      <c r="K45" s="145">
        <v>657929.95820384799</v>
      </c>
      <c r="L45" s="145">
        <v>669895.81091071572</v>
      </c>
      <c r="M45" s="145">
        <v>670074.90593568794</v>
      </c>
      <c r="N45" s="145">
        <v>669799.0013089542</v>
      </c>
      <c r="O45" s="145">
        <v>-0.62936473207192445</v>
      </c>
      <c r="P45" s="350">
        <v>0.97835287756190648</v>
      </c>
      <c r="Q45" s="350">
        <v>0.95497480216356134</v>
      </c>
      <c r="R45" s="350">
        <v>1.0768627711720755</v>
      </c>
      <c r="S45" s="350">
        <v>1.058073693232102</v>
      </c>
      <c r="T45" s="350">
        <v>1.0683958734241097</v>
      </c>
      <c r="U45" s="350">
        <v>1.0578286768171055</v>
      </c>
      <c r="V45" s="350">
        <v>1.0610026479280585</v>
      </c>
      <c r="W45" s="350">
        <v>1.0602310662793892</v>
      </c>
      <c r="X45" s="350">
        <v>1.0397872648040718</v>
      </c>
      <c r="Y45" s="350">
        <v>1.0586980031007269</v>
      </c>
      <c r="Z45" s="350">
        <v>1.0589810434515028</v>
      </c>
      <c r="AA45" s="350">
        <v>1.0585450059772996</v>
      </c>
      <c r="AC45" s="351">
        <v>-1.8789077939973531E-2</v>
      </c>
      <c r="AD45" s="351">
        <v>-2.3378075398345133E-2</v>
      </c>
      <c r="AE45" s="351">
        <v>-1.0322180192007702E-2</v>
      </c>
      <c r="AF45" s="351">
        <v>2.4501641499652393E-4</v>
      </c>
      <c r="AG45" s="351">
        <v>-2.9289546959565538E-3</v>
      </c>
      <c r="AH45" s="351">
        <v>-2.1573730472872477E-3</v>
      </c>
      <c r="AI45" s="351">
        <v>1.8286428428030188E-2</v>
      </c>
      <c r="AJ45" s="351">
        <v>-6.2430986862493931E-4</v>
      </c>
      <c r="AK45" s="351">
        <v>-9.0735021940080429E-4</v>
      </c>
      <c r="AL45" s="351">
        <v>-4.7131274519762734E-4</v>
      </c>
      <c r="AM45" s="351">
        <v>-2.2258111323793295E-2</v>
      </c>
      <c r="AN45" s="351">
        <v>3.469033383819764E-3</v>
      </c>
      <c r="AP45" s="350">
        <v>-1.744797799957666</v>
      </c>
      <c r="AQ45" s="350">
        <v>-2.3895340765598001</v>
      </c>
      <c r="AR45" s="350">
        <v>-0.97556344685940499</v>
      </c>
      <c r="AS45" s="350">
        <v>2.3156838371821843E-2</v>
      </c>
      <c r="AT45" s="350">
        <v>-0.27681953673845383</v>
      </c>
      <c r="AU45" s="350">
        <v>-0.20389629390530553</v>
      </c>
      <c r="AV45" s="350">
        <v>1.7282755015078921</v>
      </c>
      <c r="AW45" s="350">
        <v>-5.9004384346600415E-2</v>
      </c>
      <c r="AX45" s="350">
        <v>-8.5754917186261187E-2</v>
      </c>
      <c r="AY45" s="350">
        <v>-4.454441578241175E-2</v>
      </c>
      <c r="AZ45" s="352">
        <v>-2.2836847314985245</v>
      </c>
    </row>
    <row r="46" spans="1:52" ht="13" x14ac:dyDescent="0.3">
      <c r="A46" s="158" t="s">
        <v>9</v>
      </c>
      <c r="B46" s="158" t="s">
        <v>83</v>
      </c>
      <c r="C46" s="159">
        <v>1322781.4789273082</v>
      </c>
      <c r="D46" s="145">
        <v>1329439.7380444719</v>
      </c>
      <c r="E46" s="4">
        <v>1287569.6889437884</v>
      </c>
      <c r="F46" s="145">
        <v>1293684.083333333</v>
      </c>
      <c r="G46" s="145">
        <v>1337155.9539775269</v>
      </c>
      <c r="H46" s="145">
        <v>1328272.6034047464</v>
      </c>
      <c r="I46" s="5">
        <v>1333209.5742816539</v>
      </c>
      <c r="J46" s="145">
        <v>1330539.8020515235</v>
      </c>
      <c r="K46" s="145">
        <v>1319315.4741539613</v>
      </c>
      <c r="L46" s="145">
        <v>1324898.7850961294</v>
      </c>
      <c r="M46" s="145">
        <v>1329643.7175000345</v>
      </c>
      <c r="N46" s="145">
        <v>1334665.6995206287</v>
      </c>
      <c r="O46" s="145">
        <v>0.47487871468614162</v>
      </c>
      <c r="P46" s="350">
        <v>2.0715587600784224</v>
      </c>
      <c r="Q46" s="350">
        <v>2.0445280196725077</v>
      </c>
      <c r="R46" s="350">
        <v>2.1282106777375271</v>
      </c>
      <c r="S46" s="350">
        <v>2.101035971544575</v>
      </c>
      <c r="T46" s="350">
        <v>2.1132306177369631</v>
      </c>
      <c r="U46" s="350">
        <v>2.099191441257473</v>
      </c>
      <c r="V46" s="350">
        <v>2.1069937907028944</v>
      </c>
      <c r="W46" s="350">
        <v>2.1027745039380905</v>
      </c>
      <c r="X46" s="350">
        <v>2.085035665542994</v>
      </c>
      <c r="Y46" s="350">
        <v>2.0938594856787365</v>
      </c>
      <c r="Z46" s="350">
        <v>2.1013583390512234</v>
      </c>
      <c r="AA46" s="350">
        <v>2.1092950394309189</v>
      </c>
      <c r="AC46" s="351">
        <v>-2.7174706192952147E-2</v>
      </c>
      <c r="AD46" s="351">
        <v>-2.7030740405914688E-2</v>
      </c>
      <c r="AE46" s="351">
        <v>-1.2194646192388081E-2</v>
      </c>
      <c r="AF46" s="351">
        <v>1.8445302871019642E-3</v>
      </c>
      <c r="AG46" s="351">
        <v>-5.9578191583193885E-3</v>
      </c>
      <c r="AH46" s="351">
        <v>-1.7385323935155128E-3</v>
      </c>
      <c r="AI46" s="351">
        <v>1.6000306001580977E-2</v>
      </c>
      <c r="AJ46" s="351">
        <v>7.1764858658385222E-3</v>
      </c>
      <c r="AK46" s="351">
        <v>-3.2236750664837999E-4</v>
      </c>
      <c r="AL46" s="351">
        <v>-8.259067886343896E-3</v>
      </c>
      <c r="AM46" s="351">
        <v>-3.0481851388608483E-2</v>
      </c>
      <c r="AN46" s="351">
        <v>3.3071451956563358E-3</v>
      </c>
      <c r="AP46" s="350">
        <v>-1.2768804553617417</v>
      </c>
      <c r="AQ46" s="350">
        <v>-1.3048502860180222</v>
      </c>
      <c r="AR46" s="350">
        <v>-0.58041110945012508</v>
      </c>
      <c r="AS46" s="350">
        <v>8.7791466309163624E-2</v>
      </c>
      <c r="AT46" s="350">
        <v>-0.28356578559383266</v>
      </c>
      <c r="AU46" s="350">
        <v>-8.2746436380022187E-2</v>
      </c>
      <c r="AV46" s="350">
        <v>0.76154364886091708</v>
      </c>
      <c r="AW46" s="350">
        <v>0.34156891947750584</v>
      </c>
      <c r="AX46" s="350">
        <v>-1.5343264514000289E-2</v>
      </c>
      <c r="AY46" s="350">
        <v>-0.39309502541606878</v>
      </c>
      <c r="AZ46" s="352">
        <v>-1.4691078727244848</v>
      </c>
    </row>
    <row r="47" spans="1:52" ht="13" x14ac:dyDescent="0.3">
      <c r="A47" s="158" t="s">
        <v>36</v>
      </c>
      <c r="B47" s="158" t="s">
        <v>84</v>
      </c>
      <c r="C47" s="159">
        <v>870357.00521803892</v>
      </c>
      <c r="D47" s="145">
        <v>863670.46278548625</v>
      </c>
      <c r="E47" s="4">
        <v>824079.47028860822</v>
      </c>
      <c r="F47" s="145">
        <v>831514.33333333337</v>
      </c>
      <c r="G47" s="145">
        <v>870130.59365716251</v>
      </c>
      <c r="H47" s="145">
        <v>865974.00230512884</v>
      </c>
      <c r="I47" s="5">
        <v>864081.50478606683</v>
      </c>
      <c r="J47" s="145">
        <v>863905.79087437375</v>
      </c>
      <c r="K47" s="145">
        <v>866999.84422134224</v>
      </c>
      <c r="L47" s="145">
        <v>864180.41104560823</v>
      </c>
      <c r="M47" s="145">
        <v>863855.91241291526</v>
      </c>
      <c r="N47" s="145">
        <v>863878.24988267897</v>
      </c>
      <c r="O47" s="145">
        <v>0.90220219199506557</v>
      </c>
      <c r="P47" s="350">
        <v>1.3258537074428449</v>
      </c>
      <c r="Q47" s="350">
        <v>1.3141186284667818</v>
      </c>
      <c r="R47" s="350">
        <v>1.400309198047426</v>
      </c>
      <c r="S47" s="350">
        <v>1.3649379192937554</v>
      </c>
      <c r="T47" s="350">
        <v>1.3751474586612504</v>
      </c>
      <c r="U47" s="350">
        <v>1.368578414800353</v>
      </c>
      <c r="V47" s="350">
        <v>1.3655875267970681</v>
      </c>
      <c r="W47" s="350">
        <v>1.3653098299307842</v>
      </c>
      <c r="X47" s="350">
        <v>1.3701996471927691</v>
      </c>
      <c r="Y47" s="350">
        <v>1.3657438374617485</v>
      </c>
      <c r="Z47" s="350">
        <v>1.3652310024076322</v>
      </c>
      <c r="AA47" s="350">
        <v>1.3652663043669049</v>
      </c>
      <c r="AC47" s="351">
        <v>-3.5371278753670632E-2</v>
      </c>
      <c r="AD47" s="351">
        <v>-1.1735078976063074E-2</v>
      </c>
      <c r="AE47" s="351">
        <v>-1.0209539367495024E-2</v>
      </c>
      <c r="AF47" s="351">
        <v>-3.6404955065976186E-3</v>
      </c>
      <c r="AG47" s="351">
        <v>-6.4960750331266581E-4</v>
      </c>
      <c r="AH47" s="351">
        <v>-3.719106370287939E-4</v>
      </c>
      <c r="AI47" s="351">
        <v>-5.2617278990136906E-3</v>
      </c>
      <c r="AJ47" s="351">
        <v>-8.0591816799313598E-4</v>
      </c>
      <c r="AK47" s="351">
        <v>-2.9308311387676866E-4</v>
      </c>
      <c r="AL47" s="351">
        <v>-3.2838507314947307E-4</v>
      </c>
      <c r="AM47" s="351">
        <v>-3.3295746244530244E-2</v>
      </c>
      <c r="AN47" s="351">
        <v>-2.0755325091403876E-3</v>
      </c>
      <c r="AP47" s="350">
        <v>-2.525962037740801</v>
      </c>
      <c r="AQ47" s="350">
        <v>-0.8850960637803964</v>
      </c>
      <c r="AR47" s="350">
        <v>-0.74798562067772512</v>
      </c>
      <c r="AS47" s="350">
        <v>-0.26671509781787583</v>
      </c>
      <c r="AT47" s="350">
        <v>-4.7592457805611041E-2</v>
      </c>
      <c r="AU47" s="350">
        <v>-2.7247439738594666E-2</v>
      </c>
      <c r="AV47" s="350">
        <v>-0.38549210368015918</v>
      </c>
      <c r="AW47" s="350">
        <v>-5.9044309385890108E-2</v>
      </c>
      <c r="AX47" s="350">
        <v>-2.1472266960567362E-2</v>
      </c>
      <c r="AY47" s="350">
        <v>-2.4058608710891827E-2</v>
      </c>
      <c r="AZ47" s="352">
        <v>-2.4647039685577115</v>
      </c>
    </row>
    <row r="48" spans="1:52" ht="13" x14ac:dyDescent="0.3">
      <c r="A48" s="158" t="s">
        <v>26</v>
      </c>
      <c r="B48" s="158" t="s">
        <v>85</v>
      </c>
      <c r="C48" s="159">
        <v>649842.83706456574</v>
      </c>
      <c r="D48" s="145">
        <v>649926.68201217172</v>
      </c>
      <c r="E48" s="4">
        <v>684711.64880039589</v>
      </c>
      <c r="F48" s="145">
        <v>691095.33333333349</v>
      </c>
      <c r="G48" s="145">
        <v>651506.3735836983</v>
      </c>
      <c r="H48" s="145">
        <v>646851.34873038321</v>
      </c>
      <c r="I48" s="5">
        <v>650661.66117719177</v>
      </c>
      <c r="J48" s="145">
        <v>650725.52720059734</v>
      </c>
      <c r="K48" s="145">
        <v>653617.15300749929</v>
      </c>
      <c r="L48" s="145">
        <v>650310.04089169786</v>
      </c>
      <c r="M48" s="145">
        <v>649992.08588734688</v>
      </c>
      <c r="N48" s="145">
        <v>652426.87047389464</v>
      </c>
      <c r="O48" s="145">
        <v>0.9323172088749635</v>
      </c>
      <c r="P48" s="350">
        <v>1.1016261305155068</v>
      </c>
      <c r="Q48" s="350">
        <v>1.092201559459741</v>
      </c>
      <c r="R48" s="350">
        <v>1.0455260273326354</v>
      </c>
      <c r="S48" s="350">
        <v>1.0271389508657116</v>
      </c>
      <c r="T48" s="350">
        <v>1.0296354828413579</v>
      </c>
      <c r="U48" s="350">
        <v>1.0222787186456106</v>
      </c>
      <c r="V48" s="350">
        <v>1.0283005060831858</v>
      </c>
      <c r="W48" s="350">
        <v>1.028401439437812</v>
      </c>
      <c r="X48" s="350">
        <v>1.0329713418280355</v>
      </c>
      <c r="Y48" s="350">
        <v>1.0277448081850358</v>
      </c>
      <c r="Z48" s="350">
        <v>1.0272423146290237</v>
      </c>
      <c r="AA48" s="350">
        <v>1.0310902287938468</v>
      </c>
      <c r="AC48" s="351">
        <v>-1.8387076466923835E-2</v>
      </c>
      <c r="AD48" s="351">
        <v>-9.4245710557658846E-3</v>
      </c>
      <c r="AE48" s="351">
        <v>-2.4965319756462545E-3</v>
      </c>
      <c r="AF48" s="351">
        <v>4.8602322201010129E-3</v>
      </c>
      <c r="AG48" s="351">
        <v>-1.1615552174741861E-3</v>
      </c>
      <c r="AH48" s="351">
        <v>-1.2624885721004286E-3</v>
      </c>
      <c r="AI48" s="351">
        <v>-5.8323909623239079E-3</v>
      </c>
      <c r="AJ48" s="351">
        <v>-6.0585731932416564E-4</v>
      </c>
      <c r="AK48" s="351">
        <v>-1.0336376331210317E-4</v>
      </c>
      <c r="AL48" s="351">
        <v>-3.9512779281352106E-3</v>
      </c>
      <c r="AM48" s="351">
        <v>-1.9977804573981128E-2</v>
      </c>
      <c r="AN48" s="351">
        <v>1.5907281070572932E-3</v>
      </c>
      <c r="AP48" s="350">
        <v>-1.7586435905219184</v>
      </c>
      <c r="AQ48" s="350">
        <v>-0.85551447943193293</v>
      </c>
      <c r="AR48" s="350">
        <v>-0.24305688860714342</v>
      </c>
      <c r="AS48" s="350">
        <v>0.47318157061463056</v>
      </c>
      <c r="AT48" s="350">
        <v>-0.11308647349953804</v>
      </c>
      <c r="AU48" s="350">
        <v>-0.12291312397766198</v>
      </c>
      <c r="AV48" s="350">
        <v>-0.56782881784476658</v>
      </c>
      <c r="AW48" s="350">
        <v>-5.898494247672393E-2</v>
      </c>
      <c r="AX48" s="350">
        <v>-1.006326974797171E-2</v>
      </c>
      <c r="AY48" s="350">
        <v>-0.38468777031626772</v>
      </c>
      <c r="AZ48" s="352">
        <v>-1.8829541952873756</v>
      </c>
    </row>
    <row r="49" spans="1:52" ht="13" x14ac:dyDescent="0.3">
      <c r="A49" s="158" t="s">
        <v>29</v>
      </c>
      <c r="B49" s="158" t="s">
        <v>86</v>
      </c>
      <c r="C49" s="159">
        <v>637166.32217735762</v>
      </c>
      <c r="D49" s="145">
        <v>632396.12785029132</v>
      </c>
      <c r="E49" s="4">
        <v>602398.50128528266</v>
      </c>
      <c r="F49" s="145">
        <v>605296.3333333336</v>
      </c>
      <c r="G49" s="145">
        <v>637817.27811663097</v>
      </c>
      <c r="H49" s="145">
        <v>632827.95395585289</v>
      </c>
      <c r="I49" s="5">
        <v>632196.23092475301</v>
      </c>
      <c r="J49" s="145">
        <v>633504.85705603671</v>
      </c>
      <c r="K49" s="145">
        <v>631275.93094824592</v>
      </c>
      <c r="L49" s="145">
        <v>632769.52177656407</v>
      </c>
      <c r="M49" s="145">
        <v>632683.64901567728</v>
      </c>
      <c r="N49" s="145">
        <v>632083.89333324775</v>
      </c>
      <c r="O49" s="145">
        <v>0.48104901354636564</v>
      </c>
      <c r="P49" s="350">
        <v>0.96919328181709008</v>
      </c>
      <c r="Q49" s="350">
        <v>0.95660550334386585</v>
      </c>
      <c r="R49" s="350">
        <v>1.025130901781488</v>
      </c>
      <c r="S49" s="350">
        <v>0.99943380271856841</v>
      </c>
      <c r="T49" s="350">
        <v>1.0080013454140215</v>
      </c>
      <c r="U49" s="350">
        <v>1.0001162572558242</v>
      </c>
      <c r="V49" s="350">
        <v>0.99911788720984851</v>
      </c>
      <c r="W49" s="350">
        <v>1.0011860295230717</v>
      </c>
      <c r="X49" s="350">
        <v>0.99766345245818555</v>
      </c>
      <c r="Y49" s="350">
        <v>1.000023911505153</v>
      </c>
      <c r="Z49" s="350">
        <v>0.99988819887791947</v>
      </c>
      <c r="AA49" s="350">
        <v>0.99894034977512713</v>
      </c>
      <c r="AC49" s="351">
        <v>-2.5697099062919615E-2</v>
      </c>
      <c r="AD49" s="351">
        <v>-1.2587778473224231E-2</v>
      </c>
      <c r="AE49" s="351">
        <v>-8.5675426954531231E-3</v>
      </c>
      <c r="AF49" s="351">
        <v>-6.8245453725579441E-4</v>
      </c>
      <c r="AG49" s="351">
        <v>3.1591550871989948E-4</v>
      </c>
      <c r="AH49" s="351">
        <v>-1.7522268045032652E-3</v>
      </c>
      <c r="AI49" s="351">
        <v>1.770350260382858E-3</v>
      </c>
      <c r="AJ49" s="351">
        <v>-5.9010878658460886E-4</v>
      </c>
      <c r="AK49" s="351">
        <v>-4.5439615935105593E-4</v>
      </c>
      <c r="AL49" s="351">
        <v>4.9345294344127488E-4</v>
      </c>
      <c r="AM49" s="351">
        <v>-2.2054788743828047E-2</v>
      </c>
      <c r="AN49" s="351">
        <v>-3.6423103190915684E-3</v>
      </c>
      <c r="AP49" s="350">
        <v>-2.5067139248522121</v>
      </c>
      <c r="AQ49" s="350">
        <v>-1.2987892827346121</v>
      </c>
      <c r="AR49" s="350">
        <v>-0.85723963629691902</v>
      </c>
      <c r="AS49" s="350">
        <v>-6.828411600642724E-2</v>
      </c>
      <c r="AT49" s="350">
        <v>3.1609448055546552E-2</v>
      </c>
      <c r="AU49" s="350">
        <v>-0.17532194726024056</v>
      </c>
      <c r="AV49" s="350">
        <v>0.17713531957467449</v>
      </c>
      <c r="AW49" s="350">
        <v>-5.9044309385919196E-2</v>
      </c>
      <c r="AX49" s="350">
        <v>-4.5465358297372874E-2</v>
      </c>
      <c r="AY49" s="350">
        <v>4.9373249343681321E-2</v>
      </c>
      <c r="AZ49" s="352">
        <v>-2.2460266330075886</v>
      </c>
    </row>
    <row r="50" spans="1:52" x14ac:dyDescent="0.25">
      <c r="A50" s="145"/>
      <c r="B50" s="145"/>
      <c r="C50" s="145"/>
    </row>
  </sheetData>
  <conditionalFormatting sqref="AC8:AK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8:AN4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8:AY49 BA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E163C-35BB-4041-820F-F9A8B66D554E}">
  <sheetPr>
    <tabColor rgb="FF7B2451"/>
    <pageSetUpPr fitToPage="1"/>
  </sheetPr>
  <dimension ref="A1:BP250"/>
  <sheetViews>
    <sheetView topLeftCell="AI21" zoomScaleNormal="100" workbookViewId="0">
      <selection activeCell="AO1" sqref="A1:XFD1048576"/>
    </sheetView>
  </sheetViews>
  <sheetFormatPr defaultColWidth="9.453125" defaultRowHeight="13" x14ac:dyDescent="0.3"/>
  <cols>
    <col min="1" max="1" width="6.453125" style="6" bestFit="1" customWidth="1"/>
    <col min="2" max="2" width="68.453125" style="6" customWidth="1"/>
    <col min="3" max="3" width="9.453125" style="4"/>
    <col min="4" max="4" width="11.54296875" style="64" customWidth="1"/>
    <col min="5" max="5" width="11.54296875" style="63" customWidth="1"/>
    <col min="6" max="6" width="11.54296875" style="4" customWidth="1"/>
    <col min="7" max="7" width="10.453125" style="64" customWidth="1"/>
    <col min="8" max="8" width="9.54296875" style="64" customWidth="1"/>
    <col min="9" max="26" width="9.54296875" style="6" customWidth="1"/>
    <col min="27" max="28" width="9.54296875" style="63" customWidth="1"/>
    <col min="29" max="45" width="9.54296875" style="6" customWidth="1"/>
    <col min="46" max="46" width="6.54296875" style="169" customWidth="1"/>
    <col min="47" max="47" width="54.453125" style="169" customWidth="1"/>
    <col min="48" max="48" width="4.453125" style="169" bestFit="1" customWidth="1"/>
    <col min="49" max="49" width="22.453125" style="169" bestFit="1" customWidth="1"/>
    <col min="50" max="53" width="9.453125" style="169"/>
    <col min="54" max="16384" width="9.453125" style="6"/>
  </cols>
  <sheetData>
    <row r="1" spans="1:68" s="169" customFormat="1" ht="25" x14ac:dyDescent="0.5">
      <c r="A1" s="62" t="s">
        <v>268</v>
      </c>
    </row>
    <row r="2" spans="1:68" s="169" customFormat="1" x14ac:dyDescent="0.3">
      <c r="C2" s="75" t="s">
        <v>241</v>
      </c>
      <c r="D2" s="75" t="s">
        <v>240</v>
      </c>
      <c r="E2" s="75" t="s">
        <v>239</v>
      </c>
      <c r="F2" s="75" t="s">
        <v>238</v>
      </c>
      <c r="G2" s="77" t="s">
        <v>266</v>
      </c>
      <c r="H2" s="76" t="s">
        <v>265</v>
      </c>
      <c r="I2" s="76" t="s">
        <v>264</v>
      </c>
      <c r="J2" s="76" t="s">
        <v>263</v>
      </c>
      <c r="K2" s="76" t="s">
        <v>262</v>
      </c>
      <c r="L2" s="76" t="s">
        <v>261</v>
      </c>
      <c r="M2" s="76" t="s">
        <v>260</v>
      </c>
      <c r="N2" s="76" t="s">
        <v>259</v>
      </c>
      <c r="O2" s="76" t="s">
        <v>258</v>
      </c>
      <c r="P2" s="76" t="s">
        <v>257</v>
      </c>
      <c r="Q2" s="76" t="s">
        <v>256</v>
      </c>
      <c r="R2" s="76" t="s">
        <v>255</v>
      </c>
      <c r="S2" s="76" t="s">
        <v>254</v>
      </c>
      <c r="T2" s="76" t="s">
        <v>253</v>
      </c>
      <c r="U2" s="76" t="s">
        <v>252</v>
      </c>
      <c r="V2" s="76" t="s">
        <v>251</v>
      </c>
      <c r="W2" s="76" t="s">
        <v>250</v>
      </c>
      <c r="X2" s="76" t="s">
        <v>249</v>
      </c>
      <c r="Y2" s="212" t="s">
        <v>266</v>
      </c>
      <c r="Z2" s="212" t="s">
        <v>265</v>
      </c>
      <c r="AA2" s="212" t="s">
        <v>264</v>
      </c>
      <c r="AB2" s="212" t="s">
        <v>263</v>
      </c>
      <c r="AC2" s="212" t="s">
        <v>262</v>
      </c>
      <c r="AD2" s="212" t="s">
        <v>261</v>
      </c>
      <c r="AE2" s="212" t="s">
        <v>260</v>
      </c>
      <c r="AF2" s="212" t="s">
        <v>259</v>
      </c>
      <c r="AG2" s="212" t="s">
        <v>258</v>
      </c>
      <c r="AH2" s="212" t="s">
        <v>257</v>
      </c>
      <c r="AI2" s="212" t="s">
        <v>256</v>
      </c>
      <c r="AJ2" s="212" t="s">
        <v>255</v>
      </c>
      <c r="AK2" s="212" t="s">
        <v>254</v>
      </c>
      <c r="AL2" s="212" t="s">
        <v>253</v>
      </c>
      <c r="AM2" s="212" t="s">
        <v>252</v>
      </c>
      <c r="AN2" s="212" t="s">
        <v>251</v>
      </c>
      <c r="AO2" s="212" t="s">
        <v>250</v>
      </c>
      <c r="AP2" s="212" t="s">
        <v>249</v>
      </c>
    </row>
    <row r="3" spans="1:68" s="242" customFormat="1" ht="12.5" x14ac:dyDescent="0.25">
      <c r="A3" s="248"/>
      <c r="B3" s="248" t="s">
        <v>420</v>
      </c>
      <c r="C3" s="247">
        <f t="shared" ref="C3:AP3" si="0">C77</f>
        <v>6348</v>
      </c>
      <c r="D3" s="247">
        <f t="shared" si="0"/>
        <v>31733999.333333332</v>
      </c>
      <c r="E3" s="247">
        <f t="shared" si="0"/>
        <v>31541439.833333328</v>
      </c>
      <c r="F3" s="247">
        <f t="shared" si="0"/>
        <v>63275439.166666694</v>
      </c>
      <c r="G3" s="247">
        <f t="shared" si="0"/>
        <v>1530323.666666667</v>
      </c>
      <c r="H3" s="247">
        <f t="shared" si="0"/>
        <v>1800267.0833333335</v>
      </c>
      <c r="I3" s="247">
        <f t="shared" si="0"/>
        <v>1935440.3333333335</v>
      </c>
      <c r="J3" s="247">
        <f t="shared" si="0"/>
        <v>1870357.2500000005</v>
      </c>
      <c r="K3" s="247">
        <f t="shared" si="0"/>
        <v>1890502.6666666667</v>
      </c>
      <c r="L3" s="247">
        <f t="shared" si="0"/>
        <v>2234963.7500000005</v>
      </c>
      <c r="M3" s="247">
        <f t="shared" si="0"/>
        <v>2437837.166666667</v>
      </c>
      <c r="N3" s="247">
        <f t="shared" si="0"/>
        <v>2440458.083333333</v>
      </c>
      <c r="O3" s="247">
        <f t="shared" si="0"/>
        <v>2298337.416666666</v>
      </c>
      <c r="P3" s="247">
        <f t="shared" si="0"/>
        <v>2026829.6666666667</v>
      </c>
      <c r="Q3" s="247">
        <f t="shared" si="0"/>
        <v>2091364.0833333337</v>
      </c>
      <c r="R3" s="247">
        <f t="shared" si="0"/>
        <v>2086883.75</v>
      </c>
      <c r="S3" s="247">
        <f t="shared" si="0"/>
        <v>1876762.5000000007</v>
      </c>
      <c r="T3" s="247">
        <f t="shared" si="0"/>
        <v>1510339.4166666665</v>
      </c>
      <c r="U3" s="247">
        <f t="shared" si="0"/>
        <v>1271284.4999999995</v>
      </c>
      <c r="V3" s="247">
        <f t="shared" si="0"/>
        <v>1161623.0833333328</v>
      </c>
      <c r="W3" s="247">
        <f t="shared" si="0"/>
        <v>692838.5</v>
      </c>
      <c r="X3" s="247">
        <f t="shared" si="0"/>
        <v>577586.41666666663</v>
      </c>
      <c r="Y3" s="247">
        <f t="shared" si="0"/>
        <v>1457290.0833333335</v>
      </c>
      <c r="Z3" s="247">
        <f t="shared" si="0"/>
        <v>1713022.8333333333</v>
      </c>
      <c r="AA3" s="247">
        <f t="shared" si="0"/>
        <v>1842099.5000000002</v>
      </c>
      <c r="AB3" s="247">
        <f t="shared" si="0"/>
        <v>1785936.1666666663</v>
      </c>
      <c r="AC3" s="247">
        <f t="shared" si="0"/>
        <v>1909046.833333334</v>
      </c>
      <c r="AD3" s="247">
        <f t="shared" si="0"/>
        <v>2201753.0000000005</v>
      </c>
      <c r="AE3" s="247">
        <f t="shared" si="0"/>
        <v>2359342.0833333335</v>
      </c>
      <c r="AF3" s="247">
        <f t="shared" si="0"/>
        <v>2321456.583333334</v>
      </c>
      <c r="AG3" s="247">
        <f t="shared" si="0"/>
        <v>2142334.6666666665</v>
      </c>
      <c r="AH3" s="247">
        <f t="shared" si="0"/>
        <v>1872394</v>
      </c>
      <c r="AI3" s="247">
        <f t="shared" si="0"/>
        <v>1981973.916666667</v>
      </c>
      <c r="AJ3" s="247">
        <f t="shared" si="0"/>
        <v>2033488.5833333333</v>
      </c>
      <c r="AK3" s="247">
        <f t="shared" si="0"/>
        <v>1868290.6666666667</v>
      </c>
      <c r="AL3" s="247">
        <f t="shared" si="0"/>
        <v>1561044</v>
      </c>
      <c r="AM3" s="247">
        <f t="shared" si="0"/>
        <v>1384947.9166666667</v>
      </c>
      <c r="AN3" s="247">
        <f t="shared" si="0"/>
        <v>1322949.6666666665</v>
      </c>
      <c r="AO3" s="247">
        <f t="shared" si="0"/>
        <v>863117.16666666651</v>
      </c>
      <c r="AP3" s="247">
        <f t="shared" si="0"/>
        <v>920952.16666666674</v>
      </c>
    </row>
    <row r="4" spans="1:68" s="169" customFormat="1" ht="12.5" x14ac:dyDescent="0.25">
      <c r="A4" s="170"/>
      <c r="B4" s="170" t="s">
        <v>267</v>
      </c>
      <c r="C4" s="215"/>
      <c r="D4" s="243">
        <f t="shared" ref="D4:X4" si="1">D3/$F$3</f>
        <v>0.50152159749925063</v>
      </c>
      <c r="E4" s="243">
        <f t="shared" si="1"/>
        <v>0.49847840250074882</v>
      </c>
      <c r="F4" s="215">
        <f t="shared" si="1"/>
        <v>1</v>
      </c>
      <c r="G4" s="214">
        <f t="shared" si="1"/>
        <v>2.4185113320759642E-2</v>
      </c>
      <c r="H4" s="213">
        <f t="shared" si="1"/>
        <v>2.8451277573774764E-2</v>
      </c>
      <c r="I4" s="213">
        <f t="shared" si="1"/>
        <v>3.0587544848727301E-2</v>
      </c>
      <c r="J4" s="213">
        <f t="shared" si="1"/>
        <v>2.9558976984316199E-2</v>
      </c>
      <c r="K4" s="213">
        <f t="shared" si="1"/>
        <v>2.9877353544510484E-2</v>
      </c>
      <c r="L4" s="213">
        <f t="shared" si="1"/>
        <v>3.5321189065367603E-2</v>
      </c>
      <c r="M4" s="213">
        <f t="shared" si="1"/>
        <v>3.8527384381251549E-2</v>
      </c>
      <c r="N4" s="213">
        <f t="shared" si="1"/>
        <v>3.8568805139466478E-2</v>
      </c>
      <c r="O4" s="213">
        <f t="shared" si="1"/>
        <v>3.6322741444952678E-2</v>
      </c>
      <c r="P4" s="213">
        <f t="shared" si="1"/>
        <v>3.2031854592554046E-2</v>
      </c>
      <c r="Q4" s="213">
        <f t="shared" si="1"/>
        <v>3.3051751372672543E-2</v>
      </c>
      <c r="R4" s="213">
        <f t="shared" si="1"/>
        <v>3.2980944541580737E-2</v>
      </c>
      <c r="S4" s="213">
        <f t="shared" si="1"/>
        <v>2.9660205045067049E-2</v>
      </c>
      <c r="T4" s="213">
        <f t="shared" si="1"/>
        <v>2.3869283825726628E-2</v>
      </c>
      <c r="U4" s="213">
        <f t="shared" si="1"/>
        <v>2.0091278966100141E-2</v>
      </c>
      <c r="V4" s="213">
        <f t="shared" si="1"/>
        <v>1.8358198672847336E-2</v>
      </c>
      <c r="W4" s="213">
        <f t="shared" si="1"/>
        <v>1.0949564461734866E-2</v>
      </c>
      <c r="X4" s="213">
        <f t="shared" si="1"/>
        <v>9.1281297178406207E-3</v>
      </c>
      <c r="Y4" s="213">
        <f t="shared" ref="Y4:AP4" si="2">-Y3/$F$3</f>
        <v>-2.3030896387693969E-2</v>
      </c>
      <c r="Z4" s="213">
        <f t="shared" si="2"/>
        <v>-2.7072476396746186E-2</v>
      </c>
      <c r="AA4" s="213">
        <f t="shared" si="2"/>
        <v>-2.9112393754359155E-2</v>
      </c>
      <c r="AB4" s="213">
        <f t="shared" si="2"/>
        <v>-2.8224792908391097E-2</v>
      </c>
      <c r="AC4" s="213">
        <f t="shared" si="2"/>
        <v>-3.0170424077262097E-2</v>
      </c>
      <c r="AD4" s="213">
        <f t="shared" si="2"/>
        <v>-3.479632901797191E-2</v>
      </c>
      <c r="AE4" s="213">
        <f t="shared" si="2"/>
        <v>-3.7286854337254885E-2</v>
      </c>
      <c r="AF4" s="213">
        <f t="shared" si="2"/>
        <v>-3.6688114913254841E-2</v>
      </c>
      <c r="AG4" s="213">
        <f t="shared" si="2"/>
        <v>-3.3857286411300674E-2</v>
      </c>
      <c r="AH4" s="213">
        <f t="shared" si="2"/>
        <v>-2.9591165619066478E-2</v>
      </c>
      <c r="AI4" s="213">
        <f t="shared" si="2"/>
        <v>-3.1322957892811663E-2</v>
      </c>
      <c r="AJ4" s="213">
        <f t="shared" si="2"/>
        <v>-3.2137091581097531E-2</v>
      </c>
      <c r="AK4" s="213">
        <f t="shared" si="2"/>
        <v>-2.9526316865942457E-2</v>
      </c>
      <c r="AL4" s="213">
        <f t="shared" si="2"/>
        <v>-2.4670615021544617E-2</v>
      </c>
      <c r="AM4" s="213">
        <f t="shared" si="2"/>
        <v>-2.18876065485493E-2</v>
      </c>
      <c r="AN4" s="213">
        <f t="shared" si="2"/>
        <v>-2.0907791144397024E-2</v>
      </c>
      <c r="AO4" s="213">
        <f t="shared" si="2"/>
        <v>-1.3640634945151893E-2</v>
      </c>
      <c r="AP4" s="213">
        <f t="shared" si="2"/>
        <v>-1.4554654677953171E-2</v>
      </c>
    </row>
    <row r="5" spans="1:68" s="169" customFormat="1" ht="12.5" x14ac:dyDescent="0.25">
      <c r="C5" s="212"/>
      <c r="D5" s="245"/>
      <c r="E5" s="245"/>
      <c r="F5" s="212"/>
      <c r="G5" s="220">
        <f t="shared" ref="G5:X5" si="3">G3/$D$3</f>
        <v>4.8223473209039178E-2</v>
      </c>
      <c r="H5" s="220">
        <f t="shared" si="3"/>
        <v>5.6729914954095823E-2</v>
      </c>
      <c r="I5" s="220">
        <f t="shared" si="3"/>
        <v>6.0989486796275021E-2</v>
      </c>
      <c r="J5" s="220">
        <f t="shared" si="3"/>
        <v>5.8938592339207015E-2</v>
      </c>
      <c r="K5" s="220">
        <f t="shared" si="3"/>
        <v>5.9573413574786536E-2</v>
      </c>
      <c r="L5" s="220">
        <f t="shared" si="3"/>
        <v>7.0428051835634817E-2</v>
      </c>
      <c r="M5" s="220">
        <f t="shared" si="3"/>
        <v>7.6820987517509889E-2</v>
      </c>
      <c r="N5" s="220">
        <f t="shared" si="3"/>
        <v>7.6903577695921876E-2</v>
      </c>
      <c r="O5" s="220">
        <f t="shared" si="3"/>
        <v>7.2425079250962768E-2</v>
      </c>
      <c r="P5" s="220">
        <f t="shared" si="3"/>
        <v>6.3869342321996231E-2</v>
      </c>
      <c r="Q5" s="220">
        <f t="shared" si="3"/>
        <v>6.5902947225960545E-2</v>
      </c>
      <c r="R5" s="220">
        <f t="shared" si="3"/>
        <v>6.5761763214255239E-2</v>
      </c>
      <c r="S5" s="220">
        <f t="shared" si="3"/>
        <v>5.9140434216517206E-2</v>
      </c>
      <c r="T5" s="220">
        <f t="shared" si="3"/>
        <v>4.7593730648384076E-2</v>
      </c>
      <c r="U5" s="220">
        <f t="shared" si="3"/>
        <v>4.0060645575946831E-2</v>
      </c>
      <c r="V5" s="220">
        <f t="shared" si="3"/>
        <v>3.6605001189155696E-2</v>
      </c>
      <c r="W5" s="220">
        <f t="shared" si="3"/>
        <v>2.1832687797161569E-2</v>
      </c>
      <c r="X5" s="220">
        <f t="shared" si="3"/>
        <v>1.8200870637189778E-2</v>
      </c>
      <c r="Y5" s="220">
        <f t="shared" ref="Y5:AP5" si="4">-Y3/$E$3</f>
        <v>-4.6202395674824391E-2</v>
      </c>
      <c r="Z5" s="220">
        <f t="shared" si="4"/>
        <v>-5.4310229412006507E-2</v>
      </c>
      <c r="AA5" s="220">
        <f t="shared" si="4"/>
        <v>-5.8402517758661412E-2</v>
      </c>
      <c r="AB5" s="220">
        <f t="shared" si="4"/>
        <v>-5.6621897291425166E-2</v>
      </c>
      <c r="AC5" s="220">
        <f t="shared" si="4"/>
        <v>-6.0525037646373805E-2</v>
      </c>
      <c r="AD5" s="220">
        <f t="shared" si="4"/>
        <v>-6.9805088532235118E-2</v>
      </c>
      <c r="AE5" s="220">
        <f t="shared" si="4"/>
        <v>-7.480134374969008E-2</v>
      </c>
      <c r="AF5" s="220">
        <f t="shared" si="4"/>
        <v>-7.3600209616302745E-2</v>
      </c>
      <c r="AG5" s="220">
        <f t="shared" si="4"/>
        <v>-6.7921270493258343E-2</v>
      </c>
      <c r="AH5" s="220">
        <f t="shared" si="4"/>
        <v>-5.9362984375279981E-2</v>
      </c>
      <c r="AI5" s="220">
        <f t="shared" si="4"/>
        <v>-6.2837141460235307E-2</v>
      </c>
      <c r="AJ5" s="220">
        <f t="shared" si="4"/>
        <v>-6.4470379097415861E-2</v>
      </c>
      <c r="AK5" s="220">
        <f t="shared" si="4"/>
        <v>-5.9232890969429915E-2</v>
      </c>
      <c r="AL5" s="220">
        <f t="shared" si="4"/>
        <v>-4.9491843373309551E-2</v>
      </c>
      <c r="AM5" s="220">
        <f t="shared" si="4"/>
        <v>-4.3908836247958445E-2</v>
      </c>
      <c r="AN5" s="220">
        <f t="shared" si="4"/>
        <v>-4.1943223697370947E-2</v>
      </c>
      <c r="AO5" s="220">
        <f t="shared" si="4"/>
        <v>-2.7364545538422602E-2</v>
      </c>
      <c r="AP5" s="220">
        <f t="shared" si="4"/>
        <v>-2.919816506580003E-2</v>
      </c>
    </row>
    <row r="6" spans="1:68" s="169" customFormat="1" ht="12.5" x14ac:dyDescent="0.25">
      <c r="A6" s="248"/>
      <c r="B6" s="248" t="s">
        <v>419</v>
      </c>
      <c r="C6" s="247">
        <f t="shared" ref="C6:AP6" si="5">C132</f>
        <v>6553</v>
      </c>
      <c r="D6" s="247">
        <f t="shared" si="5"/>
        <v>30896518.916666668</v>
      </c>
      <c r="E6" s="247">
        <f t="shared" si="5"/>
        <v>30742938.916666668</v>
      </c>
      <c r="F6" s="247">
        <f t="shared" si="5"/>
        <v>61639457.833333336</v>
      </c>
      <c r="G6" s="247">
        <f t="shared" si="5"/>
        <v>1561787.7500000002</v>
      </c>
      <c r="H6" s="247">
        <f t="shared" si="5"/>
        <v>1807994.0000000002</v>
      </c>
      <c r="I6" s="247">
        <f t="shared" si="5"/>
        <v>1888113.5833333335</v>
      </c>
      <c r="J6" s="247">
        <f t="shared" si="5"/>
        <v>1747856.4166666667</v>
      </c>
      <c r="K6" s="247">
        <f t="shared" si="5"/>
        <v>1867232.75</v>
      </c>
      <c r="L6" s="247">
        <f t="shared" si="5"/>
        <v>2160266.5</v>
      </c>
      <c r="M6" s="247">
        <f t="shared" si="5"/>
        <v>2374504.333333333</v>
      </c>
      <c r="N6" s="247">
        <f t="shared" si="5"/>
        <v>2307939</v>
      </c>
      <c r="O6" s="247">
        <f t="shared" si="5"/>
        <v>2169439.9166666665</v>
      </c>
      <c r="P6" s="247">
        <f t="shared" si="5"/>
        <v>2009742</v>
      </c>
      <c r="Q6" s="247">
        <f t="shared" si="5"/>
        <v>2133661.916666667</v>
      </c>
      <c r="R6" s="247">
        <f t="shared" si="5"/>
        <v>2077210.5000000002</v>
      </c>
      <c r="S6" s="247">
        <f t="shared" si="5"/>
        <v>1772864</v>
      </c>
      <c r="T6" s="247">
        <f t="shared" si="5"/>
        <v>1436628.5000000002</v>
      </c>
      <c r="U6" s="247">
        <f t="shared" si="5"/>
        <v>1322044.8333333333</v>
      </c>
      <c r="V6" s="247">
        <f t="shared" si="5"/>
        <v>1068219.75</v>
      </c>
      <c r="W6" s="247">
        <f t="shared" si="5"/>
        <v>644898.91666666651</v>
      </c>
      <c r="X6" s="247">
        <f t="shared" si="5"/>
        <v>546114.25</v>
      </c>
      <c r="Y6" s="247">
        <f t="shared" si="5"/>
        <v>1486055.0833333333</v>
      </c>
      <c r="Z6" s="247">
        <f t="shared" si="5"/>
        <v>1720561.5833333337</v>
      </c>
      <c r="AA6" s="247">
        <f t="shared" si="5"/>
        <v>1798065.7500000002</v>
      </c>
      <c r="AB6" s="247">
        <f t="shared" si="5"/>
        <v>1673201.9999999998</v>
      </c>
      <c r="AC6" s="247">
        <f t="shared" si="5"/>
        <v>1892931.3333333337</v>
      </c>
      <c r="AD6" s="247">
        <f t="shared" si="5"/>
        <v>2132566.916666667</v>
      </c>
      <c r="AE6" s="247">
        <f t="shared" si="5"/>
        <v>2306609.8333333335</v>
      </c>
      <c r="AF6" s="247">
        <f t="shared" si="5"/>
        <v>2187852.916666667</v>
      </c>
      <c r="AG6" s="247">
        <f t="shared" si="5"/>
        <v>2015429.4999999998</v>
      </c>
      <c r="AH6" s="247">
        <f t="shared" si="5"/>
        <v>1865549.1666666667</v>
      </c>
      <c r="AI6" s="247">
        <f t="shared" si="5"/>
        <v>2034328.1666666667</v>
      </c>
      <c r="AJ6" s="247">
        <f t="shared" si="5"/>
        <v>2017953.0000000005</v>
      </c>
      <c r="AK6" s="247">
        <f t="shared" si="5"/>
        <v>1761036.2500000005</v>
      </c>
      <c r="AL6" s="247">
        <f t="shared" si="5"/>
        <v>1491220.0833333333</v>
      </c>
      <c r="AM6" s="247">
        <f t="shared" si="5"/>
        <v>1438046.4999999998</v>
      </c>
      <c r="AN6" s="247">
        <f t="shared" si="5"/>
        <v>1216374.0833333333</v>
      </c>
      <c r="AO6" s="247">
        <f t="shared" si="5"/>
        <v>813028.50000000012</v>
      </c>
      <c r="AP6" s="247">
        <f t="shared" si="5"/>
        <v>892128.25000000012</v>
      </c>
    </row>
    <row r="7" spans="1:68" s="169" customFormat="1" ht="12.5" x14ac:dyDescent="0.25">
      <c r="A7" s="170"/>
      <c r="B7" s="170" t="s">
        <v>267</v>
      </c>
      <c r="C7" s="215"/>
      <c r="D7" s="243">
        <f t="shared" ref="D7:X7" si="6">D6/$F$6</f>
        <v>0.50124579291738147</v>
      </c>
      <c r="E7" s="243">
        <f t="shared" si="6"/>
        <v>0.49875420708261853</v>
      </c>
      <c r="F7" s="215">
        <f t="shared" si="6"/>
        <v>1</v>
      </c>
      <c r="G7" s="214">
        <f t="shared" si="6"/>
        <v>2.5337467344747115E-2</v>
      </c>
      <c r="H7" s="213">
        <f t="shared" si="6"/>
        <v>2.9331763509157192E-2</v>
      </c>
      <c r="I7" s="213">
        <f t="shared" si="6"/>
        <v>3.063157350343015E-2</v>
      </c>
      <c r="J7" s="213">
        <f t="shared" si="6"/>
        <v>2.8356128981417848E-2</v>
      </c>
      <c r="K7" s="213">
        <f t="shared" si="6"/>
        <v>3.0292815927239376E-2</v>
      </c>
      <c r="L7" s="213">
        <f t="shared" si="6"/>
        <v>3.5046812154661308E-2</v>
      </c>
      <c r="M7" s="213">
        <f t="shared" si="6"/>
        <v>3.8522472727676241E-2</v>
      </c>
      <c r="N7" s="213">
        <f t="shared" si="6"/>
        <v>3.7442558405371223E-2</v>
      </c>
      <c r="O7" s="213">
        <f t="shared" si="6"/>
        <v>3.5195635927438004E-2</v>
      </c>
      <c r="P7" s="213">
        <f t="shared" si="6"/>
        <v>3.260479684026639E-2</v>
      </c>
      <c r="Q7" s="213">
        <f t="shared" si="6"/>
        <v>3.4615196039456841E-2</v>
      </c>
      <c r="R7" s="213">
        <f t="shared" si="6"/>
        <v>3.369936357351748E-2</v>
      </c>
      <c r="S7" s="213">
        <f t="shared" si="6"/>
        <v>2.8761836367763638E-2</v>
      </c>
      <c r="T7" s="213">
        <f t="shared" si="6"/>
        <v>2.3306961976928706E-2</v>
      </c>
      <c r="U7" s="213">
        <f t="shared" si="6"/>
        <v>2.1448028256640488E-2</v>
      </c>
      <c r="V7" s="213">
        <f t="shared" si="6"/>
        <v>1.7330128906849811E-2</v>
      </c>
      <c r="W7" s="213">
        <f t="shared" si="6"/>
        <v>1.0462436551768607E-2</v>
      </c>
      <c r="X7" s="213">
        <f t="shared" si="6"/>
        <v>8.8598159230510419E-3</v>
      </c>
      <c r="Y7" s="213">
        <f t="shared" ref="Y7:AP7" si="7">-Y6/$F$6</f>
        <v>-2.4108827941859437E-2</v>
      </c>
      <c r="Z7" s="213">
        <f t="shared" si="7"/>
        <v>-2.7913314682058897E-2</v>
      </c>
      <c r="AA7" s="213">
        <f t="shared" si="7"/>
        <v>-2.9170693792631701E-2</v>
      </c>
      <c r="AB7" s="213">
        <f t="shared" si="7"/>
        <v>-2.7144982431937727E-2</v>
      </c>
      <c r="AC7" s="213">
        <f t="shared" si="7"/>
        <v>-3.0709733665270428E-2</v>
      </c>
      <c r="AD7" s="213">
        <f t="shared" si="7"/>
        <v>-3.459743144452869E-2</v>
      </c>
      <c r="AE7" s="213">
        <f t="shared" si="7"/>
        <v>-3.7420994836946261E-2</v>
      </c>
      <c r="AF7" s="213">
        <f t="shared" si="7"/>
        <v>-3.5494356919595127E-2</v>
      </c>
      <c r="AG7" s="213">
        <f t="shared" si="7"/>
        <v>-3.2697067281959404E-2</v>
      </c>
      <c r="AH7" s="213">
        <f t="shared" si="7"/>
        <v>-3.0265502524550379E-2</v>
      </c>
      <c r="AI7" s="213">
        <f t="shared" si="7"/>
        <v>-3.3003667426265787E-2</v>
      </c>
      <c r="AJ7" s="213">
        <f t="shared" si="7"/>
        <v>-3.2738006967165979E-2</v>
      </c>
      <c r="AK7" s="213">
        <f t="shared" si="7"/>
        <v>-2.8569950351634479E-2</v>
      </c>
      <c r="AL7" s="213">
        <f t="shared" si="7"/>
        <v>-2.4192621670447473E-2</v>
      </c>
      <c r="AM7" s="213">
        <f t="shared" si="7"/>
        <v>-2.3329966721776292E-2</v>
      </c>
      <c r="AN7" s="213">
        <f t="shared" si="7"/>
        <v>-1.9733692120107251E-2</v>
      </c>
      <c r="AO7" s="213">
        <f t="shared" si="7"/>
        <v>-1.3190065723782717E-2</v>
      </c>
      <c r="AP7" s="213">
        <f t="shared" si="7"/>
        <v>-1.4473330580100523E-2</v>
      </c>
    </row>
    <row r="8" spans="1:68" s="170" customFormat="1" ht="12.5" x14ac:dyDescent="0.25">
      <c r="A8" s="169"/>
      <c r="B8" s="169"/>
      <c r="C8" s="212"/>
      <c r="D8" s="212"/>
      <c r="E8" s="212"/>
      <c r="F8" s="225"/>
      <c r="G8" s="228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</row>
    <row r="9" spans="1:68" s="169" customFormat="1" x14ac:dyDescent="0.3">
      <c r="C9" s="212"/>
      <c r="D9" s="212"/>
      <c r="E9" s="212"/>
      <c r="F9" s="212"/>
      <c r="G9" s="77" t="s">
        <v>266</v>
      </c>
      <c r="H9" s="76" t="s">
        <v>265</v>
      </c>
      <c r="I9" s="76" t="s">
        <v>264</v>
      </c>
      <c r="J9" s="76" t="s">
        <v>263</v>
      </c>
      <c r="K9" s="76" t="s">
        <v>262</v>
      </c>
      <c r="L9" s="76" t="s">
        <v>261</v>
      </c>
      <c r="M9" s="76" t="s">
        <v>260</v>
      </c>
      <c r="N9" s="76" t="s">
        <v>259</v>
      </c>
      <c r="O9" s="76" t="s">
        <v>258</v>
      </c>
      <c r="P9" s="76" t="s">
        <v>257</v>
      </c>
      <c r="Q9" s="76" t="s">
        <v>256</v>
      </c>
      <c r="R9" s="76" t="s">
        <v>255</v>
      </c>
      <c r="S9" s="76" t="s">
        <v>254</v>
      </c>
      <c r="T9" s="76" t="s">
        <v>253</v>
      </c>
      <c r="U9" s="76" t="s">
        <v>252</v>
      </c>
      <c r="V9" s="76" t="s">
        <v>251</v>
      </c>
      <c r="W9" s="76" t="s">
        <v>250</v>
      </c>
      <c r="X9" s="76" t="s">
        <v>249</v>
      </c>
      <c r="Y9" s="212" t="s">
        <v>266</v>
      </c>
      <c r="Z9" s="212" t="s">
        <v>265</v>
      </c>
      <c r="AA9" s="212" t="s">
        <v>264</v>
      </c>
      <c r="AB9" s="212" t="s">
        <v>263</v>
      </c>
      <c r="AC9" s="212" t="s">
        <v>262</v>
      </c>
      <c r="AD9" s="212" t="s">
        <v>261</v>
      </c>
      <c r="AE9" s="212" t="s">
        <v>260</v>
      </c>
      <c r="AF9" s="212" t="s">
        <v>259</v>
      </c>
      <c r="AG9" s="212" t="s">
        <v>258</v>
      </c>
      <c r="AH9" s="212" t="s">
        <v>257</v>
      </c>
      <c r="AI9" s="212" t="s">
        <v>256</v>
      </c>
      <c r="AJ9" s="212" t="s">
        <v>255</v>
      </c>
      <c r="AK9" s="212" t="s">
        <v>254</v>
      </c>
      <c r="AL9" s="212" t="s">
        <v>253</v>
      </c>
      <c r="AM9" s="212" t="s">
        <v>252</v>
      </c>
      <c r="AN9" s="212" t="s">
        <v>251</v>
      </c>
      <c r="AO9" s="212" t="s">
        <v>250</v>
      </c>
      <c r="AP9" s="212" t="s">
        <v>249</v>
      </c>
    </row>
    <row r="10" spans="1:68" s="169" customFormat="1" ht="12.5" x14ac:dyDescent="0.25">
      <c r="A10" s="246" t="str">
        <f>'waterfalls analysis'!$I$1</f>
        <v>QF7</v>
      </c>
      <c r="B10" s="246" t="str">
        <f>INDEX(B$35:B$76,MATCH($A$10,$A$35:$A$76,0))&amp;" (Nov23-Oct24)"</f>
        <v>NHS South Yorkshire ICB (Nov23-Oct24)</v>
      </c>
      <c r="C10" s="236">
        <f t="shared" ref="C10:AP10" si="8">INDEX(C$35:C$76,MATCH($A$10,$A$35:$A$76,0))</f>
        <v>171</v>
      </c>
      <c r="D10" s="236">
        <f t="shared" si="8"/>
        <v>767494.66666666651</v>
      </c>
      <c r="E10" s="236">
        <f t="shared" si="8"/>
        <v>751287.16666666663</v>
      </c>
      <c r="F10" s="236">
        <f t="shared" si="8"/>
        <v>1518781.8333333337</v>
      </c>
      <c r="G10" s="237">
        <f t="shared" si="8"/>
        <v>38093.333333333321</v>
      </c>
      <c r="H10" s="236">
        <f t="shared" si="8"/>
        <v>43764.583333333321</v>
      </c>
      <c r="I10" s="236">
        <f t="shared" si="8"/>
        <v>46244.5</v>
      </c>
      <c r="J10" s="236">
        <f t="shared" si="8"/>
        <v>46059.666666666679</v>
      </c>
      <c r="K10" s="236">
        <f t="shared" si="8"/>
        <v>51548.583333333328</v>
      </c>
      <c r="L10" s="236">
        <f t="shared" si="8"/>
        <v>59508.916666666657</v>
      </c>
      <c r="M10" s="236">
        <f t="shared" si="8"/>
        <v>59728.666666666672</v>
      </c>
      <c r="N10" s="236">
        <f t="shared" si="8"/>
        <v>56380.999999999985</v>
      </c>
      <c r="O10" s="236">
        <f t="shared" si="8"/>
        <v>51189.416666666664</v>
      </c>
      <c r="P10" s="236">
        <f t="shared" si="8"/>
        <v>43867.999999999985</v>
      </c>
      <c r="Q10" s="236">
        <f t="shared" si="8"/>
        <v>48944.583333333379</v>
      </c>
      <c r="R10" s="236">
        <f t="shared" si="8"/>
        <v>50726.91666666665</v>
      </c>
      <c r="S10" s="236">
        <f t="shared" si="8"/>
        <v>45607.916666666679</v>
      </c>
      <c r="T10" s="236">
        <f t="shared" si="8"/>
        <v>36837.916666666657</v>
      </c>
      <c r="U10" s="236">
        <f t="shared" si="8"/>
        <v>31090.333333333318</v>
      </c>
      <c r="V10" s="236">
        <f t="shared" si="8"/>
        <v>28030.416666666657</v>
      </c>
      <c r="W10" s="236">
        <f t="shared" si="8"/>
        <v>16699.999999999989</v>
      </c>
      <c r="X10" s="236">
        <f t="shared" si="8"/>
        <v>13169.916666666666</v>
      </c>
      <c r="Y10" s="236">
        <f t="shared" si="8"/>
        <v>36005.000000000007</v>
      </c>
      <c r="Z10" s="236">
        <f t="shared" si="8"/>
        <v>41682.666666666664</v>
      </c>
      <c r="AA10" s="236">
        <f t="shared" si="8"/>
        <v>44259.916666666642</v>
      </c>
      <c r="AB10" s="236">
        <f t="shared" si="8"/>
        <v>44048.333333333328</v>
      </c>
      <c r="AC10" s="236">
        <f t="shared" si="8"/>
        <v>50732.833333333336</v>
      </c>
      <c r="AD10" s="236">
        <f t="shared" si="8"/>
        <v>52631.333333333328</v>
      </c>
      <c r="AE10" s="236">
        <f t="shared" si="8"/>
        <v>55049.000000000015</v>
      </c>
      <c r="AF10" s="236">
        <f t="shared" si="8"/>
        <v>53365.916666666664</v>
      </c>
      <c r="AG10" s="236">
        <f t="shared" si="8"/>
        <v>47401.750000000007</v>
      </c>
      <c r="AH10" s="236">
        <f t="shared" si="8"/>
        <v>40417.500000000022</v>
      </c>
      <c r="AI10" s="236">
        <f t="shared" si="8"/>
        <v>46943.249999999993</v>
      </c>
      <c r="AJ10" s="236">
        <f t="shared" si="8"/>
        <v>49115.416666666679</v>
      </c>
      <c r="AK10" s="236">
        <f t="shared" si="8"/>
        <v>45055.583333333343</v>
      </c>
      <c r="AL10" s="236">
        <f t="shared" si="8"/>
        <v>37972.916666666664</v>
      </c>
      <c r="AM10" s="236">
        <f t="shared" si="8"/>
        <v>33058.749999999985</v>
      </c>
      <c r="AN10" s="236">
        <f t="shared" si="8"/>
        <v>31848.250000000018</v>
      </c>
      <c r="AO10" s="236">
        <f t="shared" si="8"/>
        <v>20586.249999999993</v>
      </c>
      <c r="AP10" s="236">
        <f t="shared" si="8"/>
        <v>21112.500000000029</v>
      </c>
    </row>
    <row r="11" spans="1:68" s="242" customFormat="1" ht="12.5" x14ac:dyDescent="0.25">
      <c r="A11" s="170"/>
      <c r="B11" s="170" t="s">
        <v>248</v>
      </c>
      <c r="C11" s="215"/>
      <c r="D11" s="243">
        <f>D10/$F$10</f>
        <v>0.50533569063188888</v>
      </c>
      <c r="E11" s="243">
        <f>E10/$F$10</f>
        <v>0.49466430936811079</v>
      </c>
      <c r="F11" s="213">
        <f>F10/$F$3</f>
        <v>2.4002707106194583E-2</v>
      </c>
      <c r="G11" s="214">
        <f t="shared" ref="G11:X11" si="9">G10/$F$10</f>
        <v>2.5081504464488029E-2</v>
      </c>
      <c r="H11" s="213">
        <f t="shared" si="9"/>
        <v>2.8815582575992083E-2</v>
      </c>
      <c r="I11" s="213">
        <f t="shared" si="9"/>
        <v>3.0448415292475068E-2</v>
      </c>
      <c r="J11" s="213">
        <f t="shared" si="9"/>
        <v>3.032671688308097E-2</v>
      </c>
      <c r="K11" s="213">
        <f t="shared" si="9"/>
        <v>3.3940742641224188E-2</v>
      </c>
      <c r="L11" s="213">
        <f t="shared" si="9"/>
        <v>3.9182004525337231E-2</v>
      </c>
      <c r="M11" s="213">
        <f t="shared" si="9"/>
        <v>3.9326692850662877E-2</v>
      </c>
      <c r="N11" s="213">
        <f t="shared" si="9"/>
        <v>3.7122514085027113E-2</v>
      </c>
      <c r="O11" s="213">
        <f t="shared" si="9"/>
        <v>3.3704259257775766E-2</v>
      </c>
      <c r="P11" s="213">
        <f t="shared" si="9"/>
        <v>2.8883674427235582E-2</v>
      </c>
      <c r="Q11" s="213">
        <f t="shared" si="9"/>
        <v>3.2226210676955927E-2</v>
      </c>
      <c r="R11" s="213">
        <f t="shared" si="9"/>
        <v>3.3399738891618271E-2</v>
      </c>
      <c r="S11" s="213">
        <f t="shared" si="9"/>
        <v>3.0029274557866605E-2</v>
      </c>
      <c r="T11" s="213">
        <f t="shared" si="9"/>
        <v>2.4254909993107403E-2</v>
      </c>
      <c r="U11" s="213">
        <f t="shared" si="9"/>
        <v>2.0470572304053747E-2</v>
      </c>
      <c r="V11" s="213">
        <f t="shared" si="9"/>
        <v>1.8455854587848958E-2</v>
      </c>
      <c r="W11" s="213">
        <f t="shared" si="9"/>
        <v>1.0995654302335052E-2</v>
      </c>
      <c r="X11" s="213">
        <f t="shared" si="9"/>
        <v>8.6713683148040444E-3</v>
      </c>
      <c r="Y11" s="213">
        <f t="shared" ref="Y11:AP11" si="10">-Y10/$F$10</f>
        <v>-2.3706498991351729E-2</v>
      </c>
      <c r="Z11" s="213">
        <f t="shared" si="10"/>
        <v>-2.7444801980007871E-2</v>
      </c>
      <c r="AA11" s="213">
        <f t="shared" si="10"/>
        <v>-2.9141721144720016E-2</v>
      </c>
      <c r="AB11" s="213">
        <f t="shared" si="10"/>
        <v>-2.9002409935769784E-2</v>
      </c>
      <c r="AC11" s="213">
        <f t="shared" si="10"/>
        <v>-3.3403634557563726E-2</v>
      </c>
      <c r="AD11" s="213">
        <f t="shared" si="10"/>
        <v>-3.4653649509239354E-2</v>
      </c>
      <c r="AE11" s="213">
        <f t="shared" si="10"/>
        <v>-3.6245495430493581E-2</v>
      </c>
      <c r="AF11" s="213">
        <f t="shared" si="10"/>
        <v>-3.5137315640352551E-2</v>
      </c>
      <c r="AG11" s="213">
        <f t="shared" si="10"/>
        <v>-3.1210374630282093E-2</v>
      </c>
      <c r="AH11" s="213">
        <f t="shared" si="10"/>
        <v>-2.6611787890097455E-2</v>
      </c>
      <c r="AI11" s="213">
        <f t="shared" si="10"/>
        <v>-3.0908487953777857E-2</v>
      </c>
      <c r="AJ11" s="213">
        <f t="shared" si="10"/>
        <v>-3.2338691172563626E-2</v>
      </c>
      <c r="AK11" s="213">
        <f t="shared" si="10"/>
        <v>-2.9665605911579795E-2</v>
      </c>
      <c r="AL11" s="213">
        <f t="shared" si="10"/>
        <v>-2.5002219432218201E-2</v>
      </c>
      <c r="AM11" s="213">
        <f t="shared" si="10"/>
        <v>-2.1766621956126886E-2</v>
      </c>
      <c r="AN11" s="213">
        <f t="shared" si="10"/>
        <v>-2.0969601624810943E-2</v>
      </c>
      <c r="AO11" s="213">
        <f t="shared" si="10"/>
        <v>-1.3554448406074553E-2</v>
      </c>
      <c r="AP11" s="213">
        <f t="shared" si="10"/>
        <v>-1.3900943201080793E-2</v>
      </c>
    </row>
    <row r="12" spans="1:68" s="169" customFormat="1" ht="12.5" x14ac:dyDescent="0.25">
      <c r="C12" s="212"/>
      <c r="D12" s="245"/>
      <c r="E12" s="254" t="s">
        <v>422</v>
      </c>
      <c r="F12" s="253">
        <f>F11-F15</f>
        <v>-2.527570536740853E-5</v>
      </c>
      <c r="G12" s="220">
        <f t="shared" ref="G12:X12" si="11">G10/$D$10</f>
        <v>4.9633352501038001E-2</v>
      </c>
      <c r="H12" s="220">
        <f t="shared" si="11"/>
        <v>5.7022654663398308E-2</v>
      </c>
      <c r="I12" s="220">
        <f t="shared" si="11"/>
        <v>6.0253838897469006E-2</v>
      </c>
      <c r="J12" s="220">
        <f t="shared" si="11"/>
        <v>6.0013012033959874E-2</v>
      </c>
      <c r="K12" s="220">
        <f t="shared" si="11"/>
        <v>6.7164744684436464E-2</v>
      </c>
      <c r="L12" s="220">
        <f t="shared" si="11"/>
        <v>7.7536586573457189E-2</v>
      </c>
      <c r="M12" s="220">
        <f t="shared" si="11"/>
        <v>7.7822907781335313E-2</v>
      </c>
      <c r="N12" s="220">
        <f t="shared" si="11"/>
        <v>7.3461096798066783E-2</v>
      </c>
      <c r="O12" s="220">
        <f t="shared" si="11"/>
        <v>6.6696771834245119E-2</v>
      </c>
      <c r="P12" s="220">
        <f t="shared" si="11"/>
        <v>5.7157400442304912E-2</v>
      </c>
      <c r="Q12" s="220">
        <f t="shared" si="11"/>
        <v>6.377188723135542E-2</v>
      </c>
      <c r="R12" s="220">
        <f t="shared" si="11"/>
        <v>6.6094161783534638E-2</v>
      </c>
      <c r="S12" s="220">
        <f t="shared" si="11"/>
        <v>5.9424408595238912E-2</v>
      </c>
      <c r="T12" s="220">
        <f t="shared" si="11"/>
        <v>4.799761909311856E-2</v>
      </c>
      <c r="U12" s="220">
        <f t="shared" si="11"/>
        <v>4.0508859127794145E-2</v>
      </c>
      <c r="V12" s="220">
        <f t="shared" si="11"/>
        <v>3.6521969316616311E-2</v>
      </c>
      <c r="W12" s="220">
        <f t="shared" si="11"/>
        <v>2.1759108858085432E-2</v>
      </c>
      <c r="X12" s="220">
        <f t="shared" si="11"/>
        <v>1.7159619784545738E-2</v>
      </c>
      <c r="Y12" s="220">
        <f t="shared" ref="Y12:AP12" si="12">-Y10/$E$10</f>
        <v>-4.7924417715995427E-2</v>
      </c>
      <c r="Z12" s="220">
        <f t="shared" si="12"/>
        <v>-5.5481670013885057E-2</v>
      </c>
      <c r="AA12" s="220">
        <f t="shared" si="12"/>
        <v>-5.891211593968837E-2</v>
      </c>
      <c r="AB12" s="220">
        <f t="shared" si="12"/>
        <v>-5.8630488164423587E-2</v>
      </c>
      <c r="AC12" s="220">
        <f t="shared" si="12"/>
        <v>-6.7527884921056602E-2</v>
      </c>
      <c r="AD12" s="220">
        <f t="shared" si="12"/>
        <v>-7.0054881366934038E-2</v>
      </c>
      <c r="AE12" s="220">
        <f t="shared" si="12"/>
        <v>-7.3272914063264333E-2</v>
      </c>
      <c r="AF12" s="220">
        <f t="shared" si="12"/>
        <v>-7.1032647746988892E-2</v>
      </c>
      <c r="AG12" s="220">
        <f t="shared" si="12"/>
        <v>-6.3094049922765891E-2</v>
      </c>
      <c r="AH12" s="220">
        <f t="shared" si="12"/>
        <v>-5.3797671241112233E-2</v>
      </c>
      <c r="AI12" s="220">
        <f t="shared" si="12"/>
        <v>-6.2483763975736746E-2</v>
      </c>
      <c r="AJ12" s="220">
        <f t="shared" si="12"/>
        <v>-6.5375024152992567E-2</v>
      </c>
      <c r="AK12" s="220">
        <f t="shared" si="12"/>
        <v>-5.9971187226899272E-2</v>
      </c>
      <c r="AL12" s="220">
        <f t="shared" si="12"/>
        <v>-5.0543811143674976E-2</v>
      </c>
      <c r="AM12" s="220">
        <f t="shared" si="12"/>
        <v>-4.4002814724862178E-2</v>
      </c>
      <c r="AN12" s="220">
        <f t="shared" si="12"/>
        <v>-4.2391579961767865E-2</v>
      </c>
      <c r="AO12" s="220">
        <f t="shared" si="12"/>
        <v>-2.7401306602025007E-2</v>
      </c>
      <c r="AP12" s="220">
        <f t="shared" si="12"/>
        <v>-2.8101771115927085E-2</v>
      </c>
    </row>
    <row r="13" spans="1:68" s="170" customFormat="1" ht="12.5" x14ac:dyDescent="0.25">
      <c r="A13" s="169"/>
      <c r="B13" s="169"/>
      <c r="C13" s="212"/>
      <c r="D13" s="212"/>
      <c r="E13" s="212"/>
      <c r="F13" s="225"/>
      <c r="G13" s="228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</row>
    <row r="14" spans="1:68" s="169" customFormat="1" ht="12.5" x14ac:dyDescent="0.25">
      <c r="A14" s="244"/>
      <c r="B14" s="244" t="str">
        <f>INDEX(B$90:B$131,MATCH($A$10,$A$90:$A$131,0))&amp;" (Nov21-Oct22)"</f>
        <v>NHS South Yorkshire ICB (Nov21-Oct22)</v>
      </c>
      <c r="C14" s="232">
        <f t="shared" ref="C14:AP14" si="13">INDEX(C$90:C$131,MATCH($A$10,$A$90:$A$131,0))</f>
        <v>175</v>
      </c>
      <c r="D14" s="232">
        <f t="shared" si="13"/>
        <v>747755.83333333291</v>
      </c>
      <c r="E14" s="232">
        <f t="shared" si="13"/>
        <v>733316.00000000035</v>
      </c>
      <c r="F14" s="232">
        <f t="shared" si="13"/>
        <v>1481071.8333333335</v>
      </c>
      <c r="G14" s="233">
        <f t="shared" si="13"/>
        <v>38116.333333333328</v>
      </c>
      <c r="H14" s="232">
        <f t="shared" si="13"/>
        <v>43543.083333333343</v>
      </c>
      <c r="I14" s="232">
        <f t="shared" si="13"/>
        <v>45287.666666666701</v>
      </c>
      <c r="J14" s="232">
        <f t="shared" si="13"/>
        <v>42661.416666666679</v>
      </c>
      <c r="K14" s="232">
        <f t="shared" si="13"/>
        <v>52041.250000000015</v>
      </c>
      <c r="L14" s="232">
        <f t="shared" si="13"/>
        <v>58143.166666666679</v>
      </c>
      <c r="M14" s="232">
        <f t="shared" si="13"/>
        <v>56901.916666666686</v>
      </c>
      <c r="N14" s="232">
        <f t="shared" si="13"/>
        <v>52194.750000000051</v>
      </c>
      <c r="O14" s="232">
        <f t="shared" si="13"/>
        <v>47304.833333333328</v>
      </c>
      <c r="P14" s="232">
        <f t="shared" si="13"/>
        <v>44356.249999999985</v>
      </c>
      <c r="Q14" s="232">
        <f t="shared" si="13"/>
        <v>51560.000000000044</v>
      </c>
      <c r="R14" s="232">
        <f t="shared" si="13"/>
        <v>50221.583333333343</v>
      </c>
      <c r="S14" s="232">
        <f t="shared" si="13"/>
        <v>43380.583333333328</v>
      </c>
      <c r="T14" s="232">
        <f t="shared" si="13"/>
        <v>35492.499999999993</v>
      </c>
      <c r="U14" s="232">
        <f t="shared" si="13"/>
        <v>32370.666666666679</v>
      </c>
      <c r="V14" s="232">
        <f t="shared" si="13"/>
        <v>25928.583333333343</v>
      </c>
      <c r="W14" s="232">
        <f t="shared" si="13"/>
        <v>15678.166666666668</v>
      </c>
      <c r="X14" s="232">
        <f t="shared" si="13"/>
        <v>12573.083333333332</v>
      </c>
      <c r="Y14" s="232">
        <f t="shared" si="13"/>
        <v>36309.249999999993</v>
      </c>
      <c r="Z14" s="232">
        <f t="shared" si="13"/>
        <v>41677.333333333328</v>
      </c>
      <c r="AA14" s="232">
        <f t="shared" si="13"/>
        <v>43080.833333333328</v>
      </c>
      <c r="AB14" s="232">
        <f t="shared" si="13"/>
        <v>41336.916666666664</v>
      </c>
      <c r="AC14" s="232">
        <f t="shared" si="13"/>
        <v>51077.000000000022</v>
      </c>
      <c r="AD14" s="232">
        <f t="shared" si="13"/>
        <v>50839.000000000007</v>
      </c>
      <c r="AE14" s="232">
        <f t="shared" si="13"/>
        <v>52999.999999999985</v>
      </c>
      <c r="AF14" s="232">
        <f t="shared" si="13"/>
        <v>49086.416666666672</v>
      </c>
      <c r="AG14" s="232">
        <f t="shared" si="13"/>
        <v>43661.333333333321</v>
      </c>
      <c r="AH14" s="232">
        <f t="shared" si="13"/>
        <v>41236.999999999978</v>
      </c>
      <c r="AI14" s="232">
        <f t="shared" si="13"/>
        <v>49379.916666666679</v>
      </c>
      <c r="AJ14" s="232">
        <f t="shared" si="13"/>
        <v>48500.500000000029</v>
      </c>
      <c r="AK14" s="232">
        <f t="shared" si="13"/>
        <v>43123.916666666664</v>
      </c>
      <c r="AL14" s="232">
        <f t="shared" si="13"/>
        <v>36247.333333333336</v>
      </c>
      <c r="AM14" s="232">
        <f t="shared" si="13"/>
        <v>34508.999999999993</v>
      </c>
      <c r="AN14" s="232">
        <f t="shared" si="13"/>
        <v>29571.083333333325</v>
      </c>
      <c r="AO14" s="232">
        <f t="shared" si="13"/>
        <v>20011.583333333343</v>
      </c>
      <c r="AP14" s="232">
        <f t="shared" si="13"/>
        <v>20667.583333333321</v>
      </c>
    </row>
    <row r="15" spans="1:68" s="242" customFormat="1" ht="12.5" x14ac:dyDescent="0.25">
      <c r="A15" s="170"/>
      <c r="B15" s="170" t="s">
        <v>248</v>
      </c>
      <c r="C15" s="215"/>
      <c r="D15" s="243">
        <f>D14/$F$14</f>
        <v>0.50487479169083704</v>
      </c>
      <c r="E15" s="243">
        <f>E14/$F$14</f>
        <v>0.49512520830916279</v>
      </c>
      <c r="F15" s="213">
        <f>F14/$F$6</f>
        <v>2.4027982811561991E-2</v>
      </c>
      <c r="G15" s="214">
        <f t="shared" ref="G15:X15" si="14">G14/$F$10</f>
        <v>2.5096648179994241E-2</v>
      </c>
      <c r="H15" s="213">
        <f t="shared" si="14"/>
        <v>2.866974201144316E-2</v>
      </c>
      <c r="I15" s="213">
        <f t="shared" si="14"/>
        <v>2.981841478000298E-2</v>
      </c>
      <c r="J15" s="213">
        <f t="shared" si="14"/>
        <v>2.8089232917038447E-2</v>
      </c>
      <c r="K15" s="213">
        <f t="shared" si="14"/>
        <v>3.4265125416849972E-2</v>
      </c>
      <c r="L15" s="213">
        <f t="shared" si="14"/>
        <v>3.8282764114354363E-2</v>
      </c>
      <c r="M15" s="213">
        <f t="shared" si="14"/>
        <v>3.7465497293829017E-2</v>
      </c>
      <c r="N15" s="213">
        <f t="shared" si="14"/>
        <v>3.436619325729362E-2</v>
      </c>
      <c r="O15" s="213">
        <f t="shared" si="14"/>
        <v>3.1146562524725124E-2</v>
      </c>
      <c r="P15" s="213">
        <f t="shared" si="14"/>
        <v>2.9205149170535887E-2</v>
      </c>
      <c r="Q15" s="213">
        <f t="shared" si="14"/>
        <v>3.394825963044288E-2</v>
      </c>
      <c r="R15" s="213">
        <f t="shared" si="14"/>
        <v>3.3067016098757215E-2</v>
      </c>
      <c r="S15" s="213">
        <f t="shared" si="14"/>
        <v>2.856274836927971E-2</v>
      </c>
      <c r="T15" s="213">
        <f t="shared" si="14"/>
        <v>2.3369057504528563E-2</v>
      </c>
      <c r="U15" s="213">
        <f t="shared" si="14"/>
        <v>2.1313572467232787E-2</v>
      </c>
      <c r="V15" s="213">
        <f t="shared" si="14"/>
        <v>1.7071960412132929E-2</v>
      </c>
      <c r="W15" s="213">
        <f t="shared" si="14"/>
        <v>1.0322856332997572E-2</v>
      </c>
      <c r="X15" s="213">
        <f t="shared" si="14"/>
        <v>8.2783998711247839E-3</v>
      </c>
      <c r="Y15" s="213">
        <f t="shared" ref="Y15:AP15" si="15">-Y14/$F$10</f>
        <v>-2.3906824010602346E-2</v>
      </c>
      <c r="Z15" s="213">
        <f t="shared" si="15"/>
        <v>-2.7441290393803532E-2</v>
      </c>
      <c r="AA15" s="213">
        <f t="shared" si="15"/>
        <v>-2.8365386250888996E-2</v>
      </c>
      <c r="AB15" s="213">
        <f t="shared" si="15"/>
        <v>-2.7217152430604737E-2</v>
      </c>
      <c r="AC15" s="213">
        <f t="shared" si="15"/>
        <v>-3.3630241604812462E-2</v>
      </c>
      <c r="AD15" s="213">
        <f t="shared" si="15"/>
        <v>-3.3473537070443843E-2</v>
      </c>
      <c r="AE15" s="213">
        <f t="shared" si="15"/>
        <v>-3.4896387905614251E-2</v>
      </c>
      <c r="AF15" s="213">
        <f t="shared" si="15"/>
        <v>-3.2319596922577527E-2</v>
      </c>
      <c r="AG15" s="213">
        <f t="shared" si="15"/>
        <v>-2.8747600461817464E-2</v>
      </c>
      <c r="AH15" s="213">
        <f t="shared" si="15"/>
        <v>-2.7151365057807821E-2</v>
      </c>
      <c r="AI15" s="213">
        <f t="shared" si="15"/>
        <v>-3.251284390088504E-2</v>
      </c>
      <c r="AJ15" s="213">
        <f t="shared" si="15"/>
        <v>-3.1933816256910288E-2</v>
      </c>
      <c r="AK15" s="213">
        <f t="shared" si="15"/>
        <v>-2.8393753283195922E-2</v>
      </c>
      <c r="AL15" s="213">
        <f t="shared" si="15"/>
        <v>-2.3866056689511358E-2</v>
      </c>
      <c r="AM15" s="213">
        <f t="shared" si="15"/>
        <v>-2.272149906103476E-2</v>
      </c>
      <c r="AN15" s="213">
        <f t="shared" si="15"/>
        <v>-1.9470264052627254E-2</v>
      </c>
      <c r="AO15" s="213">
        <f t="shared" si="15"/>
        <v>-1.3176074992557086E-2</v>
      </c>
      <c r="AP15" s="213">
        <f t="shared" si="15"/>
        <v>-1.3608000095690713E-2</v>
      </c>
      <c r="AT15" s="169"/>
      <c r="AU15" s="169"/>
      <c r="AV15" s="169"/>
      <c r="AW15" s="169"/>
      <c r="AX15" s="169"/>
      <c r="AY15" s="169"/>
      <c r="AZ15" s="169"/>
      <c r="BA15" s="169"/>
    </row>
    <row r="16" spans="1:68" s="170" customFormat="1" ht="12.5" x14ac:dyDescent="0.25">
      <c r="A16" s="169"/>
      <c r="B16" s="169"/>
      <c r="C16" s="212"/>
      <c r="D16" s="212"/>
      <c r="E16" s="212"/>
      <c r="F16" s="225"/>
      <c r="G16" s="228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</row>
    <row r="17" spans="1:53" s="169" customFormat="1" ht="12.5" x14ac:dyDescent="0.25">
      <c r="A17" s="241"/>
      <c r="B17" s="231" t="s">
        <v>418</v>
      </c>
      <c r="C17" s="229">
        <f t="shared" ref="C17:AP17" si="16">C10-C14</f>
        <v>-4</v>
      </c>
      <c r="D17" s="229">
        <f t="shared" si="16"/>
        <v>19738.833333333605</v>
      </c>
      <c r="E17" s="229">
        <f t="shared" si="16"/>
        <v>17971.166666666279</v>
      </c>
      <c r="F17" s="229">
        <f t="shared" si="16"/>
        <v>37710.000000000233</v>
      </c>
      <c r="G17" s="240">
        <f t="shared" si="16"/>
        <v>-23.000000000007276</v>
      </c>
      <c r="H17" s="229">
        <f t="shared" si="16"/>
        <v>221.49999999997817</v>
      </c>
      <c r="I17" s="229">
        <f t="shared" si="16"/>
        <v>956.83333333329938</v>
      </c>
      <c r="J17" s="229">
        <f t="shared" si="16"/>
        <v>3398.25</v>
      </c>
      <c r="K17" s="229">
        <f t="shared" si="16"/>
        <v>-492.66666666668607</v>
      </c>
      <c r="L17" s="229">
        <f t="shared" si="16"/>
        <v>1365.7499999999782</v>
      </c>
      <c r="M17" s="229">
        <f t="shared" si="16"/>
        <v>2826.7499999999854</v>
      </c>
      <c r="N17" s="229">
        <f t="shared" si="16"/>
        <v>4186.2499999999345</v>
      </c>
      <c r="O17" s="229">
        <f t="shared" si="16"/>
        <v>3884.5833333333358</v>
      </c>
      <c r="P17" s="229">
        <f t="shared" si="16"/>
        <v>-488.25</v>
      </c>
      <c r="Q17" s="229">
        <f t="shared" si="16"/>
        <v>-2615.4166666666642</v>
      </c>
      <c r="R17" s="229">
        <f t="shared" si="16"/>
        <v>505.33333333330665</v>
      </c>
      <c r="S17" s="229">
        <f t="shared" si="16"/>
        <v>2227.3333333333503</v>
      </c>
      <c r="T17" s="229">
        <f t="shared" si="16"/>
        <v>1345.4166666666642</v>
      </c>
      <c r="U17" s="229">
        <f t="shared" si="16"/>
        <v>-1280.3333333333612</v>
      </c>
      <c r="V17" s="229">
        <f t="shared" si="16"/>
        <v>2101.8333333333139</v>
      </c>
      <c r="W17" s="229">
        <f t="shared" si="16"/>
        <v>1021.8333333333212</v>
      </c>
      <c r="X17" s="229">
        <f t="shared" si="16"/>
        <v>596.83333333333394</v>
      </c>
      <c r="Y17" s="229">
        <f t="shared" si="16"/>
        <v>-304.24999999998545</v>
      </c>
      <c r="Z17" s="229">
        <f t="shared" si="16"/>
        <v>5.3333333333357587</v>
      </c>
      <c r="AA17" s="229">
        <f t="shared" si="16"/>
        <v>1179.0833333333139</v>
      </c>
      <c r="AB17" s="229">
        <f t="shared" si="16"/>
        <v>2711.4166666666642</v>
      </c>
      <c r="AC17" s="229">
        <f t="shared" si="16"/>
        <v>-344.16666666668607</v>
      </c>
      <c r="AD17" s="229">
        <f t="shared" si="16"/>
        <v>1792.3333333333212</v>
      </c>
      <c r="AE17" s="229">
        <f t="shared" si="16"/>
        <v>2049.0000000000291</v>
      </c>
      <c r="AF17" s="229">
        <f t="shared" si="16"/>
        <v>4279.4999999999927</v>
      </c>
      <c r="AG17" s="229">
        <f t="shared" si="16"/>
        <v>3740.4166666666861</v>
      </c>
      <c r="AH17" s="229">
        <f t="shared" si="16"/>
        <v>-819.49999999995634</v>
      </c>
      <c r="AI17" s="229">
        <f t="shared" si="16"/>
        <v>-2436.6666666666861</v>
      </c>
      <c r="AJ17" s="229">
        <f t="shared" si="16"/>
        <v>614.91666666664969</v>
      </c>
      <c r="AK17" s="229">
        <f t="shared" si="16"/>
        <v>1931.6666666666788</v>
      </c>
      <c r="AL17" s="229">
        <f t="shared" si="16"/>
        <v>1725.5833333333285</v>
      </c>
      <c r="AM17" s="229">
        <f t="shared" si="16"/>
        <v>-1450.2500000000073</v>
      </c>
      <c r="AN17" s="229">
        <f t="shared" si="16"/>
        <v>2277.1666666666933</v>
      </c>
      <c r="AO17" s="229">
        <f t="shared" si="16"/>
        <v>574.66666666664969</v>
      </c>
      <c r="AP17" s="229">
        <f t="shared" si="16"/>
        <v>444.9166666667079</v>
      </c>
    </row>
    <row r="18" spans="1:53" s="169" customFormat="1" ht="12.5" x14ac:dyDescent="0.25">
      <c r="B18" s="169" t="s">
        <v>247</v>
      </c>
      <c r="C18" s="220">
        <f t="shared" ref="C18:AP18" si="17">C17/C14</f>
        <v>-2.2857142857142857E-2</v>
      </c>
      <c r="D18" s="220">
        <f t="shared" si="17"/>
        <v>2.6397431425365388E-2</v>
      </c>
      <c r="E18" s="220">
        <f t="shared" si="17"/>
        <v>2.450671561327759E-2</v>
      </c>
      <c r="F18" s="220">
        <f t="shared" si="17"/>
        <v>2.5461290365052222E-2</v>
      </c>
      <c r="G18" s="228">
        <f t="shared" si="17"/>
        <v>-6.0341585846856408E-4</v>
      </c>
      <c r="H18" s="220">
        <f t="shared" si="17"/>
        <v>5.0869158324030363E-3</v>
      </c>
      <c r="I18" s="220">
        <f t="shared" si="17"/>
        <v>2.1127900900170731E-2</v>
      </c>
      <c r="J18" s="220">
        <f t="shared" si="17"/>
        <v>7.9656285832045717E-2</v>
      </c>
      <c r="K18" s="220">
        <f t="shared" si="17"/>
        <v>-9.4668492141654157E-3</v>
      </c>
      <c r="L18" s="220">
        <f t="shared" si="17"/>
        <v>2.3489432693437371E-2</v>
      </c>
      <c r="M18" s="220">
        <f t="shared" si="17"/>
        <v>4.9677588481934286E-2</v>
      </c>
      <c r="N18" s="220">
        <f t="shared" si="17"/>
        <v>8.0204426690422506E-2</v>
      </c>
      <c r="O18" s="220">
        <f t="shared" si="17"/>
        <v>8.2118106324582815E-2</v>
      </c>
      <c r="P18" s="220">
        <f t="shared" si="17"/>
        <v>-1.1007467944201779E-2</v>
      </c>
      <c r="Q18" s="220">
        <f t="shared" si="17"/>
        <v>-5.0725691750711052E-2</v>
      </c>
      <c r="R18" s="220">
        <f t="shared" si="17"/>
        <v>1.0062074904713409E-2</v>
      </c>
      <c r="S18" s="220">
        <f t="shared" si="17"/>
        <v>5.1344015275651751E-2</v>
      </c>
      <c r="T18" s="220">
        <f t="shared" si="17"/>
        <v>3.7907069568688161E-2</v>
      </c>
      <c r="U18" s="220">
        <f t="shared" si="17"/>
        <v>-3.9552269544444373E-2</v>
      </c>
      <c r="V18" s="220">
        <f t="shared" si="17"/>
        <v>8.1062405389161124E-2</v>
      </c>
      <c r="W18" s="220">
        <f t="shared" si="17"/>
        <v>6.5175562618927874E-2</v>
      </c>
      <c r="X18" s="220">
        <f t="shared" si="17"/>
        <v>4.7469130483771604E-2</v>
      </c>
      <c r="Y18" s="220">
        <f t="shared" si="17"/>
        <v>-8.3794074512689061E-3</v>
      </c>
      <c r="Z18" s="220">
        <f t="shared" si="17"/>
        <v>1.2796724038651927E-4</v>
      </c>
      <c r="AA18" s="220">
        <f t="shared" si="17"/>
        <v>2.7369092984118555E-2</v>
      </c>
      <c r="AB18" s="220">
        <f t="shared" si="17"/>
        <v>6.559310382366039E-2</v>
      </c>
      <c r="AC18" s="220">
        <f t="shared" si="17"/>
        <v>-6.7381926633648401E-3</v>
      </c>
      <c r="AD18" s="220">
        <f t="shared" si="17"/>
        <v>3.5255086318246247E-2</v>
      </c>
      <c r="AE18" s="220">
        <f t="shared" si="17"/>
        <v>3.8660377358491128E-2</v>
      </c>
      <c r="AF18" s="220">
        <f t="shared" si="17"/>
        <v>8.718297831884908E-2</v>
      </c>
      <c r="AG18" s="220">
        <f t="shared" si="17"/>
        <v>8.5668860318818027E-2</v>
      </c>
      <c r="AH18" s="220">
        <f t="shared" si="17"/>
        <v>-1.9872929650555492E-2</v>
      </c>
      <c r="AI18" s="220">
        <f t="shared" si="17"/>
        <v>-4.9345297261538891E-2</v>
      </c>
      <c r="AJ18" s="220">
        <f t="shared" si="17"/>
        <v>1.2678563451235541E-2</v>
      </c>
      <c r="AK18" s="220">
        <f t="shared" si="17"/>
        <v>4.4793395776126059E-2</v>
      </c>
      <c r="AL18" s="220">
        <f t="shared" si="17"/>
        <v>4.7605800886501862E-2</v>
      </c>
      <c r="AM18" s="220">
        <f t="shared" si="17"/>
        <v>-4.2025268770465897E-2</v>
      </c>
      <c r="AN18" s="220">
        <f t="shared" si="17"/>
        <v>7.7006535100450968E-2</v>
      </c>
      <c r="AO18" s="220">
        <f t="shared" si="17"/>
        <v>2.8716701577002457E-2</v>
      </c>
      <c r="AP18" s="220">
        <f t="shared" si="17"/>
        <v>2.1527270967821983E-2</v>
      </c>
    </row>
    <row r="19" spans="1:53" s="169" customFormat="1" ht="12.5" x14ac:dyDescent="0.25">
      <c r="C19" s="220"/>
      <c r="D19" s="220"/>
      <c r="E19" s="220"/>
      <c r="F19" s="220"/>
      <c r="G19" s="228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</row>
    <row r="20" spans="1:53" s="169" customFormat="1" ht="12.5" x14ac:dyDescent="0.25">
      <c r="A20" s="239"/>
      <c r="B20" s="239" t="s">
        <v>417</v>
      </c>
      <c r="C20" s="238"/>
      <c r="D20" s="238"/>
      <c r="E20" s="238"/>
      <c r="F20" s="236">
        <f>F10</f>
        <v>1518781.8333333337</v>
      </c>
      <c r="G20" s="237">
        <f t="shared" ref="G20:X20" si="18">G10+Y10</f>
        <v>74098.333333333328</v>
      </c>
      <c r="H20" s="236">
        <f t="shared" si="18"/>
        <v>85447.249999999985</v>
      </c>
      <c r="I20" s="236">
        <f t="shared" si="18"/>
        <v>90504.416666666642</v>
      </c>
      <c r="J20" s="236">
        <f t="shared" si="18"/>
        <v>90108</v>
      </c>
      <c r="K20" s="236">
        <f t="shared" si="18"/>
        <v>102281.41666666666</v>
      </c>
      <c r="L20" s="236">
        <f t="shared" si="18"/>
        <v>112140.24999999999</v>
      </c>
      <c r="M20" s="236">
        <f t="shared" si="18"/>
        <v>114777.66666666669</v>
      </c>
      <c r="N20" s="236">
        <f t="shared" si="18"/>
        <v>109746.91666666666</v>
      </c>
      <c r="O20" s="236">
        <f t="shared" si="18"/>
        <v>98591.166666666672</v>
      </c>
      <c r="P20" s="236">
        <f t="shared" si="18"/>
        <v>84285.5</v>
      </c>
      <c r="Q20" s="236">
        <f t="shared" si="18"/>
        <v>95887.833333333372</v>
      </c>
      <c r="R20" s="236">
        <f t="shared" si="18"/>
        <v>99842.333333333328</v>
      </c>
      <c r="S20" s="236">
        <f t="shared" si="18"/>
        <v>90663.500000000029</v>
      </c>
      <c r="T20" s="236">
        <f t="shared" si="18"/>
        <v>74810.833333333314</v>
      </c>
      <c r="U20" s="236">
        <f t="shared" si="18"/>
        <v>64149.083333333299</v>
      </c>
      <c r="V20" s="236">
        <f t="shared" si="18"/>
        <v>59878.666666666672</v>
      </c>
      <c r="W20" s="236">
        <f t="shared" si="18"/>
        <v>37286.249999999985</v>
      </c>
      <c r="X20" s="236">
        <f t="shared" si="18"/>
        <v>34282.416666666693</v>
      </c>
      <c r="Y20" s="225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</row>
    <row r="21" spans="1:53" s="169" customFormat="1" ht="12.5" x14ac:dyDescent="0.25">
      <c r="A21" s="235"/>
      <c r="B21" s="235" t="s">
        <v>246</v>
      </c>
      <c r="C21" s="234"/>
      <c r="D21" s="234"/>
      <c r="E21" s="234"/>
      <c r="F21" s="232">
        <f>F14</f>
        <v>1481071.8333333335</v>
      </c>
      <c r="G21" s="233">
        <f t="shared" ref="G21:X21" si="19">G14+Y14</f>
        <v>74425.583333333314</v>
      </c>
      <c r="H21" s="232">
        <f t="shared" si="19"/>
        <v>85220.416666666672</v>
      </c>
      <c r="I21" s="232">
        <f t="shared" si="19"/>
        <v>88368.500000000029</v>
      </c>
      <c r="J21" s="232">
        <f t="shared" si="19"/>
        <v>83998.333333333343</v>
      </c>
      <c r="K21" s="232">
        <f t="shared" si="19"/>
        <v>103118.25000000003</v>
      </c>
      <c r="L21" s="232">
        <f t="shared" si="19"/>
        <v>108982.16666666669</v>
      </c>
      <c r="M21" s="232">
        <f t="shared" si="19"/>
        <v>109901.91666666667</v>
      </c>
      <c r="N21" s="232">
        <f t="shared" si="19"/>
        <v>101281.16666666672</v>
      </c>
      <c r="O21" s="232">
        <f t="shared" si="19"/>
        <v>90966.166666666657</v>
      </c>
      <c r="P21" s="232">
        <f t="shared" si="19"/>
        <v>85593.249999999971</v>
      </c>
      <c r="Q21" s="232">
        <f t="shared" si="19"/>
        <v>100939.91666666672</v>
      </c>
      <c r="R21" s="232">
        <f t="shared" si="19"/>
        <v>98722.083333333372</v>
      </c>
      <c r="S21" s="232">
        <f t="shared" si="19"/>
        <v>86504.5</v>
      </c>
      <c r="T21" s="232">
        <f t="shared" si="19"/>
        <v>71739.833333333328</v>
      </c>
      <c r="U21" s="232">
        <f t="shared" si="19"/>
        <v>66879.666666666672</v>
      </c>
      <c r="V21" s="232">
        <f t="shared" si="19"/>
        <v>55499.666666666672</v>
      </c>
      <c r="W21" s="232">
        <f t="shared" si="19"/>
        <v>35689.750000000015</v>
      </c>
      <c r="X21" s="232">
        <f t="shared" si="19"/>
        <v>33240.666666666657</v>
      </c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</row>
    <row r="22" spans="1:53" s="169" customFormat="1" ht="12.5" x14ac:dyDescent="0.25">
      <c r="A22" s="231"/>
      <c r="B22" s="231" t="s">
        <v>245</v>
      </c>
      <c r="C22" s="230"/>
      <c r="D22" s="230"/>
      <c r="E22" s="230"/>
      <c r="F22" s="229">
        <f t="shared" ref="F22:X22" si="20">F20-F21</f>
        <v>37710.000000000233</v>
      </c>
      <c r="G22" s="229">
        <f t="shared" si="20"/>
        <v>-327.24999999998545</v>
      </c>
      <c r="H22" s="229">
        <f t="shared" si="20"/>
        <v>226.83333333331393</v>
      </c>
      <c r="I22" s="229">
        <f t="shared" si="20"/>
        <v>2135.9166666666133</v>
      </c>
      <c r="J22" s="229">
        <f t="shared" si="20"/>
        <v>6109.666666666657</v>
      </c>
      <c r="K22" s="229">
        <f t="shared" si="20"/>
        <v>-836.83333333337214</v>
      </c>
      <c r="L22" s="229">
        <f t="shared" si="20"/>
        <v>3158.0833333332994</v>
      </c>
      <c r="M22" s="229">
        <f t="shared" si="20"/>
        <v>4875.7500000000146</v>
      </c>
      <c r="N22" s="229">
        <f t="shared" si="20"/>
        <v>8465.7499999999418</v>
      </c>
      <c r="O22" s="229">
        <f t="shared" si="20"/>
        <v>7625.0000000000146</v>
      </c>
      <c r="P22" s="229">
        <f t="shared" si="20"/>
        <v>-1307.7499999999709</v>
      </c>
      <c r="Q22" s="229">
        <f t="shared" si="20"/>
        <v>-5052.083333333343</v>
      </c>
      <c r="R22" s="229">
        <f t="shared" si="20"/>
        <v>1120.2499999999563</v>
      </c>
      <c r="S22" s="229">
        <f t="shared" si="20"/>
        <v>4159.0000000000291</v>
      </c>
      <c r="T22" s="229">
        <f t="shared" si="20"/>
        <v>3070.9999999999854</v>
      </c>
      <c r="U22" s="229">
        <f t="shared" si="20"/>
        <v>-2730.5833333333721</v>
      </c>
      <c r="V22" s="229">
        <f t="shared" si="20"/>
        <v>4379</v>
      </c>
      <c r="W22" s="229">
        <f t="shared" si="20"/>
        <v>1596.4999999999709</v>
      </c>
      <c r="X22" s="229">
        <f t="shared" si="20"/>
        <v>1041.7500000000364</v>
      </c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</row>
    <row r="23" spans="1:53" s="169" customFormat="1" ht="12.5" x14ac:dyDescent="0.25">
      <c r="A23" s="170"/>
      <c r="B23" s="170" t="s">
        <v>244</v>
      </c>
      <c r="C23" s="215"/>
      <c r="D23" s="215"/>
      <c r="E23" s="215"/>
      <c r="F23" s="213">
        <f t="shared" ref="F23:X23" si="21">F22/F21</f>
        <v>2.5461290365052222E-2</v>
      </c>
      <c r="G23" s="213">
        <f t="shared" si="21"/>
        <v>-4.3970095408498939E-3</v>
      </c>
      <c r="H23" s="213">
        <f t="shared" si="21"/>
        <v>2.6617252321184449E-3</v>
      </c>
      <c r="I23" s="213">
        <f t="shared" si="21"/>
        <v>2.4170566057663222E-2</v>
      </c>
      <c r="J23" s="213">
        <f t="shared" si="21"/>
        <v>7.2735570150201267E-2</v>
      </c>
      <c r="K23" s="213">
        <f t="shared" si="21"/>
        <v>-8.1152786566235542E-3</v>
      </c>
      <c r="L23" s="213">
        <f t="shared" si="21"/>
        <v>2.8977982636302566E-2</v>
      </c>
      <c r="M23" s="213">
        <f t="shared" si="21"/>
        <v>4.436455839790493E-2</v>
      </c>
      <c r="N23" s="213">
        <f t="shared" si="21"/>
        <v>8.3586616136266903E-2</v>
      </c>
      <c r="O23" s="213">
        <f t="shared" si="21"/>
        <v>8.3822373519825299E-2</v>
      </c>
      <c r="P23" s="213">
        <f t="shared" si="21"/>
        <v>-1.5278658071751819E-2</v>
      </c>
      <c r="Q23" s="213">
        <f t="shared" si="21"/>
        <v>-5.0050401270062543E-2</v>
      </c>
      <c r="R23" s="213">
        <f t="shared" si="21"/>
        <v>1.1347511743825867E-2</v>
      </c>
      <c r="S23" s="213">
        <f t="shared" si="21"/>
        <v>4.8078423665821192E-2</v>
      </c>
      <c r="T23" s="213">
        <f t="shared" si="21"/>
        <v>4.2807459361256565E-2</v>
      </c>
      <c r="U23" s="213">
        <f t="shared" si="21"/>
        <v>-4.0828303570094128E-2</v>
      </c>
      <c r="V23" s="213">
        <f t="shared" si="21"/>
        <v>7.8901374783031719E-2</v>
      </c>
      <c r="W23" s="213">
        <f t="shared" si="21"/>
        <v>4.4732731386461666E-2</v>
      </c>
      <c r="X23" s="213">
        <f t="shared" si="21"/>
        <v>3.1339624155152422E-2</v>
      </c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</row>
    <row r="24" spans="1:53" s="169" customFormat="1" ht="12.5" x14ac:dyDescent="0.25">
      <c r="C24" s="212"/>
      <c r="D24" s="212"/>
      <c r="E24" s="212"/>
      <c r="F24" s="212"/>
      <c r="G24" s="228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</row>
    <row r="25" spans="1:53" s="169" customFormat="1" ht="12.5" x14ac:dyDescent="0.25">
      <c r="A25" s="170"/>
      <c r="B25" s="170" t="s">
        <v>417</v>
      </c>
      <c r="C25" s="213"/>
      <c r="D25" s="213"/>
      <c r="E25" s="213"/>
      <c r="F25" s="226">
        <f>F3</f>
        <v>63275439.166666694</v>
      </c>
      <c r="G25" s="227">
        <f t="shared" ref="G25:X25" si="22">G3+Y3</f>
        <v>2987613.7500000005</v>
      </c>
      <c r="H25" s="226">
        <f t="shared" si="22"/>
        <v>3513289.916666667</v>
      </c>
      <c r="I25" s="226">
        <f t="shared" si="22"/>
        <v>3777539.833333334</v>
      </c>
      <c r="J25" s="226">
        <f t="shared" si="22"/>
        <v>3656293.416666667</v>
      </c>
      <c r="K25" s="226">
        <f t="shared" si="22"/>
        <v>3799549.5000000009</v>
      </c>
      <c r="L25" s="226">
        <f t="shared" si="22"/>
        <v>4436716.7500000009</v>
      </c>
      <c r="M25" s="226">
        <f t="shared" si="22"/>
        <v>4797179.25</v>
      </c>
      <c r="N25" s="226">
        <f t="shared" si="22"/>
        <v>4761914.666666667</v>
      </c>
      <c r="O25" s="226">
        <f t="shared" si="22"/>
        <v>4440672.0833333321</v>
      </c>
      <c r="P25" s="226">
        <f t="shared" si="22"/>
        <v>3899223.666666667</v>
      </c>
      <c r="Q25" s="226">
        <f t="shared" si="22"/>
        <v>4073338.0000000009</v>
      </c>
      <c r="R25" s="226">
        <f t="shared" si="22"/>
        <v>4120372.333333333</v>
      </c>
      <c r="S25" s="226">
        <f t="shared" si="22"/>
        <v>3745053.1666666674</v>
      </c>
      <c r="T25" s="226">
        <f t="shared" si="22"/>
        <v>3071383.4166666665</v>
      </c>
      <c r="U25" s="226">
        <f t="shared" si="22"/>
        <v>2656232.416666666</v>
      </c>
      <c r="V25" s="226">
        <f t="shared" si="22"/>
        <v>2484572.7499999991</v>
      </c>
      <c r="W25" s="226">
        <f t="shared" si="22"/>
        <v>1555955.6666666665</v>
      </c>
      <c r="X25" s="226">
        <f t="shared" si="22"/>
        <v>1498538.5833333335</v>
      </c>
      <c r="Y25" s="225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</row>
    <row r="26" spans="1:53" s="169" customFormat="1" ht="12.5" x14ac:dyDescent="0.25">
      <c r="A26" s="224"/>
      <c r="B26" s="224" t="s">
        <v>246</v>
      </c>
      <c r="C26" s="223"/>
      <c r="D26" s="223"/>
      <c r="E26" s="223"/>
      <c r="F26" s="221">
        <f>F6</f>
        <v>61639457.833333336</v>
      </c>
      <c r="G26" s="222">
        <f t="shared" ref="G26:X26" si="23">G6+Y6</f>
        <v>3047842.8333333335</v>
      </c>
      <c r="H26" s="221">
        <f t="shared" si="23"/>
        <v>3528555.583333334</v>
      </c>
      <c r="I26" s="221">
        <f t="shared" si="23"/>
        <v>3686179.333333334</v>
      </c>
      <c r="J26" s="221">
        <f t="shared" si="23"/>
        <v>3421058.4166666665</v>
      </c>
      <c r="K26" s="221">
        <f t="shared" si="23"/>
        <v>3760164.083333334</v>
      </c>
      <c r="L26" s="221">
        <f t="shared" si="23"/>
        <v>4292833.416666667</v>
      </c>
      <c r="M26" s="221">
        <f t="shared" si="23"/>
        <v>4681114.166666666</v>
      </c>
      <c r="N26" s="221">
        <f t="shared" si="23"/>
        <v>4495791.916666667</v>
      </c>
      <c r="O26" s="221">
        <f t="shared" si="23"/>
        <v>4184869.416666666</v>
      </c>
      <c r="P26" s="221">
        <f t="shared" si="23"/>
        <v>3875291.166666667</v>
      </c>
      <c r="Q26" s="221">
        <f t="shared" si="23"/>
        <v>4167990.083333334</v>
      </c>
      <c r="R26" s="221">
        <f t="shared" si="23"/>
        <v>4095163.5000000009</v>
      </c>
      <c r="S26" s="221">
        <f t="shared" si="23"/>
        <v>3533900.2500000005</v>
      </c>
      <c r="T26" s="221">
        <f t="shared" si="23"/>
        <v>2927848.5833333335</v>
      </c>
      <c r="U26" s="221">
        <f t="shared" si="23"/>
        <v>2760091.333333333</v>
      </c>
      <c r="V26" s="221">
        <f t="shared" si="23"/>
        <v>2284593.833333333</v>
      </c>
      <c r="W26" s="221">
        <f t="shared" si="23"/>
        <v>1457927.4166666665</v>
      </c>
      <c r="X26" s="221">
        <f t="shared" si="23"/>
        <v>1438242.5</v>
      </c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</row>
    <row r="27" spans="1:53" s="169" customFormat="1" ht="12.5" x14ac:dyDescent="0.25">
      <c r="A27" s="219"/>
      <c r="B27" s="219" t="s">
        <v>245</v>
      </c>
      <c r="C27" s="218"/>
      <c r="D27" s="218"/>
      <c r="E27" s="218"/>
      <c r="F27" s="216">
        <f t="shared" ref="F27:X27" si="24">F25-F26</f>
        <v>1635981.3333333582</v>
      </c>
      <c r="G27" s="217">
        <f t="shared" si="24"/>
        <v>-60229.083333333023</v>
      </c>
      <c r="H27" s="216">
        <f t="shared" si="24"/>
        <v>-15265.666666666977</v>
      </c>
      <c r="I27" s="216">
        <f t="shared" si="24"/>
        <v>91360.5</v>
      </c>
      <c r="J27" s="216">
        <f t="shared" si="24"/>
        <v>235235.00000000047</v>
      </c>
      <c r="K27" s="216">
        <f t="shared" si="24"/>
        <v>39385.416666666977</v>
      </c>
      <c r="L27" s="216">
        <f t="shared" si="24"/>
        <v>143883.33333333395</v>
      </c>
      <c r="M27" s="216">
        <f t="shared" si="24"/>
        <v>116065.08333333395</v>
      </c>
      <c r="N27" s="216">
        <f t="shared" si="24"/>
        <v>266122.75</v>
      </c>
      <c r="O27" s="216">
        <f t="shared" si="24"/>
        <v>255802.66666666605</v>
      </c>
      <c r="P27" s="216">
        <f t="shared" si="24"/>
        <v>23932.5</v>
      </c>
      <c r="Q27" s="216">
        <f t="shared" si="24"/>
        <v>-94652.083333333023</v>
      </c>
      <c r="R27" s="216">
        <f t="shared" si="24"/>
        <v>25208.833333332092</v>
      </c>
      <c r="S27" s="216">
        <f t="shared" si="24"/>
        <v>211152.91666666698</v>
      </c>
      <c r="T27" s="216">
        <f t="shared" si="24"/>
        <v>143534.83333333302</v>
      </c>
      <c r="U27" s="216">
        <f t="shared" si="24"/>
        <v>-103858.91666666698</v>
      </c>
      <c r="V27" s="216">
        <f t="shared" si="24"/>
        <v>199978.91666666605</v>
      </c>
      <c r="W27" s="216">
        <f t="shared" si="24"/>
        <v>98028.25</v>
      </c>
      <c r="X27" s="216">
        <f t="shared" si="24"/>
        <v>60296.083333333489</v>
      </c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</row>
    <row r="28" spans="1:53" s="169" customFormat="1" ht="12.5" x14ac:dyDescent="0.25">
      <c r="A28" s="170"/>
      <c r="B28" s="170" t="s">
        <v>244</v>
      </c>
      <c r="C28" s="215"/>
      <c r="D28" s="215"/>
      <c r="E28" s="215"/>
      <c r="F28" s="213">
        <f t="shared" ref="F28:X28" si="25">F27/F26</f>
        <v>2.6541137622541733E-2</v>
      </c>
      <c r="G28" s="214">
        <f t="shared" si="25"/>
        <v>-1.9761216908767667E-2</v>
      </c>
      <c r="H28" s="213">
        <f t="shared" si="25"/>
        <v>-4.3263217217754304E-3</v>
      </c>
      <c r="I28" s="213">
        <f t="shared" si="25"/>
        <v>2.4784605342948584E-2</v>
      </c>
      <c r="J28" s="213">
        <f t="shared" si="25"/>
        <v>6.8760883723582661E-2</v>
      </c>
      <c r="K28" s="213">
        <f t="shared" si="25"/>
        <v>1.0474387764417011E-2</v>
      </c>
      <c r="L28" s="213">
        <f t="shared" si="25"/>
        <v>3.3517101496348678E-2</v>
      </c>
      <c r="M28" s="213">
        <f t="shared" si="25"/>
        <v>2.4794328700592606E-2</v>
      </c>
      <c r="N28" s="213">
        <f t="shared" si="25"/>
        <v>5.9193742711587165E-2</v>
      </c>
      <c r="O28" s="213">
        <f t="shared" si="25"/>
        <v>6.1125603023096976E-2</v>
      </c>
      <c r="P28" s="213">
        <f t="shared" si="25"/>
        <v>6.1756649941185062E-3</v>
      </c>
      <c r="Q28" s="213">
        <f t="shared" si="25"/>
        <v>-2.2709287076238767E-2</v>
      </c>
      <c r="R28" s="213">
        <f t="shared" si="25"/>
        <v>6.1557574766751277E-3</v>
      </c>
      <c r="S28" s="213">
        <f t="shared" si="25"/>
        <v>5.975067255128861E-2</v>
      </c>
      <c r="T28" s="213">
        <f t="shared" si="25"/>
        <v>4.9023994666390742E-2</v>
      </c>
      <c r="U28" s="213">
        <f t="shared" si="25"/>
        <v>-3.7628797066377388E-2</v>
      </c>
      <c r="V28" s="213">
        <f t="shared" si="25"/>
        <v>8.7533684871628631E-2</v>
      </c>
      <c r="W28" s="213">
        <f t="shared" si="25"/>
        <v>6.7238086669723904E-2</v>
      </c>
      <c r="X28" s="213">
        <f t="shared" si="25"/>
        <v>4.192344707748067E-2</v>
      </c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</row>
    <row r="29" spans="1:53" s="75" customFormat="1" x14ac:dyDescent="0.3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</row>
    <row r="30" spans="1:53" x14ac:dyDescent="0.3">
      <c r="AT30" s="75"/>
      <c r="AU30" s="75"/>
      <c r="AV30" s="75"/>
      <c r="AW30" s="75"/>
      <c r="AX30" s="75"/>
      <c r="AY30" s="75"/>
      <c r="AZ30" s="75"/>
      <c r="BA30" s="75"/>
    </row>
    <row r="31" spans="1:53" x14ac:dyDescent="0.3">
      <c r="AV31" s="74"/>
      <c r="AW31" s="74"/>
    </row>
    <row r="32" spans="1:53" ht="25" x14ac:dyDescent="0.5">
      <c r="A32" s="211" t="s">
        <v>416</v>
      </c>
      <c r="C32" s="210" t="s">
        <v>415</v>
      </c>
      <c r="G32" s="6"/>
      <c r="H32" s="6"/>
      <c r="Y32" s="63"/>
      <c r="Z32" s="63"/>
      <c r="AA32" s="6"/>
      <c r="AB32" s="6"/>
      <c r="AT32" s="169" t="s">
        <v>243</v>
      </c>
      <c r="AV32" s="73"/>
      <c r="AW32" s="73"/>
    </row>
    <row r="33" spans="1:66" x14ac:dyDescent="0.3">
      <c r="G33" s="84">
        <v>2</v>
      </c>
      <c r="H33" s="84">
        <v>7</v>
      </c>
      <c r="I33" s="84">
        <v>12</v>
      </c>
      <c r="J33" s="84">
        <v>17</v>
      </c>
      <c r="K33" s="84">
        <v>22</v>
      </c>
      <c r="L33" s="84">
        <v>27</v>
      </c>
      <c r="M33" s="84">
        <v>32</v>
      </c>
      <c r="N33" s="84">
        <v>37</v>
      </c>
      <c r="O33" s="84">
        <v>42</v>
      </c>
      <c r="P33" s="84">
        <v>47</v>
      </c>
      <c r="Q33" s="84">
        <v>52</v>
      </c>
      <c r="R33" s="84">
        <v>57</v>
      </c>
      <c r="S33" s="84">
        <v>62</v>
      </c>
      <c r="T33" s="84">
        <v>67</v>
      </c>
      <c r="U33" s="84">
        <v>72</v>
      </c>
      <c r="V33" s="84">
        <v>77</v>
      </c>
      <c r="W33" s="84">
        <v>82</v>
      </c>
      <c r="X33" s="84">
        <v>87</v>
      </c>
      <c r="Y33" s="84">
        <v>2</v>
      </c>
      <c r="Z33" s="84">
        <v>7</v>
      </c>
      <c r="AA33" s="84">
        <v>12</v>
      </c>
      <c r="AB33" s="84">
        <v>17</v>
      </c>
      <c r="AC33" s="84">
        <v>22</v>
      </c>
      <c r="AD33" s="84">
        <v>27</v>
      </c>
      <c r="AE33" s="84">
        <v>32</v>
      </c>
      <c r="AF33" s="84">
        <v>37</v>
      </c>
      <c r="AG33" s="84">
        <v>42</v>
      </c>
      <c r="AH33" s="84">
        <v>47</v>
      </c>
      <c r="AI33" s="84">
        <v>52</v>
      </c>
      <c r="AJ33" s="84">
        <v>57</v>
      </c>
      <c r="AK33" s="84">
        <v>62</v>
      </c>
      <c r="AL33" s="84">
        <v>67</v>
      </c>
      <c r="AM33" s="84">
        <v>72</v>
      </c>
      <c r="AN33" s="84">
        <v>77</v>
      </c>
      <c r="AO33" s="84">
        <v>82</v>
      </c>
      <c r="AP33" s="84">
        <v>87</v>
      </c>
      <c r="AQ33" s="85">
        <f>INDEX(AQ$35:AQ$76,MATCH($A$10,$A$35:$A$76,0))</f>
        <v>17.804219412246059</v>
      </c>
      <c r="AR33" s="256">
        <f>INDEX(AR$35:AR$76,MATCH($A$10,$A$35:$A$76,0))</f>
        <v>40.201982268464924</v>
      </c>
      <c r="AV33" s="73"/>
      <c r="AW33" s="73"/>
    </row>
    <row r="34" spans="1:66" s="4" customFormat="1" x14ac:dyDescent="0.3">
      <c r="A34" s="4" t="s">
        <v>414</v>
      </c>
      <c r="B34" s="4" t="s">
        <v>413</v>
      </c>
      <c r="C34" s="45" t="s">
        <v>235</v>
      </c>
      <c r="D34" s="67" t="s">
        <v>157</v>
      </c>
      <c r="E34" s="67" t="s">
        <v>156</v>
      </c>
      <c r="F34" s="67" t="s">
        <v>234</v>
      </c>
      <c r="G34" s="67" t="s">
        <v>233</v>
      </c>
      <c r="H34" s="67" t="s">
        <v>232</v>
      </c>
      <c r="I34" s="67" t="s">
        <v>231</v>
      </c>
      <c r="J34" s="67" t="s">
        <v>230</v>
      </c>
      <c r="K34" s="67" t="s">
        <v>229</v>
      </c>
      <c r="L34" s="67" t="s">
        <v>228</v>
      </c>
      <c r="M34" s="67" t="s">
        <v>227</v>
      </c>
      <c r="N34" s="67" t="s">
        <v>226</v>
      </c>
      <c r="O34" s="67" t="s">
        <v>225</v>
      </c>
      <c r="P34" s="67" t="s">
        <v>224</v>
      </c>
      <c r="Q34" s="67" t="s">
        <v>223</v>
      </c>
      <c r="R34" s="67" t="s">
        <v>222</v>
      </c>
      <c r="S34" s="67" t="s">
        <v>221</v>
      </c>
      <c r="T34" s="67" t="s">
        <v>220</v>
      </c>
      <c r="U34" s="67" t="s">
        <v>219</v>
      </c>
      <c r="V34" s="67" t="s">
        <v>218</v>
      </c>
      <c r="W34" s="67" t="s">
        <v>217</v>
      </c>
      <c r="X34" s="67" t="s">
        <v>216</v>
      </c>
      <c r="Y34" s="67" t="s">
        <v>215</v>
      </c>
      <c r="Z34" s="67" t="s">
        <v>214</v>
      </c>
      <c r="AA34" s="67" t="s">
        <v>213</v>
      </c>
      <c r="AB34" s="67" t="s">
        <v>212</v>
      </c>
      <c r="AC34" s="67" t="s">
        <v>211</v>
      </c>
      <c r="AD34" s="67" t="s">
        <v>210</v>
      </c>
      <c r="AE34" s="67" t="s">
        <v>209</v>
      </c>
      <c r="AF34" s="67" t="s">
        <v>208</v>
      </c>
      <c r="AG34" s="67" t="s">
        <v>207</v>
      </c>
      <c r="AH34" s="67" t="s">
        <v>206</v>
      </c>
      <c r="AI34" s="67" t="s">
        <v>205</v>
      </c>
      <c r="AJ34" s="67" t="s">
        <v>204</v>
      </c>
      <c r="AK34" s="67" t="s">
        <v>203</v>
      </c>
      <c r="AL34" s="67" t="s">
        <v>202</v>
      </c>
      <c r="AM34" s="67" t="s">
        <v>201</v>
      </c>
      <c r="AN34" s="67" t="s">
        <v>200</v>
      </c>
      <c r="AO34" s="67" t="s">
        <v>199</v>
      </c>
      <c r="AP34" s="67" t="s">
        <v>198</v>
      </c>
      <c r="AQ34" s="255" t="s">
        <v>423</v>
      </c>
      <c r="AR34" s="255" t="s">
        <v>274</v>
      </c>
      <c r="AT34" s="72" t="s">
        <v>96</v>
      </c>
      <c r="AU34" s="72" t="s">
        <v>43</v>
      </c>
      <c r="AV34" s="72" t="s">
        <v>160</v>
      </c>
      <c r="AW34" s="72" t="s">
        <v>159</v>
      </c>
      <c r="AX34" s="71" t="s">
        <v>161</v>
      </c>
      <c r="AY34" s="169"/>
      <c r="AZ34" s="169"/>
      <c r="BA34" s="169"/>
      <c r="BB34" s="6"/>
      <c r="BF34" s="6"/>
      <c r="BG34" s="6"/>
      <c r="BH34" s="6"/>
      <c r="BI34" s="6"/>
      <c r="BJ34" s="6"/>
      <c r="BK34" s="6"/>
      <c r="BL34" s="6"/>
      <c r="BM34" s="6"/>
      <c r="BN34" s="6"/>
    </row>
    <row r="35" spans="1:66" x14ac:dyDescent="0.3">
      <c r="A35" s="6" t="s">
        <v>23</v>
      </c>
      <c r="B35" s="6" t="s">
        <v>45</v>
      </c>
      <c r="C35" s="45">
        <v>166</v>
      </c>
      <c r="D35" s="6">
        <v>896639.91666666663</v>
      </c>
      <c r="E35" s="6">
        <v>907836.24999999988</v>
      </c>
      <c r="F35" s="4">
        <v>1804476.1666666667</v>
      </c>
      <c r="G35" s="6">
        <v>39585.499999999985</v>
      </c>
      <c r="H35" s="6">
        <v>47848.750000000022</v>
      </c>
      <c r="I35" s="6">
        <v>52232.416666666679</v>
      </c>
      <c r="J35" s="6">
        <v>51321.250000000022</v>
      </c>
      <c r="K35" s="6">
        <v>48065.249999999971</v>
      </c>
      <c r="L35" s="6">
        <v>53264.250000000007</v>
      </c>
      <c r="M35" s="6">
        <v>59608.583333333314</v>
      </c>
      <c r="N35" s="6">
        <v>59729.249999999993</v>
      </c>
      <c r="O35" s="6">
        <v>56591.416666666664</v>
      </c>
      <c r="P35" s="6">
        <v>51762.916666666664</v>
      </c>
      <c r="Q35" s="6">
        <v>59997.083333333307</v>
      </c>
      <c r="R35" s="6">
        <v>65010.499999999985</v>
      </c>
      <c r="S35" s="6">
        <v>63318.666666666693</v>
      </c>
      <c r="T35" s="6">
        <v>53290.416666666672</v>
      </c>
      <c r="U35" s="6">
        <v>46446.666666666679</v>
      </c>
      <c r="V35" s="6">
        <v>43364.666666666672</v>
      </c>
      <c r="W35" s="6">
        <v>24676.583333333343</v>
      </c>
      <c r="X35" s="6">
        <v>20525.75</v>
      </c>
      <c r="Y35" s="6">
        <v>37677.666666666664</v>
      </c>
      <c r="Z35" s="6">
        <v>45167.916666666672</v>
      </c>
      <c r="AA35" s="6">
        <v>49805.250000000007</v>
      </c>
      <c r="AB35" s="6">
        <v>50185.333333333307</v>
      </c>
      <c r="AC35" s="6">
        <v>48430.33333333335</v>
      </c>
      <c r="AD35" s="6">
        <v>52171.999999999985</v>
      </c>
      <c r="AE35" s="6">
        <v>58394.500000000036</v>
      </c>
      <c r="AF35" s="6">
        <v>58473.083333333328</v>
      </c>
      <c r="AG35" s="6">
        <v>54158.999999999971</v>
      </c>
      <c r="AH35" s="6">
        <v>49706.583333333343</v>
      </c>
      <c r="AI35" s="6">
        <v>59682.916666666657</v>
      </c>
      <c r="AJ35" s="6">
        <v>65429.5</v>
      </c>
      <c r="AK35" s="6">
        <v>63687.916666666664</v>
      </c>
      <c r="AL35" s="6">
        <v>54663.250000000007</v>
      </c>
      <c r="AM35" s="6">
        <v>49398.416666666657</v>
      </c>
      <c r="AN35" s="6">
        <v>48001.749999999993</v>
      </c>
      <c r="AO35" s="6">
        <v>30458.166666666675</v>
      </c>
      <c r="AP35" s="6">
        <v>32342.666666666661</v>
      </c>
      <c r="AQ35" s="257">
        <f>SUM(T35:X35,AL35:AP35)/F35*100</f>
        <v>22.342679874685704</v>
      </c>
      <c r="AR35" s="84">
        <f>SUMPRODUCT($G$33:$AP$33,G35:AP35)/$F35</f>
        <v>43.291213599662399</v>
      </c>
      <c r="AT35" s="70" t="s">
        <v>24</v>
      </c>
      <c r="AU35" s="70" t="s">
        <v>80</v>
      </c>
      <c r="AV35" s="6" t="s">
        <v>134</v>
      </c>
      <c r="AW35" s="6" t="s">
        <v>133</v>
      </c>
      <c r="AX35" s="69">
        <v>36</v>
      </c>
    </row>
    <row r="36" spans="1:66" x14ac:dyDescent="0.3">
      <c r="A36" s="6" t="s">
        <v>6</v>
      </c>
      <c r="B36" s="6" t="s">
        <v>46</v>
      </c>
      <c r="C36" s="45">
        <v>347</v>
      </c>
      <c r="D36" s="6">
        <v>1608009.9166666665</v>
      </c>
      <c r="E36" s="6">
        <v>1604448.5</v>
      </c>
      <c r="F36" s="4">
        <v>3212458.4166666674</v>
      </c>
      <c r="G36" s="6">
        <v>73163.833333333314</v>
      </c>
      <c r="H36" s="6">
        <v>86951.083333333256</v>
      </c>
      <c r="I36" s="6">
        <v>94194.999999999927</v>
      </c>
      <c r="J36" s="6">
        <v>92337.416666666715</v>
      </c>
      <c r="K36" s="6">
        <v>96273.25</v>
      </c>
      <c r="L36" s="6">
        <v>109123.33333333334</v>
      </c>
      <c r="M36" s="6">
        <v>116313.83333333327</v>
      </c>
      <c r="N36" s="6">
        <v>113897.83333333333</v>
      </c>
      <c r="O36" s="6">
        <v>104932.83333333327</v>
      </c>
      <c r="P36" s="6">
        <v>91391.166666666642</v>
      </c>
      <c r="Q36" s="6">
        <v>103485.50000000006</v>
      </c>
      <c r="R36" s="6">
        <v>111029.5</v>
      </c>
      <c r="S36" s="6">
        <v>107285.91666666669</v>
      </c>
      <c r="T36" s="6">
        <v>92196.999999999942</v>
      </c>
      <c r="U36" s="6">
        <v>77688.083333333328</v>
      </c>
      <c r="V36" s="6">
        <v>68494.833333333314</v>
      </c>
      <c r="W36" s="6">
        <v>38073.416666666679</v>
      </c>
      <c r="X36" s="6">
        <v>31176.083333333314</v>
      </c>
      <c r="Y36" s="6">
        <v>69533.250000000015</v>
      </c>
      <c r="Z36" s="6">
        <v>82201.000000000015</v>
      </c>
      <c r="AA36" s="6">
        <v>89314.333333333387</v>
      </c>
      <c r="AB36" s="6">
        <v>89210.666666666701</v>
      </c>
      <c r="AC36" s="6">
        <v>95808.583333333299</v>
      </c>
      <c r="AD36" s="6">
        <v>100877.58333333336</v>
      </c>
      <c r="AE36" s="6">
        <v>107850.3333333333</v>
      </c>
      <c r="AF36" s="6">
        <v>107254.25000000001</v>
      </c>
      <c r="AG36" s="6">
        <v>100186.9166666667</v>
      </c>
      <c r="AH36" s="6">
        <v>87451.166666666613</v>
      </c>
      <c r="AI36" s="6">
        <v>101740.25000000009</v>
      </c>
      <c r="AJ36" s="6">
        <v>111036</v>
      </c>
      <c r="AK36" s="6">
        <v>109106.83333333327</v>
      </c>
      <c r="AL36" s="6">
        <v>95363</v>
      </c>
      <c r="AM36" s="6">
        <v>82980.916666666686</v>
      </c>
      <c r="AN36" s="6">
        <v>75944.083333333343</v>
      </c>
      <c r="AO36" s="6">
        <v>47572.833333333328</v>
      </c>
      <c r="AP36" s="6">
        <v>51016.500000000007</v>
      </c>
      <c r="AQ36" s="257">
        <f t="shared" ref="AQ36:AQ84" si="26">SUM(T36:X36,AL36:AP36)/F36*100</f>
        <v>20.560787544305693</v>
      </c>
      <c r="AR36" s="84">
        <f t="shared" ref="AR36:AR84" si="27">SUMPRODUCT($G$33:$AP$33,G36:AP36)/$F36</f>
        <v>42.088098935444052</v>
      </c>
      <c r="AT36" s="70" t="s">
        <v>4</v>
      </c>
      <c r="AU36" s="70" t="s">
        <v>63</v>
      </c>
      <c r="AV36" s="6" t="s">
        <v>106</v>
      </c>
      <c r="AW36" s="6" t="s">
        <v>105</v>
      </c>
      <c r="AX36" s="69">
        <v>19</v>
      </c>
    </row>
    <row r="37" spans="1:66" x14ac:dyDescent="0.3">
      <c r="A37" s="6" t="s">
        <v>1</v>
      </c>
      <c r="B37" s="6" t="s">
        <v>47</v>
      </c>
      <c r="C37" s="45">
        <v>171</v>
      </c>
      <c r="D37" s="6">
        <v>767494.66666666651</v>
      </c>
      <c r="E37" s="6">
        <v>751287.16666666663</v>
      </c>
      <c r="F37" s="4">
        <v>1518781.8333333337</v>
      </c>
      <c r="G37" s="6">
        <v>38093.333333333321</v>
      </c>
      <c r="H37" s="6">
        <v>43764.583333333321</v>
      </c>
      <c r="I37" s="6">
        <v>46244.5</v>
      </c>
      <c r="J37" s="6">
        <v>46059.666666666679</v>
      </c>
      <c r="K37" s="6">
        <v>51548.583333333328</v>
      </c>
      <c r="L37" s="6">
        <v>59508.916666666657</v>
      </c>
      <c r="M37" s="6">
        <v>59728.666666666672</v>
      </c>
      <c r="N37" s="6">
        <v>56380.999999999985</v>
      </c>
      <c r="O37" s="6">
        <v>51189.416666666664</v>
      </c>
      <c r="P37" s="6">
        <v>43867.999999999985</v>
      </c>
      <c r="Q37" s="6">
        <v>48944.583333333379</v>
      </c>
      <c r="R37" s="6">
        <v>50726.91666666665</v>
      </c>
      <c r="S37" s="6">
        <v>45607.916666666679</v>
      </c>
      <c r="T37" s="6">
        <v>36837.916666666657</v>
      </c>
      <c r="U37" s="6">
        <v>31090.333333333318</v>
      </c>
      <c r="V37" s="6">
        <v>28030.416666666657</v>
      </c>
      <c r="W37" s="6">
        <v>16699.999999999989</v>
      </c>
      <c r="X37" s="6">
        <v>13169.916666666666</v>
      </c>
      <c r="Y37" s="6">
        <v>36005.000000000007</v>
      </c>
      <c r="Z37" s="6">
        <v>41682.666666666664</v>
      </c>
      <c r="AA37" s="6">
        <v>44259.916666666642</v>
      </c>
      <c r="AB37" s="6">
        <v>44048.333333333328</v>
      </c>
      <c r="AC37" s="6">
        <v>50732.833333333336</v>
      </c>
      <c r="AD37" s="6">
        <v>52631.333333333328</v>
      </c>
      <c r="AE37" s="6">
        <v>55049.000000000015</v>
      </c>
      <c r="AF37" s="6">
        <v>53365.916666666664</v>
      </c>
      <c r="AG37" s="6">
        <v>47401.750000000007</v>
      </c>
      <c r="AH37" s="6">
        <v>40417.500000000022</v>
      </c>
      <c r="AI37" s="6">
        <v>46943.249999999993</v>
      </c>
      <c r="AJ37" s="6">
        <v>49115.416666666679</v>
      </c>
      <c r="AK37" s="6">
        <v>45055.583333333343</v>
      </c>
      <c r="AL37" s="6">
        <v>37972.916666666664</v>
      </c>
      <c r="AM37" s="6">
        <v>33058.749999999985</v>
      </c>
      <c r="AN37" s="6">
        <v>31848.250000000018</v>
      </c>
      <c r="AO37" s="6">
        <v>20586.249999999993</v>
      </c>
      <c r="AP37" s="6">
        <v>21112.500000000029</v>
      </c>
      <c r="AQ37" s="257">
        <f t="shared" si="26"/>
        <v>17.804219412246059</v>
      </c>
      <c r="AR37" s="84">
        <f t="shared" si="27"/>
        <v>40.201982268464924</v>
      </c>
      <c r="AT37" s="70" t="s">
        <v>5</v>
      </c>
      <c r="AU37" s="70" t="s">
        <v>52</v>
      </c>
      <c r="AV37" s="6" t="s">
        <v>103</v>
      </c>
      <c r="AW37" s="6" t="s">
        <v>102</v>
      </c>
      <c r="AX37" s="69">
        <v>8</v>
      </c>
      <c r="BB37" s="4"/>
    </row>
    <row r="38" spans="1:66" x14ac:dyDescent="0.3">
      <c r="A38" s="6" t="s">
        <v>38</v>
      </c>
      <c r="B38" s="6" t="s">
        <v>48</v>
      </c>
      <c r="C38" s="45">
        <v>269</v>
      </c>
      <c r="D38" s="6">
        <v>1350142.4999999998</v>
      </c>
      <c r="E38" s="6">
        <v>1334076.8333333335</v>
      </c>
      <c r="F38" s="4">
        <v>2684219.3333333344</v>
      </c>
      <c r="G38" s="6">
        <v>69209.249999999985</v>
      </c>
      <c r="H38" s="6">
        <v>82332.166666666672</v>
      </c>
      <c r="I38" s="6">
        <v>87884.250000000058</v>
      </c>
      <c r="J38" s="6">
        <v>84215.333333333285</v>
      </c>
      <c r="K38" s="6">
        <v>87366.833333333372</v>
      </c>
      <c r="L38" s="6">
        <v>98279.250000000015</v>
      </c>
      <c r="M38" s="6">
        <v>104059.58333333336</v>
      </c>
      <c r="N38" s="6">
        <v>103321.24999999994</v>
      </c>
      <c r="O38" s="6">
        <v>97736.583333333358</v>
      </c>
      <c r="P38" s="6">
        <v>83970.750000000058</v>
      </c>
      <c r="Q38" s="6">
        <v>87909.75</v>
      </c>
      <c r="R38" s="6">
        <v>85320.333333333314</v>
      </c>
      <c r="S38" s="6">
        <v>74802.249999999985</v>
      </c>
      <c r="T38" s="6">
        <v>60958.833333333307</v>
      </c>
      <c r="U38" s="6">
        <v>51316.333333333343</v>
      </c>
      <c r="V38" s="6">
        <v>44547.833333333321</v>
      </c>
      <c r="W38" s="6">
        <v>25764.583333333343</v>
      </c>
      <c r="X38" s="6">
        <v>21147.333333333347</v>
      </c>
      <c r="Y38" s="6">
        <v>66089.833333333314</v>
      </c>
      <c r="Z38" s="6">
        <v>78987.916666666672</v>
      </c>
      <c r="AA38" s="6">
        <v>83828.333333333343</v>
      </c>
      <c r="AB38" s="6">
        <v>81406</v>
      </c>
      <c r="AC38" s="6">
        <v>91206.166666666657</v>
      </c>
      <c r="AD38" s="6">
        <v>94927.583333333358</v>
      </c>
      <c r="AE38" s="6">
        <v>98570.249999999971</v>
      </c>
      <c r="AF38" s="6">
        <v>97955.416666666642</v>
      </c>
      <c r="AG38" s="6">
        <v>90234.166666666686</v>
      </c>
      <c r="AH38" s="6">
        <v>76626.833333333328</v>
      </c>
      <c r="AI38" s="6">
        <v>82186.333333333314</v>
      </c>
      <c r="AJ38" s="6">
        <v>81638.749999999971</v>
      </c>
      <c r="AK38" s="6">
        <v>74556.333333333358</v>
      </c>
      <c r="AL38" s="6">
        <v>62746.999999999993</v>
      </c>
      <c r="AM38" s="6">
        <v>54649.416666666679</v>
      </c>
      <c r="AN38" s="6">
        <v>51293.41666666665</v>
      </c>
      <c r="AO38" s="6">
        <v>32349.749999999978</v>
      </c>
      <c r="AP38" s="6">
        <v>34823.333333333307</v>
      </c>
      <c r="AQ38" s="257">
        <f t="shared" si="26"/>
        <v>16.377120448925055</v>
      </c>
      <c r="AR38" s="84">
        <f t="shared" si="27"/>
        <v>39.247803458187327</v>
      </c>
      <c r="AT38" s="70" t="s">
        <v>33</v>
      </c>
      <c r="AU38" s="70" t="s">
        <v>53</v>
      </c>
      <c r="AV38" s="6" t="s">
        <v>103</v>
      </c>
      <c r="AW38" s="6" t="s">
        <v>102</v>
      </c>
      <c r="AX38" s="69">
        <v>9</v>
      </c>
    </row>
    <row r="39" spans="1:66" x14ac:dyDescent="0.3">
      <c r="A39" s="6" t="s">
        <v>41</v>
      </c>
      <c r="B39" s="6" t="s">
        <v>49</v>
      </c>
      <c r="C39" s="45">
        <v>347</v>
      </c>
      <c r="D39" s="6">
        <v>1388108.75</v>
      </c>
      <c r="E39" s="6">
        <v>1389512.9999999998</v>
      </c>
      <c r="F39" s="4">
        <v>2777621.75</v>
      </c>
      <c r="G39" s="6">
        <v>65028.249999999993</v>
      </c>
      <c r="H39" s="6">
        <v>77978.916666666672</v>
      </c>
      <c r="I39" s="6">
        <v>82129.833333333241</v>
      </c>
      <c r="J39" s="6">
        <v>78655.500000000058</v>
      </c>
      <c r="K39" s="6">
        <v>79316.750000000029</v>
      </c>
      <c r="L39" s="6">
        <v>92793.249999999971</v>
      </c>
      <c r="M39" s="6">
        <v>102404.41666666663</v>
      </c>
      <c r="N39" s="6">
        <v>100995.25000000007</v>
      </c>
      <c r="O39" s="6">
        <v>94471.666666666642</v>
      </c>
      <c r="P39" s="6">
        <v>82635.333333333358</v>
      </c>
      <c r="Q39" s="6">
        <v>92031.583333333416</v>
      </c>
      <c r="R39" s="6">
        <v>95680.999999999884</v>
      </c>
      <c r="S39" s="6">
        <v>92187.416666666657</v>
      </c>
      <c r="T39" s="6">
        <v>74164.25</v>
      </c>
      <c r="U39" s="6">
        <v>63045.166666666664</v>
      </c>
      <c r="V39" s="6">
        <v>55267.999999999949</v>
      </c>
      <c r="W39" s="6">
        <v>32848.833333333365</v>
      </c>
      <c r="X39" s="6">
        <v>26473.333333333332</v>
      </c>
      <c r="Y39" s="6">
        <v>61931.583333333358</v>
      </c>
      <c r="Z39" s="6">
        <v>73459.166666666657</v>
      </c>
      <c r="AA39" s="6">
        <v>77761.333333333285</v>
      </c>
      <c r="AB39" s="6">
        <v>75540</v>
      </c>
      <c r="AC39" s="6">
        <v>79973.499999999927</v>
      </c>
      <c r="AD39" s="6">
        <v>89101.500000000073</v>
      </c>
      <c r="AE39" s="6">
        <v>97120.499999999913</v>
      </c>
      <c r="AF39" s="6">
        <v>97680.333333333358</v>
      </c>
      <c r="AG39" s="6">
        <v>89737.75</v>
      </c>
      <c r="AH39" s="6">
        <v>78430.583333333328</v>
      </c>
      <c r="AI39" s="6">
        <v>89275.083333333285</v>
      </c>
      <c r="AJ39" s="6">
        <v>95363.833333333401</v>
      </c>
      <c r="AK39" s="6">
        <v>92409.999999999942</v>
      </c>
      <c r="AL39" s="6">
        <v>76909.666666666613</v>
      </c>
      <c r="AM39" s="6">
        <v>67553.166666666672</v>
      </c>
      <c r="AN39" s="6">
        <v>62679.499999999978</v>
      </c>
      <c r="AO39" s="6">
        <v>41319.083333333299</v>
      </c>
      <c r="AP39" s="6">
        <v>43266.416666666672</v>
      </c>
      <c r="AQ39" s="257">
        <f t="shared" si="26"/>
        <v>19.568086139398449</v>
      </c>
      <c r="AR39" s="84">
        <f t="shared" si="27"/>
        <v>41.701464331251479</v>
      </c>
      <c r="AT39" s="70" t="s">
        <v>35</v>
      </c>
      <c r="AU39" s="70" t="s">
        <v>81</v>
      </c>
      <c r="AV39" s="6" t="s">
        <v>134</v>
      </c>
      <c r="AW39" s="6" t="s">
        <v>133</v>
      </c>
      <c r="AX39" s="69">
        <v>37</v>
      </c>
    </row>
    <row r="40" spans="1:66" x14ac:dyDescent="0.3">
      <c r="A40" s="6" t="s">
        <v>22</v>
      </c>
      <c r="B40" s="6" t="s">
        <v>50</v>
      </c>
      <c r="C40" s="45">
        <v>414</v>
      </c>
      <c r="D40" s="6">
        <v>1654217.0833333333</v>
      </c>
      <c r="E40" s="6">
        <v>1613454.8333333335</v>
      </c>
      <c r="F40" s="4">
        <v>3267671.9166666665</v>
      </c>
      <c r="G40" s="6">
        <v>86853.999999999942</v>
      </c>
      <c r="H40" s="6">
        <v>101755.5</v>
      </c>
      <c r="I40" s="6">
        <v>108263</v>
      </c>
      <c r="J40" s="6">
        <v>104351.00000000003</v>
      </c>
      <c r="K40" s="6">
        <v>106641.41666666664</v>
      </c>
      <c r="L40" s="6">
        <v>125426.41666666663</v>
      </c>
      <c r="M40" s="6">
        <v>133477.58333333334</v>
      </c>
      <c r="N40" s="6">
        <v>131685</v>
      </c>
      <c r="O40" s="6">
        <v>122669.16666666661</v>
      </c>
      <c r="P40" s="6">
        <v>104476.24999999988</v>
      </c>
      <c r="Q40" s="6">
        <v>106120.24999999999</v>
      </c>
      <c r="R40" s="6">
        <v>103550.33333333344</v>
      </c>
      <c r="S40" s="6">
        <v>89332.250000000116</v>
      </c>
      <c r="T40" s="6">
        <v>70021.166666666642</v>
      </c>
      <c r="U40" s="6">
        <v>57733.333333333307</v>
      </c>
      <c r="V40" s="6">
        <v>50347.666666666701</v>
      </c>
      <c r="W40" s="6">
        <v>29193.249999999996</v>
      </c>
      <c r="X40" s="6">
        <v>22319.500000000015</v>
      </c>
      <c r="Y40" s="6">
        <v>82673.416666666628</v>
      </c>
      <c r="Z40" s="6">
        <v>96975.833333333299</v>
      </c>
      <c r="AA40" s="6">
        <v>103493.41666666661</v>
      </c>
      <c r="AB40" s="6">
        <v>99101.833333333314</v>
      </c>
      <c r="AC40" s="6">
        <v>110382.66666666666</v>
      </c>
      <c r="AD40" s="6">
        <v>124359.99999999996</v>
      </c>
      <c r="AE40" s="6">
        <v>127138.5000000001</v>
      </c>
      <c r="AF40" s="6">
        <v>123346.33333333337</v>
      </c>
      <c r="AG40" s="6">
        <v>112239.58333333333</v>
      </c>
      <c r="AH40" s="6">
        <v>93158.999999999985</v>
      </c>
      <c r="AI40" s="6">
        <v>95807.5</v>
      </c>
      <c r="AJ40" s="6">
        <v>95813.416666666701</v>
      </c>
      <c r="AK40" s="6">
        <v>86332.249999999985</v>
      </c>
      <c r="AL40" s="6">
        <v>70197.750000000044</v>
      </c>
      <c r="AM40" s="6">
        <v>61310.166666666686</v>
      </c>
      <c r="AN40" s="6">
        <v>57271.916666666686</v>
      </c>
      <c r="AO40" s="6">
        <v>37328.250000000015</v>
      </c>
      <c r="AP40" s="6">
        <v>36522.999999999993</v>
      </c>
      <c r="AQ40" s="257">
        <f t="shared" si="26"/>
        <v>15.064119426718255</v>
      </c>
      <c r="AR40" s="84">
        <f t="shared" si="27"/>
        <v>38.486530305737809</v>
      </c>
      <c r="AT40" s="70" t="s">
        <v>32</v>
      </c>
      <c r="AU40" s="70" t="s">
        <v>74</v>
      </c>
      <c r="AV40" s="6" t="s">
        <v>113</v>
      </c>
      <c r="AW40" s="6" t="s">
        <v>112</v>
      </c>
      <c r="AX40" s="69">
        <v>30</v>
      </c>
    </row>
    <row r="41" spans="1:66" x14ac:dyDescent="0.3">
      <c r="A41" s="6" t="s">
        <v>0</v>
      </c>
      <c r="B41" s="6" t="s">
        <v>51</v>
      </c>
      <c r="C41" s="45">
        <v>198</v>
      </c>
      <c r="D41" s="6">
        <v>930768.33333333326</v>
      </c>
      <c r="E41" s="6">
        <v>923130.50000000023</v>
      </c>
      <c r="F41" s="4">
        <v>1853898.8333333337</v>
      </c>
      <c r="G41" s="6">
        <v>44213.083333333343</v>
      </c>
      <c r="H41" s="6">
        <v>52285.083333333379</v>
      </c>
      <c r="I41" s="6">
        <v>56800.083333333314</v>
      </c>
      <c r="J41" s="6">
        <v>56354.916666666657</v>
      </c>
      <c r="K41" s="6">
        <v>55400.66666666665</v>
      </c>
      <c r="L41" s="6">
        <v>58794.250000000015</v>
      </c>
      <c r="M41" s="6">
        <v>62850.083333333321</v>
      </c>
      <c r="N41" s="6">
        <v>63261.916666666657</v>
      </c>
      <c r="O41" s="6">
        <v>60143.916666666672</v>
      </c>
      <c r="P41" s="6">
        <v>54002.583333333314</v>
      </c>
      <c r="Q41" s="6">
        <v>61847.416666666635</v>
      </c>
      <c r="R41" s="6">
        <v>66064.666666666686</v>
      </c>
      <c r="S41" s="6">
        <v>61959.5</v>
      </c>
      <c r="T41" s="6">
        <v>50727.083333333336</v>
      </c>
      <c r="U41" s="6">
        <v>43690.833333333328</v>
      </c>
      <c r="V41" s="6">
        <v>40552.75</v>
      </c>
      <c r="W41" s="6">
        <v>23586.416666666668</v>
      </c>
      <c r="X41" s="6">
        <v>18233.083333333336</v>
      </c>
      <c r="Y41" s="6">
        <v>42101.08333333335</v>
      </c>
      <c r="Z41" s="6">
        <v>49975.333333333321</v>
      </c>
      <c r="AA41" s="6">
        <v>54106.08333333335</v>
      </c>
      <c r="AB41" s="6">
        <v>53453.999999999993</v>
      </c>
      <c r="AC41" s="6">
        <v>53086.166666666686</v>
      </c>
      <c r="AD41" s="6">
        <v>54906.333333333328</v>
      </c>
      <c r="AE41" s="6">
        <v>60742.000000000058</v>
      </c>
      <c r="AF41" s="6">
        <v>61662.416666666701</v>
      </c>
      <c r="AG41" s="6">
        <v>57343.749999999985</v>
      </c>
      <c r="AH41" s="6">
        <v>50791.000000000022</v>
      </c>
      <c r="AI41" s="6">
        <v>59733.750000000007</v>
      </c>
      <c r="AJ41" s="6">
        <v>64082.833333333285</v>
      </c>
      <c r="AK41" s="6">
        <v>61145.333333333328</v>
      </c>
      <c r="AL41" s="6">
        <v>51865.750000000015</v>
      </c>
      <c r="AM41" s="6">
        <v>45875.416666666715</v>
      </c>
      <c r="AN41" s="6">
        <v>44498.249999999949</v>
      </c>
      <c r="AO41" s="6">
        <v>28746.083333333325</v>
      </c>
      <c r="AP41" s="6">
        <v>29014.916666666664</v>
      </c>
      <c r="AQ41" s="257">
        <f t="shared" si="26"/>
        <v>20.324225710626241</v>
      </c>
      <c r="AR41" s="84">
        <f t="shared" si="27"/>
        <v>41.871764847290741</v>
      </c>
      <c r="AT41" s="70" t="s">
        <v>34</v>
      </c>
      <c r="AU41" s="70" t="s">
        <v>64</v>
      </c>
      <c r="AV41" s="6" t="s">
        <v>106</v>
      </c>
      <c r="AW41" s="6" t="s">
        <v>105</v>
      </c>
      <c r="AX41" s="69">
        <v>20</v>
      </c>
    </row>
    <row r="42" spans="1:66" x14ac:dyDescent="0.3">
      <c r="A42" s="6" t="s">
        <v>5</v>
      </c>
      <c r="B42" s="6" t="s">
        <v>52</v>
      </c>
      <c r="C42" s="45">
        <v>182</v>
      </c>
      <c r="D42" s="6">
        <v>832557.49999999988</v>
      </c>
      <c r="E42" s="6">
        <v>796719.66666666663</v>
      </c>
      <c r="F42" s="4">
        <v>1629277.1666666663</v>
      </c>
      <c r="G42" s="6">
        <v>45275.499999999964</v>
      </c>
      <c r="H42" s="6">
        <v>54010.41666666665</v>
      </c>
      <c r="I42" s="6">
        <v>58277.249999999971</v>
      </c>
      <c r="J42" s="6">
        <v>56661.666666666708</v>
      </c>
      <c r="K42" s="6">
        <v>59014.583333333358</v>
      </c>
      <c r="L42" s="6">
        <v>65033.500000000007</v>
      </c>
      <c r="M42" s="6">
        <v>67833.083333333328</v>
      </c>
      <c r="N42" s="6">
        <v>67034.583333333358</v>
      </c>
      <c r="O42" s="6">
        <v>62745.749999999949</v>
      </c>
      <c r="P42" s="6">
        <v>54018.333333333365</v>
      </c>
      <c r="Q42" s="6">
        <v>51998.833333333307</v>
      </c>
      <c r="R42" s="6">
        <v>48040.000000000007</v>
      </c>
      <c r="S42" s="6">
        <v>40374.666666666672</v>
      </c>
      <c r="T42" s="6">
        <v>31606.583333333328</v>
      </c>
      <c r="U42" s="6">
        <v>24789.416666666668</v>
      </c>
      <c r="V42" s="6">
        <v>20674.666666666675</v>
      </c>
      <c r="W42" s="6">
        <v>13272.333333333323</v>
      </c>
      <c r="X42" s="6">
        <v>11896.333333333338</v>
      </c>
      <c r="Y42" s="6">
        <v>43205.333333333321</v>
      </c>
      <c r="Z42" s="6">
        <v>51363.249999999985</v>
      </c>
      <c r="AA42" s="6">
        <v>55118.750000000036</v>
      </c>
      <c r="AB42" s="6">
        <v>53858.916666666657</v>
      </c>
      <c r="AC42" s="6">
        <v>59179.166666666708</v>
      </c>
      <c r="AD42" s="6">
        <v>61851.916666666679</v>
      </c>
      <c r="AE42" s="6">
        <v>61077.083333333321</v>
      </c>
      <c r="AF42" s="6">
        <v>60928.083333333372</v>
      </c>
      <c r="AG42" s="6">
        <v>56472.916666666657</v>
      </c>
      <c r="AH42" s="6">
        <v>46480.500000000029</v>
      </c>
      <c r="AI42" s="6">
        <v>45003.250000000007</v>
      </c>
      <c r="AJ42" s="6">
        <v>43687.166666666657</v>
      </c>
      <c r="AK42" s="6">
        <v>39362.333333333328</v>
      </c>
      <c r="AL42" s="6">
        <v>31301.583333333358</v>
      </c>
      <c r="AM42" s="6">
        <v>27071.666666666657</v>
      </c>
      <c r="AN42" s="6">
        <v>24280.916666666661</v>
      </c>
      <c r="AO42" s="6">
        <v>17056.166666666668</v>
      </c>
      <c r="AP42" s="6">
        <v>19420.666666666639</v>
      </c>
      <c r="AQ42" s="257">
        <f t="shared" si="26"/>
        <v>13.587027294210122</v>
      </c>
      <c r="AR42" s="84">
        <f t="shared" si="27"/>
        <v>37.199878770370873</v>
      </c>
      <c r="AT42" s="70" t="s">
        <v>41</v>
      </c>
      <c r="AU42" s="70" t="s">
        <v>49</v>
      </c>
      <c r="AV42" s="6" t="s">
        <v>126</v>
      </c>
      <c r="AW42" s="327" t="s">
        <v>125</v>
      </c>
      <c r="AX42" s="69">
        <v>5</v>
      </c>
    </row>
    <row r="43" spans="1:66" x14ac:dyDescent="0.3">
      <c r="A43" s="6" t="s">
        <v>33</v>
      </c>
      <c r="B43" s="6" t="s">
        <v>53</v>
      </c>
      <c r="C43" s="45">
        <v>175</v>
      </c>
      <c r="D43" s="6">
        <v>669438.25000000012</v>
      </c>
      <c r="E43" s="6">
        <v>661832.41666666674</v>
      </c>
      <c r="F43" s="4">
        <v>1331270.6666666665</v>
      </c>
      <c r="G43" s="6">
        <v>37756.166666666686</v>
      </c>
      <c r="H43" s="6">
        <v>43150.166666666672</v>
      </c>
      <c r="I43" s="6">
        <v>46190.083333333321</v>
      </c>
      <c r="J43" s="6">
        <v>42878.250000000022</v>
      </c>
      <c r="K43" s="6">
        <v>40710</v>
      </c>
      <c r="L43" s="6">
        <v>45458.583333333321</v>
      </c>
      <c r="M43" s="6">
        <v>49821.999999999993</v>
      </c>
      <c r="N43" s="6">
        <v>49427.666666666672</v>
      </c>
      <c r="O43" s="6">
        <v>45894.666666666642</v>
      </c>
      <c r="P43" s="6">
        <v>41552.416666666657</v>
      </c>
      <c r="Q43" s="6">
        <v>44131.916666666672</v>
      </c>
      <c r="R43" s="6">
        <v>43043.249999999971</v>
      </c>
      <c r="S43" s="6">
        <v>37275.333333333321</v>
      </c>
      <c r="T43" s="6">
        <v>29911.333333333328</v>
      </c>
      <c r="U43" s="6">
        <v>24914.583333333336</v>
      </c>
      <c r="V43" s="6">
        <v>21476.333333333336</v>
      </c>
      <c r="W43" s="6">
        <v>14201.750000000005</v>
      </c>
      <c r="X43" s="6">
        <v>11643.75</v>
      </c>
      <c r="Y43" s="6">
        <v>35865.833333333328</v>
      </c>
      <c r="Z43" s="6">
        <v>41314.33333333335</v>
      </c>
      <c r="AA43" s="6">
        <v>43626.583333333336</v>
      </c>
      <c r="AB43" s="6">
        <v>40027.666666666679</v>
      </c>
      <c r="AC43" s="6">
        <v>37645.916666666672</v>
      </c>
      <c r="AD43" s="6">
        <v>45154.833333333321</v>
      </c>
      <c r="AE43" s="6">
        <v>49403.083333333314</v>
      </c>
      <c r="AF43" s="6">
        <v>48653.666666666679</v>
      </c>
      <c r="AG43" s="6">
        <v>45050.083333333343</v>
      </c>
      <c r="AH43" s="6">
        <v>37822.750000000022</v>
      </c>
      <c r="AI43" s="6">
        <v>40992.75</v>
      </c>
      <c r="AJ43" s="6">
        <v>40946.666666666686</v>
      </c>
      <c r="AK43" s="6">
        <v>36688.583333333343</v>
      </c>
      <c r="AL43" s="6">
        <v>30481.999999999993</v>
      </c>
      <c r="AM43" s="6">
        <v>26835.749999999996</v>
      </c>
      <c r="AN43" s="6">
        <v>24413.749999999993</v>
      </c>
      <c r="AO43" s="6">
        <v>17991.083333333332</v>
      </c>
      <c r="AP43" s="6">
        <v>18917.083333333347</v>
      </c>
      <c r="AQ43" s="257">
        <f t="shared" si="26"/>
        <v>16.584712800702693</v>
      </c>
      <c r="AR43" s="84">
        <f t="shared" si="27"/>
        <v>39.176707992264035</v>
      </c>
      <c r="AT43" s="70" t="s">
        <v>31</v>
      </c>
      <c r="AU43" s="70" t="s">
        <v>82</v>
      </c>
      <c r="AV43" s="6" t="s">
        <v>134</v>
      </c>
      <c r="AW43" s="6" t="s">
        <v>133</v>
      </c>
      <c r="AX43" s="69">
        <v>38</v>
      </c>
    </row>
    <row r="44" spans="1:66" x14ac:dyDescent="0.3">
      <c r="A44" s="6" t="s">
        <v>39</v>
      </c>
      <c r="B44" s="6" t="s">
        <v>54</v>
      </c>
      <c r="C44" s="45">
        <v>120</v>
      </c>
      <c r="D44" s="6">
        <v>562097.91666666651</v>
      </c>
      <c r="E44" s="6">
        <v>542812.49999999988</v>
      </c>
      <c r="F44" s="4">
        <v>1104910.4166666667</v>
      </c>
      <c r="G44" s="6">
        <v>27512.250000000004</v>
      </c>
      <c r="H44" s="6">
        <v>31998.333333333318</v>
      </c>
      <c r="I44" s="6">
        <v>33622</v>
      </c>
      <c r="J44" s="6">
        <v>33288.499999999978</v>
      </c>
      <c r="K44" s="6">
        <v>39928.416666666657</v>
      </c>
      <c r="L44" s="6">
        <v>42288.333333333336</v>
      </c>
      <c r="M44" s="6">
        <v>43620.666666666635</v>
      </c>
      <c r="N44" s="6">
        <v>43947.999999999978</v>
      </c>
      <c r="O44" s="6">
        <v>40333.583333333328</v>
      </c>
      <c r="P44" s="6">
        <v>34672.5</v>
      </c>
      <c r="Q44" s="6">
        <v>35845.250000000007</v>
      </c>
      <c r="R44" s="6">
        <v>35373.166666666664</v>
      </c>
      <c r="S44" s="6">
        <v>31689.833333333339</v>
      </c>
      <c r="T44" s="6">
        <v>24957.833333333354</v>
      </c>
      <c r="U44" s="6">
        <v>21169.083333333339</v>
      </c>
      <c r="V44" s="6">
        <v>19490.166666666672</v>
      </c>
      <c r="W44" s="6">
        <v>12214.583333333334</v>
      </c>
      <c r="X44" s="6">
        <v>10145.416666666661</v>
      </c>
      <c r="Y44" s="6">
        <v>26063.083333333332</v>
      </c>
      <c r="Z44" s="6">
        <v>30565.000000000015</v>
      </c>
      <c r="AA44" s="6">
        <v>32208.916666666664</v>
      </c>
      <c r="AB44" s="6">
        <v>31450.166666666661</v>
      </c>
      <c r="AC44" s="6">
        <v>38387</v>
      </c>
      <c r="AD44" s="6">
        <v>38471.416666666672</v>
      </c>
      <c r="AE44" s="6">
        <v>40814.749999999978</v>
      </c>
      <c r="AF44" s="6">
        <v>40035.499999999993</v>
      </c>
      <c r="AG44" s="6">
        <v>36062.083333333328</v>
      </c>
      <c r="AH44" s="6">
        <v>30898.75</v>
      </c>
      <c r="AI44" s="6">
        <v>32878.916666666679</v>
      </c>
      <c r="AJ44" s="6">
        <v>33747.583333333328</v>
      </c>
      <c r="AK44" s="6">
        <v>30336.666666666657</v>
      </c>
      <c r="AL44" s="6">
        <v>25101.249999999996</v>
      </c>
      <c r="AM44" s="6">
        <v>22652.75</v>
      </c>
      <c r="AN44" s="6">
        <v>22171.249999999996</v>
      </c>
      <c r="AO44" s="6">
        <v>15193.999999999998</v>
      </c>
      <c r="AP44" s="6">
        <v>15773.416666666659</v>
      </c>
      <c r="AQ44" s="257">
        <f t="shared" si="26"/>
        <v>17.093670866982052</v>
      </c>
      <c r="AR44" s="84">
        <f t="shared" si="27"/>
        <v>39.838115458078235</v>
      </c>
      <c r="AT44" s="70" t="s">
        <v>39</v>
      </c>
      <c r="AU44" s="70" t="s">
        <v>54</v>
      </c>
      <c r="AV44" s="6" t="s">
        <v>103</v>
      </c>
      <c r="AW44" s="6" t="s">
        <v>102</v>
      </c>
      <c r="AX44" s="69">
        <v>10</v>
      </c>
    </row>
    <row r="45" spans="1:66" x14ac:dyDescent="0.3">
      <c r="A45" s="6" t="s">
        <v>7</v>
      </c>
      <c r="B45" s="6" t="s">
        <v>55</v>
      </c>
      <c r="C45" s="45">
        <v>113</v>
      </c>
      <c r="D45" s="6">
        <v>567137.25</v>
      </c>
      <c r="E45" s="6">
        <v>567626.16666666663</v>
      </c>
      <c r="F45" s="4">
        <v>1134763.4166666667</v>
      </c>
      <c r="G45" s="6">
        <v>26631.249999999996</v>
      </c>
      <c r="H45" s="6">
        <v>31155.999999999982</v>
      </c>
      <c r="I45" s="6">
        <v>33791.91666666665</v>
      </c>
      <c r="J45" s="6">
        <v>32490.833333333336</v>
      </c>
      <c r="K45" s="6">
        <v>29698.833333333328</v>
      </c>
      <c r="L45" s="6">
        <v>35070.83333333335</v>
      </c>
      <c r="M45" s="6">
        <v>40000.249999999993</v>
      </c>
      <c r="N45" s="6">
        <v>38616.833333333328</v>
      </c>
      <c r="O45" s="6">
        <v>37328.000000000007</v>
      </c>
      <c r="P45" s="6">
        <v>34128.083333333336</v>
      </c>
      <c r="Q45" s="6">
        <v>39798.083333333343</v>
      </c>
      <c r="R45" s="6">
        <v>41696.749999999993</v>
      </c>
      <c r="S45" s="6">
        <v>37819.083333333321</v>
      </c>
      <c r="T45" s="6">
        <v>30850.583333333339</v>
      </c>
      <c r="U45" s="6">
        <v>27153.333333333332</v>
      </c>
      <c r="V45" s="6">
        <v>24897.666666666672</v>
      </c>
      <c r="W45" s="6">
        <v>14729.08333333333</v>
      </c>
      <c r="X45" s="6">
        <v>11279.833333333334</v>
      </c>
      <c r="Y45" s="6">
        <v>25548.083333333339</v>
      </c>
      <c r="Z45" s="6">
        <v>29856.083333333336</v>
      </c>
      <c r="AA45" s="6">
        <v>32587.583333333332</v>
      </c>
      <c r="AB45" s="6">
        <v>30295.499999999996</v>
      </c>
      <c r="AC45" s="6">
        <v>27805.416666666686</v>
      </c>
      <c r="AD45" s="6">
        <v>34451.5</v>
      </c>
      <c r="AE45" s="6">
        <v>38878.499999999993</v>
      </c>
      <c r="AF45" s="6">
        <v>38070.500000000007</v>
      </c>
      <c r="AG45" s="6">
        <v>35800.833333333336</v>
      </c>
      <c r="AH45" s="6">
        <v>32379.083333333343</v>
      </c>
      <c r="AI45" s="6">
        <v>38708.249999999978</v>
      </c>
      <c r="AJ45" s="6">
        <v>41271.166666666672</v>
      </c>
      <c r="AK45" s="6">
        <v>37745.083333333314</v>
      </c>
      <c r="AL45" s="6">
        <v>31664.750000000007</v>
      </c>
      <c r="AM45" s="6">
        <v>28598.416666666664</v>
      </c>
      <c r="AN45" s="6">
        <v>27944.999999999985</v>
      </c>
      <c r="AO45" s="6">
        <v>17981.999999999989</v>
      </c>
      <c r="AP45" s="6">
        <v>18038.416666666668</v>
      </c>
      <c r="AQ45" s="257">
        <f t="shared" si="26"/>
        <v>20.545170906035402</v>
      </c>
      <c r="AR45" s="84">
        <f t="shared" si="27"/>
        <v>42.385376584737443</v>
      </c>
      <c r="AT45" s="70" t="s">
        <v>7</v>
      </c>
      <c r="AU45" s="70" t="s">
        <v>55</v>
      </c>
      <c r="AV45" s="6" t="s">
        <v>103</v>
      </c>
      <c r="AW45" s="6" t="s">
        <v>102</v>
      </c>
      <c r="AX45" s="69">
        <v>11</v>
      </c>
    </row>
    <row r="46" spans="1:66" x14ac:dyDescent="0.3">
      <c r="A46" s="6" t="s">
        <v>2</v>
      </c>
      <c r="B46" s="6" t="s">
        <v>56</v>
      </c>
      <c r="C46" s="45">
        <v>79</v>
      </c>
      <c r="D46" s="6">
        <v>411950.91666666669</v>
      </c>
      <c r="E46" s="6">
        <v>417687.66666666657</v>
      </c>
      <c r="F46" s="4">
        <v>829638.58333333337</v>
      </c>
      <c r="G46" s="6">
        <v>18273.250000000015</v>
      </c>
      <c r="H46" s="6">
        <v>22070.083333333358</v>
      </c>
      <c r="I46" s="6">
        <v>24148.249999999996</v>
      </c>
      <c r="J46" s="6">
        <v>23314.083333333325</v>
      </c>
      <c r="K46" s="6">
        <v>20008</v>
      </c>
      <c r="L46" s="6">
        <v>22858.333333333347</v>
      </c>
      <c r="M46" s="6">
        <v>26176.499999999996</v>
      </c>
      <c r="N46" s="6">
        <v>26650.583333333325</v>
      </c>
      <c r="O46" s="6">
        <v>26067.916666666661</v>
      </c>
      <c r="P46" s="6">
        <v>24059.749999999989</v>
      </c>
      <c r="Q46" s="6">
        <v>27773.249999999996</v>
      </c>
      <c r="R46" s="6">
        <v>30543.416666666661</v>
      </c>
      <c r="S46" s="6">
        <v>28771.083333333347</v>
      </c>
      <c r="T46" s="6">
        <v>24113.333333333339</v>
      </c>
      <c r="U46" s="6">
        <v>22360.333333333339</v>
      </c>
      <c r="V46" s="6">
        <v>21411.250000000007</v>
      </c>
      <c r="W46" s="6">
        <v>13029.083333333336</v>
      </c>
      <c r="X46" s="6">
        <v>10322.416666666664</v>
      </c>
      <c r="Y46" s="6">
        <v>17342.75</v>
      </c>
      <c r="Z46" s="6">
        <v>20792.58333333335</v>
      </c>
      <c r="AA46" s="6">
        <v>22818</v>
      </c>
      <c r="AB46" s="6">
        <v>21793.749999999989</v>
      </c>
      <c r="AC46" s="6">
        <v>19158.333333333325</v>
      </c>
      <c r="AD46" s="6">
        <v>22567.083333333328</v>
      </c>
      <c r="AE46" s="6">
        <v>25959.916666666664</v>
      </c>
      <c r="AF46" s="6">
        <v>26512.499999999993</v>
      </c>
      <c r="AG46" s="6">
        <v>25381.916666666661</v>
      </c>
      <c r="AH46" s="6">
        <v>23520.666666666668</v>
      </c>
      <c r="AI46" s="6">
        <v>27804</v>
      </c>
      <c r="AJ46" s="6">
        <v>30766.750000000011</v>
      </c>
      <c r="AK46" s="6">
        <v>28725.416666666653</v>
      </c>
      <c r="AL46" s="6">
        <v>25658.583333333339</v>
      </c>
      <c r="AM46" s="6">
        <v>24296.666666666653</v>
      </c>
      <c r="AN46" s="6">
        <v>23502.083333333332</v>
      </c>
      <c r="AO46" s="6">
        <v>15257.916666666666</v>
      </c>
      <c r="AP46" s="6">
        <v>15828.749999999996</v>
      </c>
      <c r="AQ46" s="257">
        <f t="shared" si="26"/>
        <v>23.598277683766515</v>
      </c>
      <c r="AR46" s="84">
        <f t="shared" si="27"/>
        <v>44.017878668653196</v>
      </c>
      <c r="AT46" s="70" t="s">
        <v>9</v>
      </c>
      <c r="AU46" s="70" t="s">
        <v>83</v>
      </c>
      <c r="AV46" s="6" t="s">
        <v>134</v>
      </c>
      <c r="AW46" s="6" t="s">
        <v>133</v>
      </c>
      <c r="AX46" s="69">
        <v>39</v>
      </c>
    </row>
    <row r="47" spans="1:66" x14ac:dyDescent="0.3">
      <c r="A47" s="6" t="s">
        <v>11</v>
      </c>
      <c r="B47" s="6" t="s">
        <v>57</v>
      </c>
      <c r="C47" s="45">
        <v>129</v>
      </c>
      <c r="D47" s="6">
        <v>621163.24999999988</v>
      </c>
      <c r="E47" s="6">
        <v>605787.49999999988</v>
      </c>
      <c r="F47" s="4">
        <v>1226950.7499999995</v>
      </c>
      <c r="G47" s="6">
        <v>30119.500000000004</v>
      </c>
      <c r="H47" s="6">
        <v>35927.916666666672</v>
      </c>
      <c r="I47" s="6">
        <v>38336.416666666642</v>
      </c>
      <c r="J47" s="6">
        <v>39486.666666666679</v>
      </c>
      <c r="K47" s="6">
        <v>43474.000000000015</v>
      </c>
      <c r="L47" s="6">
        <v>46830.416666666679</v>
      </c>
      <c r="M47" s="6">
        <v>46271.500000000015</v>
      </c>
      <c r="N47" s="6">
        <v>45021.66666666665</v>
      </c>
      <c r="O47" s="6">
        <v>42809.75</v>
      </c>
      <c r="P47" s="6">
        <v>37639.666666666628</v>
      </c>
      <c r="Q47" s="6">
        <v>39338.249999999971</v>
      </c>
      <c r="R47" s="6">
        <v>38979.583333333343</v>
      </c>
      <c r="S47" s="6">
        <v>35624.166666666642</v>
      </c>
      <c r="T47" s="6">
        <v>29382.833333333332</v>
      </c>
      <c r="U47" s="6">
        <v>25400.333333333332</v>
      </c>
      <c r="V47" s="6">
        <v>22525.499999999989</v>
      </c>
      <c r="W47" s="6">
        <v>13276.666666666664</v>
      </c>
      <c r="X47" s="6">
        <v>10718.416666666664</v>
      </c>
      <c r="Y47" s="6">
        <v>28503.166666666661</v>
      </c>
      <c r="Z47" s="6">
        <v>33734.749999999993</v>
      </c>
      <c r="AA47" s="6">
        <v>36480.75</v>
      </c>
      <c r="AB47" s="6">
        <v>36371.166666666686</v>
      </c>
      <c r="AC47" s="6">
        <v>40295.249999999993</v>
      </c>
      <c r="AD47" s="6">
        <v>41476.5</v>
      </c>
      <c r="AE47" s="6">
        <v>42810.249999999985</v>
      </c>
      <c r="AF47" s="6">
        <v>42809.166666666642</v>
      </c>
      <c r="AG47" s="6">
        <v>40423.916666666628</v>
      </c>
      <c r="AH47" s="6">
        <v>35476.5</v>
      </c>
      <c r="AI47" s="6">
        <v>38194.583333333336</v>
      </c>
      <c r="AJ47" s="6">
        <v>38618.500000000007</v>
      </c>
      <c r="AK47" s="6">
        <v>35753.25</v>
      </c>
      <c r="AL47" s="6">
        <v>29814.833333333328</v>
      </c>
      <c r="AM47" s="6">
        <v>27234.166666666639</v>
      </c>
      <c r="AN47" s="6">
        <v>24860.999999999989</v>
      </c>
      <c r="AO47" s="6">
        <v>16050.416666666668</v>
      </c>
      <c r="AP47" s="6">
        <v>16879.333333333339</v>
      </c>
      <c r="AQ47" s="257">
        <f t="shared" si="26"/>
        <v>17.616314265262893</v>
      </c>
      <c r="AR47" s="84">
        <f t="shared" si="27"/>
        <v>40.052809984426851</v>
      </c>
      <c r="AT47" s="70" t="s">
        <v>36</v>
      </c>
      <c r="AU47" s="70" t="s">
        <v>84</v>
      </c>
      <c r="AV47" s="6" t="s">
        <v>134</v>
      </c>
      <c r="AW47" s="6" t="s">
        <v>133</v>
      </c>
      <c r="AX47" s="69">
        <v>40</v>
      </c>
    </row>
    <row r="48" spans="1:66" x14ac:dyDescent="0.3">
      <c r="A48" s="6" t="s">
        <v>10</v>
      </c>
      <c r="B48" s="6" t="s">
        <v>58</v>
      </c>
      <c r="C48" s="45">
        <v>81</v>
      </c>
      <c r="D48" s="6">
        <v>407623.08333333331</v>
      </c>
      <c r="E48" s="6">
        <v>413221.83333333326</v>
      </c>
      <c r="F48" s="4">
        <v>820844.91666666651</v>
      </c>
      <c r="G48" s="6">
        <v>17195.249999999993</v>
      </c>
      <c r="H48" s="6">
        <v>21858.083333333332</v>
      </c>
      <c r="I48" s="6">
        <v>23850.750000000007</v>
      </c>
      <c r="J48" s="6">
        <v>22512.083333333332</v>
      </c>
      <c r="K48" s="6">
        <v>21427.833333333328</v>
      </c>
      <c r="L48" s="6">
        <v>24143.166666666664</v>
      </c>
      <c r="M48" s="6">
        <v>26114.666666666668</v>
      </c>
      <c r="N48" s="6">
        <v>26271.083333333343</v>
      </c>
      <c r="O48" s="6">
        <v>24893.916666666668</v>
      </c>
      <c r="P48" s="6">
        <v>22678.750000000004</v>
      </c>
      <c r="Q48" s="6">
        <v>27012.666666666664</v>
      </c>
      <c r="R48" s="6">
        <v>29640.166666666664</v>
      </c>
      <c r="S48" s="6">
        <v>29144.499999999985</v>
      </c>
      <c r="T48" s="6">
        <v>24479.500000000011</v>
      </c>
      <c r="U48" s="6">
        <v>22134.583333333339</v>
      </c>
      <c r="V48" s="6">
        <v>21430.583333333347</v>
      </c>
      <c r="W48" s="6">
        <v>12863.999999999996</v>
      </c>
      <c r="X48" s="6">
        <v>9971.4999999999982</v>
      </c>
      <c r="Y48" s="6">
        <v>16389.583333333328</v>
      </c>
      <c r="Z48" s="6">
        <v>20469.999999999989</v>
      </c>
      <c r="AA48" s="6">
        <v>23004.833333333332</v>
      </c>
      <c r="AB48" s="6">
        <v>22034.000000000004</v>
      </c>
      <c r="AC48" s="6">
        <v>20942.333333333332</v>
      </c>
      <c r="AD48" s="6">
        <v>22538.25</v>
      </c>
      <c r="AE48" s="6">
        <v>25183.499999999982</v>
      </c>
      <c r="AF48" s="6">
        <v>25537.166666666661</v>
      </c>
      <c r="AG48" s="6">
        <v>24308.833333333343</v>
      </c>
      <c r="AH48" s="6">
        <v>22512.750000000015</v>
      </c>
      <c r="AI48" s="6">
        <v>27847.083333333343</v>
      </c>
      <c r="AJ48" s="6">
        <v>30392.583333333328</v>
      </c>
      <c r="AK48" s="6">
        <v>29504.833333333339</v>
      </c>
      <c r="AL48" s="6">
        <v>25576.250000000011</v>
      </c>
      <c r="AM48" s="6">
        <v>23710.166666666672</v>
      </c>
      <c r="AN48" s="6">
        <v>23391.249999999993</v>
      </c>
      <c r="AO48" s="6">
        <v>15041.333333333332</v>
      </c>
      <c r="AP48" s="6">
        <v>14837.08333333333</v>
      </c>
      <c r="AQ48" s="257">
        <f t="shared" si="26"/>
        <v>23.565505014700818</v>
      </c>
      <c r="AR48" s="84">
        <f t="shared" si="27"/>
        <v>43.96418294198692</v>
      </c>
      <c r="AT48" s="70" t="s">
        <v>19</v>
      </c>
      <c r="AU48" s="70" t="s">
        <v>75</v>
      </c>
      <c r="AV48" s="6" t="s">
        <v>113</v>
      </c>
      <c r="AW48" s="6" t="s">
        <v>112</v>
      </c>
      <c r="AX48" s="69">
        <v>31</v>
      </c>
    </row>
    <row r="49" spans="1:50" x14ac:dyDescent="0.3">
      <c r="A49" s="6" t="s">
        <v>25</v>
      </c>
      <c r="B49" s="6" t="s">
        <v>59</v>
      </c>
      <c r="C49" s="45">
        <v>67</v>
      </c>
      <c r="D49" s="6">
        <v>422416.08333333331</v>
      </c>
      <c r="E49" s="6">
        <v>418717.91666666674</v>
      </c>
      <c r="F49" s="4">
        <v>841134.00000000012</v>
      </c>
      <c r="G49" s="6">
        <v>21755.416666666664</v>
      </c>
      <c r="H49" s="6">
        <v>25589.833333333339</v>
      </c>
      <c r="I49" s="6">
        <v>27618.916666666672</v>
      </c>
      <c r="J49" s="6">
        <v>25963.583333333332</v>
      </c>
      <c r="K49" s="6">
        <v>22061.75</v>
      </c>
      <c r="L49" s="6">
        <v>26233.083333333336</v>
      </c>
      <c r="M49" s="6">
        <v>31537.499999999989</v>
      </c>
      <c r="N49" s="6">
        <v>32760.833333333314</v>
      </c>
      <c r="O49" s="6">
        <v>31582.249999999985</v>
      </c>
      <c r="P49" s="6">
        <v>27864.333333333328</v>
      </c>
      <c r="Q49" s="6">
        <v>29148.750000000007</v>
      </c>
      <c r="R49" s="6">
        <v>28877.166666666664</v>
      </c>
      <c r="S49" s="6">
        <v>24696.916666666661</v>
      </c>
      <c r="T49" s="6">
        <v>19235.083333333332</v>
      </c>
      <c r="U49" s="6">
        <v>16478.583333333339</v>
      </c>
      <c r="V49" s="6">
        <v>15424.916666666666</v>
      </c>
      <c r="W49" s="6">
        <v>8807</v>
      </c>
      <c r="X49" s="6">
        <v>6780.1666666666661</v>
      </c>
      <c r="Y49" s="6">
        <v>20655.666666666668</v>
      </c>
      <c r="Z49" s="6">
        <v>24501.333333333343</v>
      </c>
      <c r="AA49" s="6">
        <v>26263.833333333325</v>
      </c>
      <c r="AB49" s="6">
        <v>24573.583333333336</v>
      </c>
      <c r="AC49" s="6">
        <v>21202.249999999982</v>
      </c>
      <c r="AD49" s="6">
        <v>26280.666666666672</v>
      </c>
      <c r="AE49" s="6">
        <v>31140.749999999985</v>
      </c>
      <c r="AF49" s="6">
        <v>31817.083333333332</v>
      </c>
      <c r="AG49" s="6">
        <v>29480.250000000007</v>
      </c>
      <c r="AH49" s="6">
        <v>25828.250000000004</v>
      </c>
      <c r="AI49" s="6">
        <v>27608.583333333339</v>
      </c>
      <c r="AJ49" s="6">
        <v>27866.333333333343</v>
      </c>
      <c r="AK49" s="6">
        <v>24619.916666666668</v>
      </c>
      <c r="AL49" s="6">
        <v>20151.416666666661</v>
      </c>
      <c r="AM49" s="6">
        <v>18241.499999999996</v>
      </c>
      <c r="AN49" s="6">
        <v>17411.5</v>
      </c>
      <c r="AO49" s="6">
        <v>10523.833333333336</v>
      </c>
      <c r="AP49" s="6">
        <v>10551.166666666668</v>
      </c>
      <c r="AQ49" s="257">
        <f t="shared" si="26"/>
        <v>17.072804888004363</v>
      </c>
      <c r="AR49" s="84">
        <f t="shared" si="27"/>
        <v>40.181031995694696</v>
      </c>
      <c r="AT49" s="70" t="s">
        <v>26</v>
      </c>
      <c r="AU49" s="70" t="s">
        <v>85</v>
      </c>
      <c r="AV49" s="6" t="s">
        <v>134</v>
      </c>
      <c r="AW49" s="6" t="s">
        <v>133</v>
      </c>
      <c r="AX49" s="69">
        <v>41</v>
      </c>
    </row>
    <row r="50" spans="1:50" x14ac:dyDescent="0.3">
      <c r="A50" s="6" t="s">
        <v>30</v>
      </c>
      <c r="B50" s="6" t="s">
        <v>60</v>
      </c>
      <c r="C50" s="45">
        <v>131</v>
      </c>
      <c r="D50" s="6">
        <v>637844.33333333302</v>
      </c>
      <c r="E50" s="6">
        <v>634704.41666666651</v>
      </c>
      <c r="F50" s="4">
        <v>1272548.75</v>
      </c>
      <c r="G50" s="6">
        <v>29821.583333333336</v>
      </c>
      <c r="H50" s="6">
        <v>36337.416666666628</v>
      </c>
      <c r="I50" s="6">
        <v>38901.333333333328</v>
      </c>
      <c r="J50" s="6">
        <v>38622.916666666657</v>
      </c>
      <c r="K50" s="6">
        <v>45961.166666666621</v>
      </c>
      <c r="L50" s="6">
        <v>44681.916666666657</v>
      </c>
      <c r="M50" s="6">
        <v>48797.999999999993</v>
      </c>
      <c r="N50" s="6">
        <v>47652.499999999978</v>
      </c>
      <c r="O50" s="6">
        <v>43334.583333333343</v>
      </c>
      <c r="P50" s="6">
        <v>37785.333333333321</v>
      </c>
      <c r="Q50" s="6">
        <v>40813.499999999985</v>
      </c>
      <c r="R50" s="6">
        <v>42003.833333333328</v>
      </c>
      <c r="S50" s="6">
        <v>37840.166666666686</v>
      </c>
      <c r="T50" s="6">
        <v>30066.499999999993</v>
      </c>
      <c r="U50" s="6">
        <v>26235.416666666664</v>
      </c>
      <c r="V50" s="6">
        <v>23735.416666666657</v>
      </c>
      <c r="W50" s="6">
        <v>14043.750000000007</v>
      </c>
      <c r="X50" s="6">
        <v>11209</v>
      </c>
      <c r="Y50" s="6">
        <v>28755.666666666657</v>
      </c>
      <c r="Z50" s="6">
        <v>34476.083333333328</v>
      </c>
      <c r="AA50" s="6">
        <v>36813.166666666672</v>
      </c>
      <c r="AB50" s="6">
        <v>37989.333333333336</v>
      </c>
      <c r="AC50" s="6">
        <v>48041.499999999935</v>
      </c>
      <c r="AD50" s="6">
        <v>42335.833333333307</v>
      </c>
      <c r="AE50" s="6">
        <v>45504.583333333343</v>
      </c>
      <c r="AF50" s="6">
        <v>44268.916666666701</v>
      </c>
      <c r="AG50" s="6">
        <v>40635.583333333343</v>
      </c>
      <c r="AH50" s="6">
        <v>35561.749999999993</v>
      </c>
      <c r="AI50" s="6">
        <v>39150.749999999985</v>
      </c>
      <c r="AJ50" s="6">
        <v>41183.999999999993</v>
      </c>
      <c r="AK50" s="6">
        <v>38084.083333333336</v>
      </c>
      <c r="AL50" s="6">
        <v>31179.583333333339</v>
      </c>
      <c r="AM50" s="6">
        <v>27972.166666666675</v>
      </c>
      <c r="AN50" s="6">
        <v>26880.333333333336</v>
      </c>
      <c r="AO50" s="6">
        <v>17617.916666666657</v>
      </c>
      <c r="AP50" s="6">
        <v>18253.166666666668</v>
      </c>
      <c r="AQ50" s="257">
        <f t="shared" si="26"/>
        <v>17.853402472793281</v>
      </c>
      <c r="AR50" s="84">
        <f t="shared" si="27"/>
        <v>40.316464627910456</v>
      </c>
      <c r="AT50" s="70" t="s">
        <v>22</v>
      </c>
      <c r="AU50" s="70" t="s">
        <v>50</v>
      </c>
      <c r="AV50" s="6" t="s">
        <v>126</v>
      </c>
      <c r="AW50" s="6" t="s">
        <v>125</v>
      </c>
      <c r="AX50" s="69">
        <v>6</v>
      </c>
    </row>
    <row r="51" spans="1:50" x14ac:dyDescent="0.3">
      <c r="A51" s="6" t="s">
        <v>21</v>
      </c>
      <c r="B51" s="6" t="s">
        <v>61</v>
      </c>
      <c r="C51" s="45">
        <v>51</v>
      </c>
      <c r="D51" s="6">
        <v>264062.25</v>
      </c>
      <c r="E51" s="6">
        <v>268317.08333333331</v>
      </c>
      <c r="F51" s="4">
        <v>532379.33333333337</v>
      </c>
      <c r="G51" s="6">
        <v>12186.166666666672</v>
      </c>
      <c r="H51" s="6">
        <v>14457.166666666664</v>
      </c>
      <c r="I51" s="6">
        <v>16012.833333333338</v>
      </c>
      <c r="J51" s="6">
        <v>15820.583333333325</v>
      </c>
      <c r="K51" s="6">
        <v>13245.416666666657</v>
      </c>
      <c r="L51" s="6">
        <v>14756.583333333343</v>
      </c>
      <c r="M51" s="6">
        <v>16710.916666666668</v>
      </c>
      <c r="N51" s="6">
        <v>16962.083333333336</v>
      </c>
      <c r="O51" s="6">
        <v>16054.416666666666</v>
      </c>
      <c r="P51" s="6">
        <v>15123.083333333334</v>
      </c>
      <c r="Q51" s="6">
        <v>18122.083333333347</v>
      </c>
      <c r="R51" s="6">
        <v>19520.833333333343</v>
      </c>
      <c r="S51" s="6">
        <v>18519.083333333336</v>
      </c>
      <c r="T51" s="6">
        <v>15486.666666666662</v>
      </c>
      <c r="U51" s="6">
        <v>13957.000000000004</v>
      </c>
      <c r="V51" s="6">
        <v>12910.41666666667</v>
      </c>
      <c r="W51" s="6">
        <v>7979.583333333333</v>
      </c>
      <c r="X51" s="6">
        <v>6237.3333333333294</v>
      </c>
      <c r="Y51" s="6">
        <v>11365.000000000004</v>
      </c>
      <c r="Z51" s="6">
        <v>13701.166666666664</v>
      </c>
      <c r="AA51" s="6">
        <v>15300.25</v>
      </c>
      <c r="AB51" s="6">
        <v>15191.166666666662</v>
      </c>
      <c r="AC51" s="6">
        <v>12652.749999999998</v>
      </c>
      <c r="AD51" s="6">
        <v>14597.083333333334</v>
      </c>
      <c r="AE51" s="6">
        <v>16535.750000000007</v>
      </c>
      <c r="AF51" s="6">
        <v>16974.499999999996</v>
      </c>
      <c r="AG51" s="6">
        <v>15988.916666666668</v>
      </c>
      <c r="AH51" s="6">
        <v>14747.749999999998</v>
      </c>
      <c r="AI51" s="6">
        <v>18164.416666666653</v>
      </c>
      <c r="AJ51" s="6">
        <v>19863.333333333343</v>
      </c>
      <c r="AK51" s="6">
        <v>18835.833333333328</v>
      </c>
      <c r="AL51" s="6">
        <v>15990.5</v>
      </c>
      <c r="AM51" s="6">
        <v>14853</v>
      </c>
      <c r="AN51" s="6">
        <v>14444.083333333339</v>
      </c>
      <c r="AO51" s="6">
        <v>9624.9166666666697</v>
      </c>
      <c r="AP51" s="6">
        <v>9486.6666666666715</v>
      </c>
      <c r="AQ51" s="257">
        <f t="shared" si="26"/>
        <v>22.722551213483118</v>
      </c>
      <c r="AR51" s="84">
        <f t="shared" si="27"/>
        <v>43.442175003036695</v>
      </c>
      <c r="AT51" s="70" t="s">
        <v>27</v>
      </c>
      <c r="AU51" s="70" t="s">
        <v>76</v>
      </c>
      <c r="AV51" s="6" t="s">
        <v>113</v>
      </c>
      <c r="AW51" s="6" t="s">
        <v>112</v>
      </c>
      <c r="AX51" s="69">
        <v>32</v>
      </c>
    </row>
    <row r="52" spans="1:50" x14ac:dyDescent="0.3">
      <c r="A52" s="6" t="s">
        <v>18</v>
      </c>
      <c r="B52" s="6" t="s">
        <v>62</v>
      </c>
      <c r="C52" s="45">
        <v>142</v>
      </c>
      <c r="D52" s="6">
        <v>599811.16666666674</v>
      </c>
      <c r="E52" s="6">
        <v>598927.58333333326</v>
      </c>
      <c r="F52" s="4">
        <v>1198738.75</v>
      </c>
      <c r="G52" s="6">
        <v>29693.499999999996</v>
      </c>
      <c r="H52" s="6">
        <v>33914.583333333336</v>
      </c>
      <c r="I52" s="6">
        <v>36356.166666666664</v>
      </c>
      <c r="J52" s="6">
        <v>34649.833333333314</v>
      </c>
      <c r="K52" s="6">
        <v>31763.166666666668</v>
      </c>
      <c r="L52" s="6">
        <v>36224.166666666664</v>
      </c>
      <c r="M52" s="6">
        <v>41669.000000000022</v>
      </c>
      <c r="N52" s="6">
        <v>42209.333333333343</v>
      </c>
      <c r="O52" s="6">
        <v>39790.583333333314</v>
      </c>
      <c r="P52" s="6">
        <v>34879.249999999993</v>
      </c>
      <c r="Q52" s="6">
        <v>41066.249999999993</v>
      </c>
      <c r="R52" s="6">
        <v>42656.416666666693</v>
      </c>
      <c r="S52" s="6">
        <v>38873.5</v>
      </c>
      <c r="T52" s="6">
        <v>32314.916666666668</v>
      </c>
      <c r="U52" s="6">
        <v>28368.666666666657</v>
      </c>
      <c r="V52" s="6">
        <v>26514.583333333318</v>
      </c>
      <c r="W52" s="6">
        <v>16565.833333333328</v>
      </c>
      <c r="X52" s="6">
        <v>12301.416666666661</v>
      </c>
      <c r="Y52" s="6">
        <v>28262.166666666657</v>
      </c>
      <c r="Z52" s="6">
        <v>32502.5</v>
      </c>
      <c r="AA52" s="6">
        <v>34617.833333333321</v>
      </c>
      <c r="AB52" s="6">
        <v>33209</v>
      </c>
      <c r="AC52" s="6">
        <v>30507.583333333336</v>
      </c>
      <c r="AD52" s="6">
        <v>35397.08333333335</v>
      </c>
      <c r="AE52" s="6">
        <v>41169.583333333343</v>
      </c>
      <c r="AF52" s="6">
        <v>40597.499999999978</v>
      </c>
      <c r="AG52" s="6">
        <v>37448.999999999956</v>
      </c>
      <c r="AH52" s="6">
        <v>33145.583333333314</v>
      </c>
      <c r="AI52" s="6">
        <v>39200.583333333321</v>
      </c>
      <c r="AJ52" s="6">
        <v>41866.333333333343</v>
      </c>
      <c r="AK52" s="6">
        <v>38520.916666666708</v>
      </c>
      <c r="AL52" s="6">
        <v>33069.416666666679</v>
      </c>
      <c r="AM52" s="6">
        <v>30067.999999999985</v>
      </c>
      <c r="AN52" s="6">
        <v>29722.249999999996</v>
      </c>
      <c r="AO52" s="6">
        <v>19979.25</v>
      </c>
      <c r="AP52" s="6">
        <v>19643.000000000011</v>
      </c>
      <c r="AQ52" s="257">
        <f t="shared" si="26"/>
        <v>20.734070149424412</v>
      </c>
      <c r="AR52" s="84">
        <f t="shared" si="27"/>
        <v>42.152787669540167</v>
      </c>
      <c r="AT52" s="70" t="s">
        <v>2</v>
      </c>
      <c r="AU52" s="70" t="s">
        <v>56</v>
      </c>
      <c r="AV52" s="6" t="s">
        <v>103</v>
      </c>
      <c r="AW52" s="6" t="s">
        <v>102</v>
      </c>
      <c r="AX52" s="69">
        <v>12</v>
      </c>
    </row>
    <row r="53" spans="1:50" x14ac:dyDescent="0.3">
      <c r="A53" s="6" t="s">
        <v>4</v>
      </c>
      <c r="B53" s="6" t="s">
        <v>63</v>
      </c>
      <c r="C53" s="45">
        <v>92</v>
      </c>
      <c r="D53" s="6">
        <v>571900.08333333314</v>
      </c>
      <c r="E53" s="6">
        <v>560346.58333333349</v>
      </c>
      <c r="F53" s="4">
        <v>1132246.6666666665</v>
      </c>
      <c r="G53" s="6">
        <v>32827.083333333336</v>
      </c>
      <c r="H53" s="6">
        <v>37274.416666666657</v>
      </c>
      <c r="I53" s="6">
        <v>38777.916666666679</v>
      </c>
      <c r="J53" s="6">
        <v>35374.16666666665</v>
      </c>
      <c r="K53" s="6">
        <v>32101.166666666672</v>
      </c>
      <c r="L53" s="6">
        <v>39536.999999999985</v>
      </c>
      <c r="M53" s="6">
        <v>43885.833333333299</v>
      </c>
      <c r="N53" s="6">
        <v>46454.583333333336</v>
      </c>
      <c r="O53" s="6">
        <v>45253.833333333328</v>
      </c>
      <c r="P53" s="6">
        <v>39692.583333333314</v>
      </c>
      <c r="Q53" s="6">
        <v>37332.916666666657</v>
      </c>
      <c r="R53" s="6">
        <v>35438.166666666679</v>
      </c>
      <c r="S53" s="6">
        <v>30348.666666666664</v>
      </c>
      <c r="T53" s="6">
        <v>23882.333333333332</v>
      </c>
      <c r="U53" s="6">
        <v>19052.749999999996</v>
      </c>
      <c r="V53" s="6">
        <v>16597.583333333339</v>
      </c>
      <c r="W53" s="6">
        <v>9795.4166666666679</v>
      </c>
      <c r="X53" s="6">
        <v>8273.6666666666697</v>
      </c>
      <c r="Y53" s="6">
        <v>31155.416666666679</v>
      </c>
      <c r="Z53" s="6">
        <v>35420.916666666686</v>
      </c>
      <c r="AA53" s="6">
        <v>36829.750000000007</v>
      </c>
      <c r="AB53" s="6">
        <v>32687.416666666661</v>
      </c>
      <c r="AC53" s="6">
        <v>29347.499999999989</v>
      </c>
      <c r="AD53" s="6">
        <v>38603.083333333336</v>
      </c>
      <c r="AE53" s="6">
        <v>44152.91666666665</v>
      </c>
      <c r="AF53" s="6">
        <v>45993.33333333335</v>
      </c>
      <c r="AG53" s="6">
        <v>42698.58333333335</v>
      </c>
      <c r="AH53" s="6">
        <v>36047.249999999985</v>
      </c>
      <c r="AI53" s="6">
        <v>34389.166666666679</v>
      </c>
      <c r="AJ53" s="6">
        <v>33377</v>
      </c>
      <c r="AK53" s="6">
        <v>29905.166666666679</v>
      </c>
      <c r="AL53" s="6">
        <v>24465.250000000007</v>
      </c>
      <c r="AM53" s="6">
        <v>21219.083333333339</v>
      </c>
      <c r="AN53" s="6">
        <v>19019.666666666679</v>
      </c>
      <c r="AO53" s="6">
        <v>12169.333333333332</v>
      </c>
      <c r="AP53" s="6">
        <v>12865.749999999995</v>
      </c>
      <c r="AQ53" s="257">
        <f t="shared" si="26"/>
        <v>14.779538616438122</v>
      </c>
      <c r="AR53" s="84">
        <f t="shared" si="27"/>
        <v>38.475528006264838</v>
      </c>
      <c r="AT53" s="70" t="s">
        <v>14</v>
      </c>
      <c r="AU53" s="70" t="s">
        <v>65</v>
      </c>
      <c r="AV53" s="6" t="s">
        <v>106</v>
      </c>
      <c r="AW53" s="6" t="s">
        <v>105</v>
      </c>
      <c r="AX53" s="69">
        <v>21</v>
      </c>
    </row>
    <row r="54" spans="1:50" x14ac:dyDescent="0.3">
      <c r="A54" s="6" t="s">
        <v>34</v>
      </c>
      <c r="B54" s="6" t="s">
        <v>64</v>
      </c>
      <c r="C54" s="45">
        <v>87</v>
      </c>
      <c r="D54" s="6">
        <v>535149.25</v>
      </c>
      <c r="E54" s="6">
        <v>512287.83333333331</v>
      </c>
      <c r="F54" s="4">
        <v>1047437.0833333333</v>
      </c>
      <c r="G54" s="6">
        <v>24890.333333333339</v>
      </c>
      <c r="H54" s="6">
        <v>30181.000000000004</v>
      </c>
      <c r="I54" s="6">
        <v>32958.83333333335</v>
      </c>
      <c r="J54" s="6">
        <v>31482.250000000007</v>
      </c>
      <c r="K54" s="6">
        <v>32295.583333333318</v>
      </c>
      <c r="L54" s="6">
        <v>39526.749999999985</v>
      </c>
      <c r="M54" s="6">
        <v>45693.000000000022</v>
      </c>
      <c r="N54" s="6">
        <v>45626.166666666679</v>
      </c>
      <c r="O54" s="6">
        <v>41285.916666666657</v>
      </c>
      <c r="P54" s="6">
        <v>35696.41666666665</v>
      </c>
      <c r="Q54" s="6">
        <v>34172.499999999993</v>
      </c>
      <c r="R54" s="6">
        <v>32434.250000000004</v>
      </c>
      <c r="S54" s="6">
        <v>28348.333333333339</v>
      </c>
      <c r="T54" s="6">
        <v>22973.916666666664</v>
      </c>
      <c r="U54" s="6">
        <v>19420.333333333339</v>
      </c>
      <c r="V54" s="6">
        <v>18187.916666666675</v>
      </c>
      <c r="W54" s="6">
        <v>10761.916666666659</v>
      </c>
      <c r="X54" s="6">
        <v>9213.8333333333339</v>
      </c>
      <c r="Y54" s="6">
        <v>23457.25</v>
      </c>
      <c r="Z54" s="6">
        <v>28815.166666666672</v>
      </c>
      <c r="AA54" s="6">
        <v>30951.916666666675</v>
      </c>
      <c r="AB54" s="6">
        <v>29722.333333333339</v>
      </c>
      <c r="AC54" s="6">
        <v>31432.333333333328</v>
      </c>
      <c r="AD54" s="6">
        <v>35658.000000000029</v>
      </c>
      <c r="AE54" s="6">
        <v>39840.166666666642</v>
      </c>
      <c r="AF54" s="6">
        <v>39486.999999999978</v>
      </c>
      <c r="AG54" s="6">
        <v>36404.083333333314</v>
      </c>
      <c r="AH54" s="6">
        <v>31777.083333333328</v>
      </c>
      <c r="AI54" s="6">
        <v>32323.166666666661</v>
      </c>
      <c r="AJ54" s="6">
        <v>31398.166666666653</v>
      </c>
      <c r="AK54" s="6">
        <v>28288.666666666668</v>
      </c>
      <c r="AL54" s="6">
        <v>23698.583333333336</v>
      </c>
      <c r="AM54" s="6">
        <v>21537.666666666661</v>
      </c>
      <c r="AN54" s="6">
        <v>20320.000000000007</v>
      </c>
      <c r="AO54" s="6">
        <v>13061.416666666662</v>
      </c>
      <c r="AP54" s="6">
        <v>14114.833333333339</v>
      </c>
      <c r="AQ54" s="257">
        <f t="shared" si="26"/>
        <v>16.544231574768414</v>
      </c>
      <c r="AR54" s="84">
        <f t="shared" si="27"/>
        <v>39.812918755263347</v>
      </c>
      <c r="AT54" s="70" t="s">
        <v>23</v>
      </c>
      <c r="AU54" s="70" t="s">
        <v>45</v>
      </c>
      <c r="AV54" s="6" t="s">
        <v>100</v>
      </c>
      <c r="AW54" s="6" t="s">
        <v>461</v>
      </c>
      <c r="AX54" s="69">
        <v>1</v>
      </c>
    </row>
    <row r="55" spans="1:50" x14ac:dyDescent="0.3">
      <c r="A55" s="6" t="s">
        <v>14</v>
      </c>
      <c r="B55" s="6" t="s">
        <v>65</v>
      </c>
      <c r="C55" s="45">
        <v>132</v>
      </c>
      <c r="D55" s="6">
        <v>822006.66666666663</v>
      </c>
      <c r="E55" s="6">
        <v>830009.83333333337</v>
      </c>
      <c r="F55" s="4">
        <v>1652016.5000000005</v>
      </c>
      <c r="G55" s="6">
        <v>43415.500000000007</v>
      </c>
      <c r="H55" s="6">
        <v>50867.500000000015</v>
      </c>
      <c r="I55" s="6">
        <v>54306.749999999985</v>
      </c>
      <c r="J55" s="6">
        <v>50284.083333333336</v>
      </c>
      <c r="K55" s="6">
        <v>43437.416666666701</v>
      </c>
      <c r="L55" s="6">
        <v>49679.666666666657</v>
      </c>
      <c r="M55" s="6">
        <v>56501.16666666665</v>
      </c>
      <c r="N55" s="6">
        <v>60568.500000000022</v>
      </c>
      <c r="O55" s="6">
        <v>61923.000000000022</v>
      </c>
      <c r="P55" s="6">
        <v>58264.333333333314</v>
      </c>
      <c r="Q55" s="6">
        <v>57634.249999999985</v>
      </c>
      <c r="R55" s="6">
        <v>56190.75</v>
      </c>
      <c r="S55" s="6">
        <v>49063.916666666672</v>
      </c>
      <c r="T55" s="6">
        <v>38185.999999999993</v>
      </c>
      <c r="U55" s="6">
        <v>30470.333333333328</v>
      </c>
      <c r="V55" s="6">
        <v>28102.916666666661</v>
      </c>
      <c r="W55" s="6">
        <v>17130.916666666679</v>
      </c>
      <c r="X55" s="6">
        <v>15979.666666666661</v>
      </c>
      <c r="Y55" s="6">
        <v>41297.166666666686</v>
      </c>
      <c r="Z55" s="6">
        <v>48408.000000000007</v>
      </c>
      <c r="AA55" s="6">
        <v>51962.249999999993</v>
      </c>
      <c r="AB55" s="6">
        <v>46982.083333333358</v>
      </c>
      <c r="AC55" s="6">
        <v>41107.083333333336</v>
      </c>
      <c r="AD55" s="6">
        <v>49439.250000000022</v>
      </c>
      <c r="AE55" s="6">
        <v>58749.250000000036</v>
      </c>
      <c r="AF55" s="6">
        <v>62212.249999999985</v>
      </c>
      <c r="AG55" s="6">
        <v>61927.66666666665</v>
      </c>
      <c r="AH55" s="6">
        <v>55368.750000000015</v>
      </c>
      <c r="AI55" s="6">
        <v>55239.833333333336</v>
      </c>
      <c r="AJ55" s="6">
        <v>55008.083333333299</v>
      </c>
      <c r="AK55" s="6">
        <v>48358.83333333335</v>
      </c>
      <c r="AL55" s="6">
        <v>39050.416666666642</v>
      </c>
      <c r="AM55" s="6">
        <v>33646.416666666672</v>
      </c>
      <c r="AN55" s="6">
        <v>33108.083333333328</v>
      </c>
      <c r="AO55" s="6">
        <v>21954.16666666665</v>
      </c>
      <c r="AP55" s="6">
        <v>26190.250000000018</v>
      </c>
      <c r="AQ55" s="257">
        <f t="shared" si="26"/>
        <v>17.180165371633187</v>
      </c>
      <c r="AR55" s="84">
        <f t="shared" si="27"/>
        <v>40.392410880884043</v>
      </c>
      <c r="AT55" s="70" t="s">
        <v>13</v>
      </c>
      <c r="AU55" s="70" t="s">
        <v>77</v>
      </c>
      <c r="AV55" s="6" t="s">
        <v>113</v>
      </c>
      <c r="AW55" s="6" t="s">
        <v>112</v>
      </c>
      <c r="AX55" s="69">
        <v>33</v>
      </c>
    </row>
    <row r="56" spans="1:50" x14ac:dyDescent="0.3">
      <c r="A56" s="6" t="s">
        <v>3</v>
      </c>
      <c r="B56" s="6" t="s">
        <v>66</v>
      </c>
      <c r="C56" s="45">
        <v>146</v>
      </c>
      <c r="D56" s="6">
        <v>635232.50000000012</v>
      </c>
      <c r="E56" s="6">
        <v>647857.16666666651</v>
      </c>
      <c r="F56" s="4">
        <v>1283089.6666666665</v>
      </c>
      <c r="G56" s="6">
        <v>33734.916666666664</v>
      </c>
      <c r="H56" s="6">
        <v>39792.249999999993</v>
      </c>
      <c r="I56" s="6">
        <v>41074.249999999993</v>
      </c>
      <c r="J56" s="6">
        <v>38364.583333333336</v>
      </c>
      <c r="K56" s="6">
        <v>32990.5</v>
      </c>
      <c r="L56" s="6">
        <v>37971.5</v>
      </c>
      <c r="M56" s="6">
        <v>43212.749999999993</v>
      </c>
      <c r="N56" s="6">
        <v>45472.166666666664</v>
      </c>
      <c r="O56" s="6">
        <v>44305.749999999978</v>
      </c>
      <c r="P56" s="6">
        <v>40456.833333333358</v>
      </c>
      <c r="Q56" s="6">
        <v>43230.166666666679</v>
      </c>
      <c r="R56" s="6">
        <v>44035.416666666657</v>
      </c>
      <c r="S56" s="6">
        <v>38825.916666666657</v>
      </c>
      <c r="T56" s="6">
        <v>30979.583333333336</v>
      </c>
      <c r="U56" s="6">
        <v>26421.833333333339</v>
      </c>
      <c r="V56" s="6">
        <v>26436.916666666679</v>
      </c>
      <c r="W56" s="6">
        <v>15144.583333333339</v>
      </c>
      <c r="X56" s="6">
        <v>12782.583333333336</v>
      </c>
      <c r="Y56" s="6">
        <v>32412.000000000015</v>
      </c>
      <c r="Z56" s="6">
        <v>37689.833333333314</v>
      </c>
      <c r="AA56" s="6">
        <v>39158.499999999985</v>
      </c>
      <c r="AB56" s="6">
        <v>35837.41666666665</v>
      </c>
      <c r="AC56" s="6">
        <v>30827.999999999996</v>
      </c>
      <c r="AD56" s="6">
        <v>38083.166666666672</v>
      </c>
      <c r="AE56" s="6">
        <v>45345.583333333343</v>
      </c>
      <c r="AF56" s="6">
        <v>46692.999999999985</v>
      </c>
      <c r="AG56" s="6">
        <v>44319.666666666628</v>
      </c>
      <c r="AH56" s="6">
        <v>39836.999999999978</v>
      </c>
      <c r="AI56" s="6">
        <v>42048.583333333343</v>
      </c>
      <c r="AJ56" s="6">
        <v>43550.166666666672</v>
      </c>
      <c r="AK56" s="6">
        <v>38742.666666666693</v>
      </c>
      <c r="AL56" s="6">
        <v>32419.999999999996</v>
      </c>
      <c r="AM56" s="6">
        <v>29753.999999999996</v>
      </c>
      <c r="AN56" s="6">
        <v>30910.083333333314</v>
      </c>
      <c r="AO56" s="6">
        <v>19309.833333333339</v>
      </c>
      <c r="AP56" s="6">
        <v>20917.666666666682</v>
      </c>
      <c r="AQ56" s="257">
        <f t="shared" si="26"/>
        <v>19.100542206844992</v>
      </c>
      <c r="AR56" s="84">
        <f t="shared" si="27"/>
        <v>41.149029335180273</v>
      </c>
      <c r="AT56" s="70" t="s">
        <v>0</v>
      </c>
      <c r="AU56" s="70" t="s">
        <v>51</v>
      </c>
      <c r="AV56" s="6" t="s">
        <v>126</v>
      </c>
      <c r="AW56" s="6" t="s">
        <v>125</v>
      </c>
      <c r="AX56" s="69">
        <v>7</v>
      </c>
    </row>
    <row r="57" spans="1:50" x14ac:dyDescent="0.3">
      <c r="A57" s="6" t="s">
        <v>17</v>
      </c>
      <c r="B57" s="6" t="s">
        <v>67</v>
      </c>
      <c r="C57" s="45">
        <v>105</v>
      </c>
      <c r="D57" s="6">
        <v>544000.25</v>
      </c>
      <c r="E57" s="6">
        <v>551520.99999999988</v>
      </c>
      <c r="F57" s="4">
        <v>1095521.2500000002</v>
      </c>
      <c r="G57" s="6">
        <v>22351.833333333336</v>
      </c>
      <c r="H57" s="6">
        <v>27944.583333333328</v>
      </c>
      <c r="I57" s="6">
        <v>30665.500000000007</v>
      </c>
      <c r="J57" s="6">
        <v>29858.166666666664</v>
      </c>
      <c r="K57" s="6">
        <v>28892.16666666665</v>
      </c>
      <c r="L57" s="6">
        <v>32319.249999999996</v>
      </c>
      <c r="M57" s="6">
        <v>35790.833333333336</v>
      </c>
      <c r="N57" s="6">
        <v>35774.333333333336</v>
      </c>
      <c r="O57" s="6">
        <v>33593.583333333336</v>
      </c>
      <c r="P57" s="6">
        <v>30689.000000000015</v>
      </c>
      <c r="Q57" s="6">
        <v>35840.583333333343</v>
      </c>
      <c r="R57" s="6">
        <v>38351.750000000007</v>
      </c>
      <c r="S57" s="6">
        <v>36873.500000000007</v>
      </c>
      <c r="T57" s="6">
        <v>32203.999999999993</v>
      </c>
      <c r="U57" s="6">
        <v>29824.916666666661</v>
      </c>
      <c r="V57" s="6">
        <v>30097.166666666675</v>
      </c>
      <c r="W57" s="6">
        <v>17828.666666666672</v>
      </c>
      <c r="X57" s="6">
        <v>15100.416666666668</v>
      </c>
      <c r="Y57" s="6">
        <v>21436.916666666657</v>
      </c>
      <c r="Z57" s="6">
        <v>26505.083333333328</v>
      </c>
      <c r="AA57" s="6">
        <v>29430.083333333339</v>
      </c>
      <c r="AB57" s="6">
        <v>28013.416666666668</v>
      </c>
      <c r="AC57" s="6">
        <v>28597.916666666686</v>
      </c>
      <c r="AD57" s="6">
        <v>31315.999999999996</v>
      </c>
      <c r="AE57" s="6">
        <v>34213.416666666664</v>
      </c>
      <c r="AF57" s="6">
        <v>34309.666666666664</v>
      </c>
      <c r="AG57" s="6">
        <v>32180.333333333339</v>
      </c>
      <c r="AH57" s="6">
        <v>29684.833333333332</v>
      </c>
      <c r="AI57" s="6">
        <v>35430.499999999978</v>
      </c>
      <c r="AJ57" s="6">
        <v>38931.249999999985</v>
      </c>
      <c r="AK57" s="6">
        <v>38032.833333333336</v>
      </c>
      <c r="AL57" s="6">
        <v>34309.750000000007</v>
      </c>
      <c r="AM57" s="6">
        <v>32408.166666666682</v>
      </c>
      <c r="AN57" s="6">
        <v>33192.833333333328</v>
      </c>
      <c r="AO57" s="6">
        <v>21096.833333333328</v>
      </c>
      <c r="AP57" s="6">
        <v>22431.166666666668</v>
      </c>
      <c r="AQ57" s="257">
        <f t="shared" si="26"/>
        <v>24.508325755129498</v>
      </c>
      <c r="AR57" s="84">
        <f t="shared" si="27"/>
        <v>44.374340829384479</v>
      </c>
      <c r="AT57" s="70" t="s">
        <v>11</v>
      </c>
      <c r="AU57" s="70" t="s">
        <v>57</v>
      </c>
      <c r="AV57" s="6" t="s">
        <v>103</v>
      </c>
      <c r="AW57" s="6" t="s">
        <v>102</v>
      </c>
      <c r="AX57" s="69">
        <v>13</v>
      </c>
    </row>
    <row r="58" spans="1:50" x14ac:dyDescent="0.3">
      <c r="A58" s="6" t="s">
        <v>8</v>
      </c>
      <c r="B58" s="6" t="s">
        <v>68</v>
      </c>
      <c r="C58" s="45">
        <v>92</v>
      </c>
      <c r="D58" s="6">
        <v>531922.08333333326</v>
      </c>
      <c r="E58" s="6">
        <v>538830.16666666651</v>
      </c>
      <c r="F58" s="4">
        <v>1070752.2499999998</v>
      </c>
      <c r="G58" s="6">
        <v>24265.499999999982</v>
      </c>
      <c r="H58" s="6">
        <v>29117.249999999985</v>
      </c>
      <c r="I58" s="6">
        <v>31640.750000000004</v>
      </c>
      <c r="J58" s="6">
        <v>30007.583333333332</v>
      </c>
      <c r="K58" s="6">
        <v>27931.666666666675</v>
      </c>
      <c r="L58" s="6">
        <v>31930.083333333318</v>
      </c>
      <c r="M58" s="6">
        <v>34962.583333333328</v>
      </c>
      <c r="N58" s="6">
        <v>35291.166666666657</v>
      </c>
      <c r="O58" s="6">
        <v>34477.583333333336</v>
      </c>
      <c r="P58" s="6">
        <v>31794.333333333336</v>
      </c>
      <c r="Q58" s="6">
        <v>35343.416666666686</v>
      </c>
      <c r="R58" s="6">
        <v>37203.166666666679</v>
      </c>
      <c r="S58" s="6">
        <v>34745.083333333343</v>
      </c>
      <c r="T58" s="6">
        <v>29371.083333333339</v>
      </c>
      <c r="U58" s="6">
        <v>27180.166666666653</v>
      </c>
      <c r="V58" s="6">
        <v>27070.416666666653</v>
      </c>
      <c r="W58" s="6">
        <v>16064.416666666666</v>
      </c>
      <c r="X58" s="6">
        <v>13525.833333333339</v>
      </c>
      <c r="Y58" s="6">
        <v>23221.833333333339</v>
      </c>
      <c r="Z58" s="6">
        <v>27671.25</v>
      </c>
      <c r="AA58" s="6">
        <v>30215.416666666661</v>
      </c>
      <c r="AB58" s="6">
        <v>28619.916666666661</v>
      </c>
      <c r="AC58" s="6">
        <v>26496.166666666661</v>
      </c>
      <c r="AD58" s="6">
        <v>30374.666666666661</v>
      </c>
      <c r="AE58" s="6">
        <v>34510.749999999993</v>
      </c>
      <c r="AF58" s="6">
        <v>34759</v>
      </c>
      <c r="AG58" s="6">
        <v>32918.166666666672</v>
      </c>
      <c r="AH58" s="6">
        <v>30470</v>
      </c>
      <c r="AI58" s="6">
        <v>34850.25</v>
      </c>
      <c r="AJ58" s="6">
        <v>37796.166666666642</v>
      </c>
      <c r="AK58" s="6">
        <v>35694.083333333321</v>
      </c>
      <c r="AL58" s="6">
        <v>31433.250000000004</v>
      </c>
      <c r="AM58" s="6">
        <v>29772.250000000007</v>
      </c>
      <c r="AN58" s="6">
        <v>30374.333333333321</v>
      </c>
      <c r="AO58" s="6">
        <v>19294.249999999996</v>
      </c>
      <c r="AP58" s="6">
        <v>20358.416666666664</v>
      </c>
      <c r="AQ58" s="257">
        <f t="shared" si="26"/>
        <v>22.829222788620491</v>
      </c>
      <c r="AR58" s="84">
        <f t="shared" si="27"/>
        <v>43.353105958918135</v>
      </c>
      <c r="AT58" s="70" t="s">
        <v>10</v>
      </c>
      <c r="AU58" s="70" t="s">
        <v>58</v>
      </c>
      <c r="AV58" s="6" t="s">
        <v>103</v>
      </c>
      <c r="AW58" s="6" t="s">
        <v>102</v>
      </c>
      <c r="AX58" s="69">
        <v>14</v>
      </c>
    </row>
    <row r="59" spans="1:50" x14ac:dyDescent="0.3">
      <c r="A59" s="6" t="s">
        <v>16</v>
      </c>
      <c r="B59" s="6" t="s">
        <v>69</v>
      </c>
      <c r="C59" s="45">
        <v>178</v>
      </c>
      <c r="D59" s="6">
        <v>903975.83333333337</v>
      </c>
      <c r="E59" s="6">
        <v>905974.24999999988</v>
      </c>
      <c r="F59" s="4">
        <v>1809950.0833333335</v>
      </c>
      <c r="G59" s="6">
        <v>40962.916666666672</v>
      </c>
      <c r="H59" s="6">
        <v>46274.250000000015</v>
      </c>
      <c r="I59" s="6">
        <v>49261.083333333343</v>
      </c>
      <c r="J59" s="6">
        <v>50174.583333333328</v>
      </c>
      <c r="K59" s="6">
        <v>60793.916666666628</v>
      </c>
      <c r="L59" s="6">
        <v>83542.25</v>
      </c>
      <c r="M59" s="6">
        <v>91988.499999999971</v>
      </c>
      <c r="N59" s="6">
        <v>88939.749999999985</v>
      </c>
      <c r="O59" s="6">
        <v>78884.666666666715</v>
      </c>
      <c r="P59" s="6">
        <v>66440.166666666657</v>
      </c>
      <c r="Q59" s="6">
        <v>58815.166666666693</v>
      </c>
      <c r="R59" s="6">
        <v>52034.08333333335</v>
      </c>
      <c r="S59" s="6">
        <v>42473.583333333358</v>
      </c>
      <c r="T59" s="6">
        <v>30917.33333333331</v>
      </c>
      <c r="U59" s="6">
        <v>22632.666666666672</v>
      </c>
      <c r="V59" s="6">
        <v>18267.666666666661</v>
      </c>
      <c r="W59" s="6">
        <v>11229.416666666664</v>
      </c>
      <c r="X59" s="6">
        <v>10343.833333333332</v>
      </c>
      <c r="Y59" s="6">
        <v>38770.583333333328</v>
      </c>
      <c r="Z59" s="6">
        <v>44161.916666666657</v>
      </c>
      <c r="AA59" s="6">
        <v>47374.749999999993</v>
      </c>
      <c r="AB59" s="6">
        <v>49740.000000000029</v>
      </c>
      <c r="AC59" s="6">
        <v>76175.916666666657</v>
      </c>
      <c r="AD59" s="6">
        <v>93068.749999999985</v>
      </c>
      <c r="AE59" s="6">
        <v>89746.499999999985</v>
      </c>
      <c r="AF59" s="6">
        <v>80929</v>
      </c>
      <c r="AG59" s="6">
        <v>68921.166666666628</v>
      </c>
      <c r="AH59" s="6">
        <v>58706.583333333314</v>
      </c>
      <c r="AI59" s="6">
        <v>53003.833333333328</v>
      </c>
      <c r="AJ59" s="6">
        <v>49792.83333333335</v>
      </c>
      <c r="AK59" s="6">
        <v>41938.666666666657</v>
      </c>
      <c r="AL59" s="6">
        <v>32686.083333333321</v>
      </c>
      <c r="AM59" s="6">
        <v>26571.166666666657</v>
      </c>
      <c r="AN59" s="6">
        <v>22501.249999999993</v>
      </c>
      <c r="AO59" s="6">
        <v>15043.249999999995</v>
      </c>
      <c r="AP59" s="6">
        <v>16842.000000000015</v>
      </c>
      <c r="AQ59" s="257">
        <f t="shared" si="26"/>
        <v>11.438694833250693</v>
      </c>
      <c r="AR59" s="84">
        <f t="shared" si="27"/>
        <v>37.535873203869656</v>
      </c>
      <c r="AT59" s="70" t="s">
        <v>3</v>
      </c>
      <c r="AU59" s="70" t="s">
        <v>66</v>
      </c>
      <c r="AV59" s="6" t="s">
        <v>106</v>
      </c>
      <c r="AW59" s="6" t="s">
        <v>105</v>
      </c>
      <c r="AX59" s="69">
        <v>22</v>
      </c>
    </row>
    <row r="60" spans="1:50" x14ac:dyDescent="0.3">
      <c r="A60" s="6" t="s">
        <v>15</v>
      </c>
      <c r="B60" s="6" t="s">
        <v>70</v>
      </c>
      <c r="C60" s="45">
        <v>270</v>
      </c>
      <c r="D60" s="6">
        <v>1261553.1666666665</v>
      </c>
      <c r="E60" s="6">
        <v>1189861.75</v>
      </c>
      <c r="F60" s="4">
        <v>2451414.916666666</v>
      </c>
      <c r="G60" s="6">
        <v>70460.083333333343</v>
      </c>
      <c r="H60" s="6">
        <v>74696.833333333328</v>
      </c>
      <c r="I60" s="6">
        <v>75583.416666666657</v>
      </c>
      <c r="J60" s="6">
        <v>71908.333333333343</v>
      </c>
      <c r="K60" s="6">
        <v>82278.916666666628</v>
      </c>
      <c r="L60" s="6">
        <v>121371.58333333328</v>
      </c>
      <c r="M60" s="6">
        <v>133093.25000000003</v>
      </c>
      <c r="N60" s="6">
        <v>132052.91666666663</v>
      </c>
      <c r="O60" s="6">
        <v>113793.25000000007</v>
      </c>
      <c r="P60" s="6">
        <v>89995.416666666672</v>
      </c>
      <c r="Q60" s="6">
        <v>75162.833333333401</v>
      </c>
      <c r="R60" s="6">
        <v>64053.166666666642</v>
      </c>
      <c r="S60" s="6">
        <v>51891.666666666693</v>
      </c>
      <c r="T60" s="6">
        <v>37812.416666666621</v>
      </c>
      <c r="U60" s="6">
        <v>25903.833333333325</v>
      </c>
      <c r="V60" s="6">
        <v>19274.249999999985</v>
      </c>
      <c r="W60" s="6">
        <v>11554.08333333333</v>
      </c>
      <c r="X60" s="6">
        <v>10666.916666666666</v>
      </c>
      <c r="Y60" s="6">
        <v>67490.916666666613</v>
      </c>
      <c r="Z60" s="6">
        <v>71822.750000000044</v>
      </c>
      <c r="AA60" s="6">
        <v>71985.083333333299</v>
      </c>
      <c r="AB60" s="6">
        <v>68476.333333333343</v>
      </c>
      <c r="AC60" s="6">
        <v>84161.583333333372</v>
      </c>
      <c r="AD60" s="6">
        <v>123544.74999999997</v>
      </c>
      <c r="AE60" s="6">
        <v>124150.33333333336</v>
      </c>
      <c r="AF60" s="6">
        <v>113384.66666666664</v>
      </c>
      <c r="AG60" s="6">
        <v>94018.333333333358</v>
      </c>
      <c r="AH60" s="6">
        <v>73797.75</v>
      </c>
      <c r="AI60" s="6">
        <v>63817.749999999956</v>
      </c>
      <c r="AJ60" s="6">
        <v>58840.916666666657</v>
      </c>
      <c r="AK60" s="6">
        <v>49472.416666666613</v>
      </c>
      <c r="AL60" s="6">
        <v>38272.666666666672</v>
      </c>
      <c r="AM60" s="6">
        <v>29717.33333333331</v>
      </c>
      <c r="AN60" s="6">
        <v>23610.666666666661</v>
      </c>
      <c r="AO60" s="6">
        <v>15895.750000000002</v>
      </c>
      <c r="AP60" s="6">
        <v>17401.749999999989</v>
      </c>
      <c r="AQ60" s="257">
        <f t="shared" si="26"/>
        <v>9.3868102499580246</v>
      </c>
      <c r="AR60" s="84">
        <f t="shared" si="27"/>
        <v>35.525048068328168</v>
      </c>
      <c r="AT60" s="70" t="s">
        <v>17</v>
      </c>
      <c r="AU60" s="70" t="s">
        <v>67</v>
      </c>
      <c r="AV60" s="6" t="s">
        <v>106</v>
      </c>
      <c r="AW60" s="6" t="s">
        <v>105</v>
      </c>
      <c r="AX60" s="69">
        <v>23</v>
      </c>
    </row>
    <row r="61" spans="1:50" x14ac:dyDescent="0.3">
      <c r="A61" s="6" t="s">
        <v>28</v>
      </c>
      <c r="B61" s="6" t="s">
        <v>71</v>
      </c>
      <c r="C61" s="45">
        <v>347</v>
      </c>
      <c r="D61" s="6">
        <v>1494630.8333333335</v>
      </c>
      <c r="E61" s="6">
        <v>1391361</v>
      </c>
      <c r="F61" s="4">
        <v>2885991.833333334</v>
      </c>
      <c r="G61" s="6">
        <v>63735.749999999978</v>
      </c>
      <c r="H61" s="6">
        <v>71742.000000000029</v>
      </c>
      <c r="I61" s="6">
        <v>76260.416666666672</v>
      </c>
      <c r="J61" s="6">
        <v>76842.916666666759</v>
      </c>
      <c r="K61" s="6">
        <v>106194.41666666664</v>
      </c>
      <c r="L61" s="6">
        <v>148765.24999999997</v>
      </c>
      <c r="M61" s="6">
        <v>156380.3333333334</v>
      </c>
      <c r="N61" s="6">
        <v>150917.00000000009</v>
      </c>
      <c r="O61" s="6">
        <v>135685.33333333331</v>
      </c>
      <c r="P61" s="6">
        <v>113228.41666666663</v>
      </c>
      <c r="Q61" s="6">
        <v>96795.833333333314</v>
      </c>
      <c r="R61" s="6">
        <v>82893.249999999956</v>
      </c>
      <c r="S61" s="6">
        <v>67732.166666666642</v>
      </c>
      <c r="T61" s="6">
        <v>49329.749999999993</v>
      </c>
      <c r="U61" s="6">
        <v>36594.249999999985</v>
      </c>
      <c r="V61" s="6">
        <v>28129.833333333332</v>
      </c>
      <c r="W61" s="6">
        <v>17409.416666666672</v>
      </c>
      <c r="X61" s="6">
        <v>15994.500000000004</v>
      </c>
      <c r="Y61" s="6">
        <v>61066.166666666679</v>
      </c>
      <c r="Z61" s="6">
        <v>68245.166666666642</v>
      </c>
      <c r="AA61" s="6">
        <v>72102.416666666715</v>
      </c>
      <c r="AB61" s="6">
        <v>73115.833333333343</v>
      </c>
      <c r="AC61" s="6">
        <v>111914.08333333328</v>
      </c>
      <c r="AD61" s="6">
        <v>149825.08333333352</v>
      </c>
      <c r="AE61" s="6">
        <v>143361.08333333343</v>
      </c>
      <c r="AF61" s="6">
        <v>125693.74999999994</v>
      </c>
      <c r="AG61" s="6">
        <v>107287.58333333339</v>
      </c>
      <c r="AH61" s="6">
        <v>89468.833333333401</v>
      </c>
      <c r="AI61" s="6">
        <v>80139.083333333401</v>
      </c>
      <c r="AJ61" s="6">
        <v>74354.083333333343</v>
      </c>
      <c r="AK61" s="6">
        <v>63410.083333333314</v>
      </c>
      <c r="AL61" s="6">
        <v>50647.583333333307</v>
      </c>
      <c r="AM61" s="6">
        <v>40360.750000000007</v>
      </c>
      <c r="AN61" s="6">
        <v>33316.249999999985</v>
      </c>
      <c r="AO61" s="6">
        <v>22628.333333333336</v>
      </c>
      <c r="AP61" s="6">
        <v>24424.833333333339</v>
      </c>
      <c r="AQ61" s="257">
        <f t="shared" si="26"/>
        <v>11.047692384899904</v>
      </c>
      <c r="AR61" s="84">
        <f t="shared" si="27"/>
        <v>37.436748175136323</v>
      </c>
      <c r="AT61" s="70" t="s">
        <v>16</v>
      </c>
      <c r="AU61" s="70" t="s">
        <v>69</v>
      </c>
      <c r="AV61" s="6" t="s">
        <v>109</v>
      </c>
      <c r="AW61" s="6" t="s">
        <v>108</v>
      </c>
      <c r="AX61" s="69">
        <v>25</v>
      </c>
    </row>
    <row r="62" spans="1:50" x14ac:dyDescent="0.3">
      <c r="A62" s="6" t="s">
        <v>12</v>
      </c>
      <c r="B62" s="6" t="s">
        <v>72</v>
      </c>
      <c r="C62" s="45">
        <v>195</v>
      </c>
      <c r="D62" s="6">
        <v>1050250.4999999998</v>
      </c>
      <c r="E62" s="6">
        <v>1057927.0833333333</v>
      </c>
      <c r="F62" s="4">
        <v>2108177.5833333335</v>
      </c>
      <c r="G62" s="6">
        <v>51039.666666666679</v>
      </c>
      <c r="H62" s="6">
        <v>57342.750000000029</v>
      </c>
      <c r="I62" s="6">
        <v>59834.833333333336</v>
      </c>
      <c r="J62" s="6">
        <v>56643.416666666628</v>
      </c>
      <c r="K62" s="6">
        <v>58851.500000000007</v>
      </c>
      <c r="L62" s="6">
        <v>90131.416666666657</v>
      </c>
      <c r="M62" s="6">
        <v>104731.08333333334</v>
      </c>
      <c r="N62" s="6">
        <v>101308.0833333333</v>
      </c>
      <c r="O62" s="6">
        <v>91342.083333333372</v>
      </c>
      <c r="P62" s="6">
        <v>77669.333333333256</v>
      </c>
      <c r="Q62" s="6">
        <v>70451.833333333299</v>
      </c>
      <c r="R62" s="6">
        <v>65513.166666666642</v>
      </c>
      <c r="S62" s="6">
        <v>53981.749999999985</v>
      </c>
      <c r="T62" s="6">
        <v>38003</v>
      </c>
      <c r="U62" s="6">
        <v>26738.416666666664</v>
      </c>
      <c r="V62" s="6">
        <v>21815.416666666672</v>
      </c>
      <c r="W62" s="6">
        <v>13097.499999999996</v>
      </c>
      <c r="X62" s="6">
        <v>11755.250000000002</v>
      </c>
      <c r="Y62" s="6">
        <v>48895.416666666642</v>
      </c>
      <c r="Z62" s="6">
        <v>55027.749999999985</v>
      </c>
      <c r="AA62" s="6">
        <v>57306.000000000029</v>
      </c>
      <c r="AB62" s="6">
        <v>54798.333333333328</v>
      </c>
      <c r="AC62" s="6">
        <v>67034.583333333328</v>
      </c>
      <c r="AD62" s="6">
        <v>102637.33333333331</v>
      </c>
      <c r="AE62" s="6">
        <v>106909.6666666666</v>
      </c>
      <c r="AF62" s="6">
        <v>96600.333333333314</v>
      </c>
      <c r="AG62" s="6">
        <v>83303.749999999971</v>
      </c>
      <c r="AH62" s="6">
        <v>70381.083333333372</v>
      </c>
      <c r="AI62" s="6">
        <v>64461.333333333328</v>
      </c>
      <c r="AJ62" s="6">
        <v>62273.000000000015</v>
      </c>
      <c r="AK62" s="6">
        <v>53604.416666666672</v>
      </c>
      <c r="AL62" s="6">
        <v>39508.583333333343</v>
      </c>
      <c r="AM62" s="6">
        <v>30358.083333333347</v>
      </c>
      <c r="AN62" s="6">
        <v>26804.166666666668</v>
      </c>
      <c r="AO62" s="6">
        <v>18066.750000000004</v>
      </c>
      <c r="AP62" s="6">
        <v>19956.5</v>
      </c>
      <c r="AQ62" s="257">
        <f t="shared" si="26"/>
        <v>11.67376356775131</v>
      </c>
      <c r="AR62" s="84">
        <f t="shared" si="27"/>
        <v>37.938684758964989</v>
      </c>
      <c r="AT62" s="70" t="s">
        <v>6</v>
      </c>
      <c r="AU62" s="70" t="s">
        <v>46</v>
      </c>
      <c r="AV62" s="6" t="s">
        <v>100</v>
      </c>
      <c r="AW62" s="6" t="s">
        <v>461</v>
      </c>
      <c r="AX62" s="69">
        <v>2</v>
      </c>
    </row>
    <row r="63" spans="1:50" x14ac:dyDescent="0.3">
      <c r="A63" s="6" t="s">
        <v>37</v>
      </c>
      <c r="B63" s="6" t="s">
        <v>73</v>
      </c>
      <c r="C63" s="45">
        <v>176</v>
      </c>
      <c r="D63" s="6">
        <v>884862.33333333326</v>
      </c>
      <c r="E63" s="6">
        <v>881397.25000000023</v>
      </c>
      <c r="F63" s="4">
        <v>1766259.5833333337</v>
      </c>
      <c r="G63" s="6">
        <v>43322.916666666686</v>
      </c>
      <c r="H63" s="6">
        <v>50279.000000000015</v>
      </c>
      <c r="I63" s="6">
        <v>54039.166666666679</v>
      </c>
      <c r="J63" s="6">
        <v>49510.333333333328</v>
      </c>
      <c r="K63" s="6">
        <v>46029.583333333307</v>
      </c>
      <c r="L63" s="6">
        <v>67105.749999999985</v>
      </c>
      <c r="M63" s="6">
        <v>77130.999999999985</v>
      </c>
      <c r="N63" s="6">
        <v>79434.416666666657</v>
      </c>
      <c r="O63" s="6">
        <v>79931.166666666642</v>
      </c>
      <c r="P63" s="6">
        <v>72424.749999999956</v>
      </c>
      <c r="Q63" s="6">
        <v>63013.75</v>
      </c>
      <c r="R63" s="6">
        <v>55283.583333333328</v>
      </c>
      <c r="S63" s="6">
        <v>44770.000000000007</v>
      </c>
      <c r="T63" s="6">
        <v>32617.166666666657</v>
      </c>
      <c r="U63" s="6">
        <v>24928.416666666664</v>
      </c>
      <c r="V63" s="6">
        <v>21292.833333333339</v>
      </c>
      <c r="W63" s="6">
        <v>12617.750000000007</v>
      </c>
      <c r="X63" s="6">
        <v>11130.750000000005</v>
      </c>
      <c r="Y63" s="6">
        <v>41358.33333333335</v>
      </c>
      <c r="Z63" s="6">
        <v>48016.583333333307</v>
      </c>
      <c r="AA63" s="6">
        <v>51876.250000000007</v>
      </c>
      <c r="AB63" s="6">
        <v>47264.333333333328</v>
      </c>
      <c r="AC63" s="6">
        <v>50720.000000000015</v>
      </c>
      <c r="AD63" s="6">
        <v>77028.333333333372</v>
      </c>
      <c r="AE63" s="6">
        <v>80093.583333333358</v>
      </c>
      <c r="AF63" s="6">
        <v>76202.666666666657</v>
      </c>
      <c r="AG63" s="6">
        <v>71983.666666666715</v>
      </c>
      <c r="AH63" s="6">
        <v>61871.000000000029</v>
      </c>
      <c r="AI63" s="6">
        <v>55742.416666666701</v>
      </c>
      <c r="AJ63" s="6">
        <v>51688.916666666628</v>
      </c>
      <c r="AK63" s="6">
        <v>44159.916666666722</v>
      </c>
      <c r="AL63" s="6">
        <v>34177.583333333328</v>
      </c>
      <c r="AM63" s="6">
        <v>28584.750000000004</v>
      </c>
      <c r="AN63" s="6">
        <v>25405.916666666686</v>
      </c>
      <c r="AO63" s="6">
        <v>16678.416666666672</v>
      </c>
      <c r="AP63" s="6">
        <v>18544.583333333336</v>
      </c>
      <c r="AQ63" s="257">
        <f t="shared" si="26"/>
        <v>12.79416507058348</v>
      </c>
      <c r="AR63" s="84">
        <f t="shared" si="27"/>
        <v>38.482580538015476</v>
      </c>
      <c r="AT63" s="70" t="s">
        <v>15</v>
      </c>
      <c r="AU63" s="70" t="s">
        <v>70</v>
      </c>
      <c r="AV63" s="6" t="s">
        <v>109</v>
      </c>
      <c r="AW63" s="6" t="s">
        <v>108</v>
      </c>
      <c r="AX63" s="69">
        <v>26</v>
      </c>
    </row>
    <row r="64" spans="1:50" x14ac:dyDescent="0.3">
      <c r="A64" s="6" t="s">
        <v>32</v>
      </c>
      <c r="B64" s="6" t="s">
        <v>74</v>
      </c>
      <c r="C64" s="45">
        <v>157</v>
      </c>
      <c r="D64" s="6">
        <v>1001685.0833333335</v>
      </c>
      <c r="E64" s="6">
        <v>994096.99999999988</v>
      </c>
      <c r="F64" s="4">
        <v>1995782.083333333</v>
      </c>
      <c r="G64" s="6">
        <v>48512.250000000015</v>
      </c>
      <c r="H64" s="6">
        <v>57664.916666666657</v>
      </c>
      <c r="I64" s="6">
        <v>63913.750000000036</v>
      </c>
      <c r="J64" s="6">
        <v>62270.333333333358</v>
      </c>
      <c r="K64" s="6">
        <v>59436.166666666686</v>
      </c>
      <c r="L64" s="6">
        <v>66492.166666666672</v>
      </c>
      <c r="M64" s="6">
        <v>73317.583333333358</v>
      </c>
      <c r="N64" s="6">
        <v>75822.083333333328</v>
      </c>
      <c r="O64" s="6">
        <v>74455.833333333328</v>
      </c>
      <c r="P64" s="6">
        <v>67606.000000000029</v>
      </c>
      <c r="Q64" s="6">
        <v>67367.500000000015</v>
      </c>
      <c r="R64" s="6">
        <v>65916.583333333328</v>
      </c>
      <c r="S64" s="6">
        <v>58434.750000000015</v>
      </c>
      <c r="T64" s="6">
        <v>45801.999999999985</v>
      </c>
      <c r="U64" s="6">
        <v>37820.75</v>
      </c>
      <c r="V64" s="6">
        <v>35475.999999999985</v>
      </c>
      <c r="W64" s="6">
        <v>21850.166666666675</v>
      </c>
      <c r="X64" s="6">
        <v>19526.249999999993</v>
      </c>
      <c r="Y64" s="6">
        <v>45866.166666666657</v>
      </c>
      <c r="Z64" s="6">
        <v>54523.250000000029</v>
      </c>
      <c r="AA64" s="6">
        <v>60709.250000000007</v>
      </c>
      <c r="AB64" s="6">
        <v>59982.166666666621</v>
      </c>
      <c r="AC64" s="6">
        <v>59472.333333333328</v>
      </c>
      <c r="AD64" s="6">
        <v>62718.166666666657</v>
      </c>
      <c r="AE64" s="6">
        <v>70631.416666666642</v>
      </c>
      <c r="AF64" s="6">
        <v>73027.416666666686</v>
      </c>
      <c r="AG64" s="6">
        <v>71168.25</v>
      </c>
      <c r="AH64" s="6">
        <v>63739.416666666621</v>
      </c>
      <c r="AI64" s="6">
        <v>64624.833333333336</v>
      </c>
      <c r="AJ64" s="6">
        <v>63982.750000000007</v>
      </c>
      <c r="AK64" s="6">
        <v>57067.916666666679</v>
      </c>
      <c r="AL64" s="6">
        <v>47101.833333333314</v>
      </c>
      <c r="AM64" s="6">
        <v>41636.083333333343</v>
      </c>
      <c r="AN64" s="6">
        <v>40571.75</v>
      </c>
      <c r="AO64" s="6">
        <v>27415.916666666668</v>
      </c>
      <c r="AP64" s="6">
        <v>29858.083333333343</v>
      </c>
      <c r="AQ64" s="257">
        <f t="shared" si="26"/>
        <v>17.38961564148725</v>
      </c>
      <c r="AR64" s="84">
        <f t="shared" si="27"/>
        <v>40.396276146548239</v>
      </c>
      <c r="AT64" s="70" t="s">
        <v>28</v>
      </c>
      <c r="AU64" s="70" t="s">
        <v>71</v>
      </c>
      <c r="AV64" s="6" t="s">
        <v>109</v>
      </c>
      <c r="AW64" s="6" t="s">
        <v>108</v>
      </c>
      <c r="AX64" s="69">
        <v>27</v>
      </c>
    </row>
    <row r="65" spans="1:53" x14ac:dyDescent="0.3">
      <c r="A65" s="6" t="s">
        <v>19</v>
      </c>
      <c r="B65" s="6" t="s">
        <v>75</v>
      </c>
      <c r="C65" s="45">
        <v>68</v>
      </c>
      <c r="D65" s="6">
        <v>422732.91666666663</v>
      </c>
      <c r="E65" s="6">
        <v>420366.58333333343</v>
      </c>
      <c r="F65" s="4">
        <v>843099.50000000012</v>
      </c>
      <c r="G65" s="6">
        <v>22038.583333333325</v>
      </c>
      <c r="H65" s="6">
        <v>25920.416666666675</v>
      </c>
      <c r="I65" s="6">
        <v>28544.166666666664</v>
      </c>
      <c r="J65" s="6">
        <v>26946.916666666664</v>
      </c>
      <c r="K65" s="6">
        <v>23656.666666666657</v>
      </c>
      <c r="L65" s="6">
        <v>26482.500000000004</v>
      </c>
      <c r="M65" s="6">
        <v>29376.749999999993</v>
      </c>
      <c r="N65" s="6">
        <v>32276.250000000015</v>
      </c>
      <c r="O65" s="6">
        <v>33242.416666666657</v>
      </c>
      <c r="P65" s="6">
        <v>30611.75</v>
      </c>
      <c r="Q65" s="6">
        <v>29763.75</v>
      </c>
      <c r="R65" s="6">
        <v>27802.500000000015</v>
      </c>
      <c r="S65" s="6">
        <v>23826.500000000004</v>
      </c>
      <c r="T65" s="6">
        <v>18296.666666666668</v>
      </c>
      <c r="U65" s="6">
        <v>14669.333333333336</v>
      </c>
      <c r="V65" s="6">
        <v>13365.249999999996</v>
      </c>
      <c r="W65" s="6">
        <v>8473.4166666666697</v>
      </c>
      <c r="X65" s="6">
        <v>7439.0833333333321</v>
      </c>
      <c r="Y65" s="6">
        <v>21224.916666666672</v>
      </c>
      <c r="Z65" s="6">
        <v>24397.333333333332</v>
      </c>
      <c r="AA65" s="6">
        <v>26808.083333333347</v>
      </c>
      <c r="AB65" s="6">
        <v>25153.083333333339</v>
      </c>
      <c r="AC65" s="6">
        <v>22917.499999999985</v>
      </c>
      <c r="AD65" s="6">
        <v>26481.416666666661</v>
      </c>
      <c r="AE65" s="6">
        <v>30156.833333333328</v>
      </c>
      <c r="AF65" s="6">
        <v>32398.000000000025</v>
      </c>
      <c r="AG65" s="6">
        <v>32409.083333333343</v>
      </c>
      <c r="AH65" s="6">
        <v>28547.583333333358</v>
      </c>
      <c r="AI65" s="6">
        <v>27859.916666666679</v>
      </c>
      <c r="AJ65" s="6">
        <v>26551.583333333339</v>
      </c>
      <c r="AK65" s="6">
        <v>23112.666666666679</v>
      </c>
      <c r="AL65" s="6">
        <v>18677.000000000004</v>
      </c>
      <c r="AM65" s="6">
        <v>16231.833333333332</v>
      </c>
      <c r="AN65" s="6">
        <v>15630.916666666666</v>
      </c>
      <c r="AO65" s="6">
        <v>10318.583333333336</v>
      </c>
      <c r="AP65" s="6">
        <v>11490.25</v>
      </c>
      <c r="AQ65" s="257">
        <f t="shared" si="26"/>
        <v>15.963991596879529</v>
      </c>
      <c r="AR65" s="84">
        <f t="shared" si="27"/>
        <v>39.623640507437145</v>
      </c>
      <c r="AT65" s="70" t="s">
        <v>25</v>
      </c>
      <c r="AU65" s="70" t="s">
        <v>59</v>
      </c>
      <c r="AV65" s="6" t="s">
        <v>103</v>
      </c>
      <c r="AW65" s="6" t="s">
        <v>102</v>
      </c>
      <c r="AX65" s="69">
        <v>15</v>
      </c>
    </row>
    <row r="66" spans="1:53" x14ac:dyDescent="0.3">
      <c r="A66" s="6" t="s">
        <v>27</v>
      </c>
      <c r="B66" s="6" t="s">
        <v>76</v>
      </c>
      <c r="C66" s="45">
        <v>137</v>
      </c>
      <c r="D66" s="6">
        <v>976166.91666666674</v>
      </c>
      <c r="E66" s="6">
        <v>986354.41666666663</v>
      </c>
      <c r="F66" s="4">
        <v>1962521.3333333335</v>
      </c>
      <c r="G66" s="6">
        <v>45014.083333333343</v>
      </c>
      <c r="H66" s="6">
        <v>53621.000000000015</v>
      </c>
      <c r="I66" s="6">
        <v>58211.666666666693</v>
      </c>
      <c r="J66" s="6">
        <v>55987.416666666693</v>
      </c>
      <c r="K66" s="6">
        <v>57702.833333333328</v>
      </c>
      <c r="L66" s="6">
        <v>64592.083333333343</v>
      </c>
      <c r="M66" s="6">
        <v>67908.500000000015</v>
      </c>
      <c r="N66" s="6">
        <v>68312.416666666715</v>
      </c>
      <c r="O66" s="6">
        <v>65392.666666666664</v>
      </c>
      <c r="P66" s="6">
        <v>58919.5</v>
      </c>
      <c r="Q66" s="6">
        <v>63499.499999999985</v>
      </c>
      <c r="R66" s="6">
        <v>66200.416666666642</v>
      </c>
      <c r="S66" s="6">
        <v>62732.666666666679</v>
      </c>
      <c r="T66" s="6">
        <v>52269.83333333335</v>
      </c>
      <c r="U66" s="6">
        <v>44397.333333333365</v>
      </c>
      <c r="V66" s="6">
        <v>43515.249999999978</v>
      </c>
      <c r="W66" s="6">
        <v>25990.083333333339</v>
      </c>
      <c r="X66" s="6">
        <v>21899.666666666675</v>
      </c>
      <c r="Y66" s="6">
        <v>42618.583333333343</v>
      </c>
      <c r="Z66" s="6">
        <v>51121.499999999971</v>
      </c>
      <c r="AA66" s="6">
        <v>55176.249999999993</v>
      </c>
      <c r="AB66" s="6">
        <v>53175.666666666664</v>
      </c>
      <c r="AC66" s="6">
        <v>58001.249999999993</v>
      </c>
      <c r="AD66" s="6">
        <v>61764.333333333336</v>
      </c>
      <c r="AE66" s="6">
        <v>66454.500000000044</v>
      </c>
      <c r="AF66" s="6">
        <v>66938.749999999971</v>
      </c>
      <c r="AG66" s="6">
        <v>62688.999999999949</v>
      </c>
      <c r="AH66" s="6">
        <v>56802.166666666642</v>
      </c>
      <c r="AI66" s="6">
        <v>62091.166666666657</v>
      </c>
      <c r="AJ66" s="6">
        <v>66780.166666666686</v>
      </c>
      <c r="AK66" s="6">
        <v>63356.500000000044</v>
      </c>
      <c r="AL66" s="6">
        <v>53583.666666666686</v>
      </c>
      <c r="AM66" s="6">
        <v>48918.416666666657</v>
      </c>
      <c r="AN66" s="6">
        <v>49522</v>
      </c>
      <c r="AO66" s="6">
        <v>32034.166666666664</v>
      </c>
      <c r="AP66" s="6">
        <v>35326.333333333328</v>
      </c>
      <c r="AQ66" s="257">
        <f t="shared" si="26"/>
        <v>20.761901696525083</v>
      </c>
      <c r="AR66" s="84">
        <f t="shared" si="27"/>
        <v>42.212959893089909</v>
      </c>
      <c r="AT66" s="70" t="s">
        <v>30</v>
      </c>
      <c r="AU66" s="70" t="s">
        <v>60</v>
      </c>
      <c r="AV66" s="6" t="s">
        <v>103</v>
      </c>
      <c r="AW66" s="6" t="s">
        <v>102</v>
      </c>
      <c r="AX66" s="69">
        <v>16</v>
      </c>
    </row>
    <row r="67" spans="1:53" x14ac:dyDescent="0.3">
      <c r="A67" s="6" t="s">
        <v>13</v>
      </c>
      <c r="B67" s="6" t="s">
        <v>77</v>
      </c>
      <c r="C67" s="45">
        <v>183</v>
      </c>
      <c r="D67" s="6">
        <v>998463.74999999988</v>
      </c>
      <c r="E67" s="6">
        <v>1020292.0833333331</v>
      </c>
      <c r="F67" s="4">
        <v>2018755.8333333335</v>
      </c>
      <c r="G67" s="6">
        <v>52179.500000000015</v>
      </c>
      <c r="H67" s="6">
        <v>61982.416666666657</v>
      </c>
      <c r="I67" s="6">
        <v>66699.666666666672</v>
      </c>
      <c r="J67" s="6">
        <v>63105.25</v>
      </c>
      <c r="K67" s="6">
        <v>53514.5</v>
      </c>
      <c r="L67" s="6">
        <v>59661.999999999942</v>
      </c>
      <c r="M67" s="6">
        <v>66637.333333333343</v>
      </c>
      <c r="N67" s="6">
        <v>70184.083333333343</v>
      </c>
      <c r="O67" s="6">
        <v>67412.5</v>
      </c>
      <c r="P67" s="6">
        <v>61899.500000000036</v>
      </c>
      <c r="Q67" s="6">
        <v>65766.750000000029</v>
      </c>
      <c r="R67" s="6">
        <v>68344.000000000015</v>
      </c>
      <c r="S67" s="6">
        <v>61325.916666666664</v>
      </c>
      <c r="T67" s="6">
        <v>50122.333333333343</v>
      </c>
      <c r="U67" s="6">
        <v>43262.999999999985</v>
      </c>
      <c r="V67" s="6">
        <v>42080.166666666657</v>
      </c>
      <c r="W67" s="6">
        <v>24492.916666666664</v>
      </c>
      <c r="X67" s="6">
        <v>19791.916666666646</v>
      </c>
      <c r="Y67" s="6">
        <v>49474.249999999993</v>
      </c>
      <c r="Z67" s="6">
        <v>58910.333333333343</v>
      </c>
      <c r="AA67" s="6">
        <v>62813.666666666686</v>
      </c>
      <c r="AB67" s="6">
        <v>59032.25</v>
      </c>
      <c r="AC67" s="6">
        <v>51386.41666666665</v>
      </c>
      <c r="AD67" s="6">
        <v>59066.833333333336</v>
      </c>
      <c r="AE67" s="6">
        <v>69403.166666666686</v>
      </c>
      <c r="AF67" s="6">
        <v>72111.25</v>
      </c>
      <c r="AG67" s="6">
        <v>68718.749999999985</v>
      </c>
      <c r="AH67" s="6">
        <v>61367.083333333328</v>
      </c>
      <c r="AI67" s="6">
        <v>65656.583333333314</v>
      </c>
      <c r="AJ67" s="6">
        <v>68231.750000000015</v>
      </c>
      <c r="AK67" s="6">
        <v>62361.833333333292</v>
      </c>
      <c r="AL67" s="6">
        <v>52875.333333333328</v>
      </c>
      <c r="AM67" s="6">
        <v>47754.416666666664</v>
      </c>
      <c r="AN67" s="6">
        <v>48601.999999999985</v>
      </c>
      <c r="AO67" s="6">
        <v>30584.749999999996</v>
      </c>
      <c r="AP67" s="6">
        <v>31941.416666666664</v>
      </c>
      <c r="AQ67" s="257">
        <f t="shared" si="26"/>
        <v>19.393541484090655</v>
      </c>
      <c r="AR67" s="84">
        <f t="shared" si="27"/>
        <v>41.146176048201305</v>
      </c>
      <c r="AT67" s="70" t="s">
        <v>21</v>
      </c>
      <c r="AU67" s="70" t="s">
        <v>61</v>
      </c>
      <c r="AV67" s="6" t="s">
        <v>103</v>
      </c>
      <c r="AW67" s="6" t="s">
        <v>102</v>
      </c>
      <c r="AX67" s="69">
        <v>17</v>
      </c>
    </row>
    <row r="68" spans="1:53" x14ac:dyDescent="0.3">
      <c r="A68" s="6" t="s">
        <v>40</v>
      </c>
      <c r="B68" s="6" t="s">
        <v>78</v>
      </c>
      <c r="C68" s="45">
        <v>102</v>
      </c>
      <c r="D68" s="6">
        <v>567197.08333333337</v>
      </c>
      <c r="E68" s="6">
        <v>575797.83333333326</v>
      </c>
      <c r="F68" s="4">
        <v>1142994.9166666665</v>
      </c>
      <c r="G68" s="6">
        <v>27654.666666666653</v>
      </c>
      <c r="H68" s="6">
        <v>33571.000000000015</v>
      </c>
      <c r="I68" s="6">
        <v>37039.416666666664</v>
      </c>
      <c r="J68" s="6">
        <v>35409.666666666664</v>
      </c>
      <c r="K68" s="6">
        <v>29975.583333333358</v>
      </c>
      <c r="L68" s="6">
        <v>32323.916666666657</v>
      </c>
      <c r="M68" s="6">
        <v>35507.333333333321</v>
      </c>
      <c r="N68" s="6">
        <v>39299.166666666686</v>
      </c>
      <c r="O68" s="6">
        <v>41788.833333333307</v>
      </c>
      <c r="P68" s="6">
        <v>41210.499999999993</v>
      </c>
      <c r="Q68" s="6">
        <v>41072.916666666686</v>
      </c>
      <c r="R68" s="6">
        <v>39776.166666666664</v>
      </c>
      <c r="S68" s="6">
        <v>35187.499999999993</v>
      </c>
      <c r="T68" s="6">
        <v>27101.249999999996</v>
      </c>
      <c r="U68" s="6">
        <v>22532.75</v>
      </c>
      <c r="V68" s="6">
        <v>21792.750000000011</v>
      </c>
      <c r="W68" s="6">
        <v>13289.166666666668</v>
      </c>
      <c r="X68" s="6">
        <v>12664.499999999993</v>
      </c>
      <c r="Y68" s="6">
        <v>26510.583333333328</v>
      </c>
      <c r="Z68" s="6">
        <v>32044.166666666661</v>
      </c>
      <c r="AA68" s="6">
        <v>35633.999999999993</v>
      </c>
      <c r="AB68" s="6">
        <v>33578.000000000007</v>
      </c>
      <c r="AC68" s="6">
        <v>29554.91666666665</v>
      </c>
      <c r="AD68" s="6">
        <v>31916.666666666675</v>
      </c>
      <c r="AE68" s="6">
        <v>36443.333333333314</v>
      </c>
      <c r="AF68" s="6">
        <v>40209.166666666672</v>
      </c>
      <c r="AG68" s="6">
        <v>41726.166666666664</v>
      </c>
      <c r="AH68" s="6">
        <v>39731.999999999985</v>
      </c>
      <c r="AI68" s="6">
        <v>39523.916666666635</v>
      </c>
      <c r="AJ68" s="6">
        <v>38550.833333333321</v>
      </c>
      <c r="AK68" s="6">
        <v>34366.08333333335</v>
      </c>
      <c r="AL68" s="6">
        <v>27766.499999999989</v>
      </c>
      <c r="AM68" s="6">
        <v>24994.833333333332</v>
      </c>
      <c r="AN68" s="6">
        <v>25136.749999999993</v>
      </c>
      <c r="AO68" s="6">
        <v>17344.416666666675</v>
      </c>
      <c r="AP68" s="6">
        <v>20765.500000000018</v>
      </c>
      <c r="AQ68" s="257">
        <f t="shared" si="26"/>
        <v>18.669235843058217</v>
      </c>
      <c r="AR68" s="84">
        <f t="shared" si="27"/>
        <v>41.393787767647567</v>
      </c>
      <c r="AT68" s="70" t="s">
        <v>29</v>
      </c>
      <c r="AU68" s="70" t="s">
        <v>86</v>
      </c>
      <c r="AV68" s="6" t="s">
        <v>134</v>
      </c>
      <c r="AW68" s="6" t="s">
        <v>133</v>
      </c>
      <c r="AX68" s="69">
        <v>42</v>
      </c>
    </row>
    <row r="69" spans="1:53" x14ac:dyDescent="0.3">
      <c r="A69" s="6" t="s">
        <v>20</v>
      </c>
      <c r="B69" s="6" t="s">
        <v>79</v>
      </c>
      <c r="C69" s="45">
        <v>156</v>
      </c>
      <c r="D69" s="6">
        <v>913975.75</v>
      </c>
      <c r="E69" s="6">
        <v>935314.66666666663</v>
      </c>
      <c r="F69" s="4">
        <v>1849290.4166666665</v>
      </c>
      <c r="G69" s="6">
        <v>39429.333333333343</v>
      </c>
      <c r="H69" s="6">
        <v>47562.749999999993</v>
      </c>
      <c r="I69" s="6">
        <v>53194.333333333321</v>
      </c>
      <c r="J69" s="6">
        <v>52893.583333333321</v>
      </c>
      <c r="K69" s="6">
        <v>49149.249999999993</v>
      </c>
      <c r="L69" s="6">
        <v>54456.416666666657</v>
      </c>
      <c r="M69" s="6">
        <v>60967.58333333335</v>
      </c>
      <c r="N69" s="6">
        <v>63482.833333333336</v>
      </c>
      <c r="O69" s="6">
        <v>61792.666666666672</v>
      </c>
      <c r="P69" s="6">
        <v>57007.749999999985</v>
      </c>
      <c r="Q69" s="6">
        <v>62963.666666666722</v>
      </c>
      <c r="R69" s="6">
        <v>65944.583333333299</v>
      </c>
      <c r="S69" s="6">
        <v>60173.166666666664</v>
      </c>
      <c r="T69" s="6">
        <v>49804.833333333336</v>
      </c>
      <c r="U69" s="6">
        <v>43733.583333333328</v>
      </c>
      <c r="V69" s="6">
        <v>42953.916666666664</v>
      </c>
      <c r="W69" s="6">
        <v>25926.083333333328</v>
      </c>
      <c r="X69" s="6">
        <v>22539.416666666668</v>
      </c>
      <c r="Y69" s="6">
        <v>37588.499999999993</v>
      </c>
      <c r="Z69" s="6">
        <v>45397.333333333321</v>
      </c>
      <c r="AA69" s="6">
        <v>50442.583333333336</v>
      </c>
      <c r="AB69" s="6">
        <v>50278.333333333336</v>
      </c>
      <c r="AC69" s="6">
        <v>49778.750000000015</v>
      </c>
      <c r="AD69" s="6">
        <v>53933.416666666672</v>
      </c>
      <c r="AE69" s="6">
        <v>60641.666666666715</v>
      </c>
      <c r="AF69" s="6">
        <v>61683.250000000007</v>
      </c>
      <c r="AG69" s="6">
        <v>59740.916666666686</v>
      </c>
      <c r="AH69" s="6">
        <v>55727.750000000029</v>
      </c>
      <c r="AI69" s="6">
        <v>61786.999999999993</v>
      </c>
      <c r="AJ69" s="6">
        <v>65407.999999999978</v>
      </c>
      <c r="AK69" s="6">
        <v>60776.250000000029</v>
      </c>
      <c r="AL69" s="6">
        <v>52768.166666666642</v>
      </c>
      <c r="AM69" s="6">
        <v>49027.916666666679</v>
      </c>
      <c r="AN69" s="6">
        <v>50440.666666666679</v>
      </c>
      <c r="AO69" s="6">
        <v>32624.666666666668</v>
      </c>
      <c r="AP69" s="6">
        <v>37269.499999999993</v>
      </c>
      <c r="AQ69" s="257">
        <f t="shared" si="26"/>
        <v>22.013240664155646</v>
      </c>
      <c r="AR69" s="84">
        <f t="shared" si="27"/>
        <v>43.287423982667235</v>
      </c>
      <c r="AT69" s="70" t="s">
        <v>12</v>
      </c>
      <c r="AU69" s="70" t="s">
        <v>72</v>
      </c>
      <c r="AV69" s="6" t="s">
        <v>109</v>
      </c>
      <c r="AW69" s="6" t="s">
        <v>108</v>
      </c>
      <c r="AX69" s="69">
        <v>28</v>
      </c>
    </row>
    <row r="70" spans="1:53" x14ac:dyDescent="0.3">
      <c r="A70" s="6" t="s">
        <v>24</v>
      </c>
      <c r="B70" s="6" t="s">
        <v>80</v>
      </c>
      <c r="C70" s="45">
        <v>89</v>
      </c>
      <c r="D70" s="6">
        <v>495385.66666666669</v>
      </c>
      <c r="E70" s="6">
        <v>509701.08333333326</v>
      </c>
      <c r="F70" s="4">
        <v>1005086.7499999998</v>
      </c>
      <c r="G70" s="6">
        <v>22924.416666666668</v>
      </c>
      <c r="H70" s="6">
        <v>28241.916666666668</v>
      </c>
      <c r="I70" s="6">
        <v>31523.333333333318</v>
      </c>
      <c r="J70" s="6">
        <v>30095.916666666646</v>
      </c>
      <c r="K70" s="6">
        <v>28669.666666666672</v>
      </c>
      <c r="L70" s="6">
        <v>29838.833333333328</v>
      </c>
      <c r="M70" s="6">
        <v>31874.333333333336</v>
      </c>
      <c r="N70" s="6">
        <v>32528</v>
      </c>
      <c r="O70" s="6">
        <v>31724.416666666679</v>
      </c>
      <c r="P70" s="6">
        <v>29590.249999999996</v>
      </c>
      <c r="Q70" s="6">
        <v>33857.666666666657</v>
      </c>
      <c r="R70" s="6">
        <v>35451.499999999993</v>
      </c>
      <c r="S70" s="6">
        <v>33101.500000000007</v>
      </c>
      <c r="T70" s="6">
        <v>26855.499999999978</v>
      </c>
      <c r="U70" s="6">
        <v>23048.500000000004</v>
      </c>
      <c r="V70" s="6">
        <v>21758.5</v>
      </c>
      <c r="W70" s="6">
        <v>13163.500000000002</v>
      </c>
      <c r="X70" s="6">
        <v>11137.91666666667</v>
      </c>
      <c r="Y70" s="6">
        <v>21927.666666666682</v>
      </c>
      <c r="Z70" s="6">
        <v>26706.333333333328</v>
      </c>
      <c r="AA70" s="6">
        <v>29701.583333333336</v>
      </c>
      <c r="AB70" s="6">
        <v>29553.666666666661</v>
      </c>
      <c r="AC70" s="6">
        <v>28333.91666666669</v>
      </c>
      <c r="AD70" s="6">
        <v>29279.666666666657</v>
      </c>
      <c r="AE70" s="6">
        <v>33508.416666666664</v>
      </c>
      <c r="AF70" s="6">
        <v>34066.833333333328</v>
      </c>
      <c r="AG70" s="6">
        <v>32483.499999999993</v>
      </c>
      <c r="AH70" s="6">
        <v>29988.333333333328</v>
      </c>
      <c r="AI70" s="6">
        <v>34453.416666666664</v>
      </c>
      <c r="AJ70" s="6">
        <v>35759.749999999971</v>
      </c>
      <c r="AK70" s="6">
        <v>33201.749999999978</v>
      </c>
      <c r="AL70" s="6">
        <v>27749.250000000004</v>
      </c>
      <c r="AM70" s="6">
        <v>25137.333333333336</v>
      </c>
      <c r="AN70" s="6">
        <v>24494.083333333343</v>
      </c>
      <c r="AO70" s="6">
        <v>16099.666666666662</v>
      </c>
      <c r="AP70" s="6">
        <v>17255.916666666672</v>
      </c>
      <c r="AQ70" s="257">
        <f t="shared" si="26"/>
        <v>20.565405589782845</v>
      </c>
      <c r="AR70" s="84">
        <f t="shared" si="27"/>
        <v>42.193128437255126</v>
      </c>
      <c r="AT70" s="70" t="s">
        <v>37</v>
      </c>
      <c r="AU70" s="70" t="s">
        <v>73</v>
      </c>
      <c r="AV70" s="6" t="s">
        <v>109</v>
      </c>
      <c r="AW70" s="6" t="s">
        <v>108</v>
      </c>
      <c r="AX70" s="69">
        <v>29</v>
      </c>
    </row>
    <row r="71" spans="1:53" x14ac:dyDescent="0.3">
      <c r="A71" s="6" t="s">
        <v>35</v>
      </c>
      <c r="B71" s="6" t="s">
        <v>81</v>
      </c>
      <c r="C71" s="45">
        <v>77</v>
      </c>
      <c r="D71" s="6">
        <v>546619.66666666674</v>
      </c>
      <c r="E71" s="6">
        <v>540991.66666666651</v>
      </c>
      <c r="F71" s="4">
        <v>1087611.333333333</v>
      </c>
      <c r="G71" s="6">
        <v>25792.916666666672</v>
      </c>
      <c r="H71" s="6">
        <v>30118.083333333325</v>
      </c>
      <c r="I71" s="6">
        <v>31711.583333333332</v>
      </c>
      <c r="J71" s="6">
        <v>31086.416666666668</v>
      </c>
      <c r="K71" s="6">
        <v>38350.000000000007</v>
      </c>
      <c r="L71" s="6">
        <v>44224.583333333343</v>
      </c>
      <c r="M71" s="6">
        <v>47025.583333333328</v>
      </c>
      <c r="N71" s="6">
        <v>45352.166666666679</v>
      </c>
      <c r="O71" s="6">
        <v>40691.66666666665</v>
      </c>
      <c r="P71" s="6">
        <v>34436.250000000007</v>
      </c>
      <c r="Q71" s="6">
        <v>33877.5</v>
      </c>
      <c r="R71" s="6">
        <v>33073.08333333335</v>
      </c>
      <c r="S71" s="6">
        <v>28800.083333333336</v>
      </c>
      <c r="T71" s="6">
        <v>22882.166666666668</v>
      </c>
      <c r="U71" s="6">
        <v>19812.166666666672</v>
      </c>
      <c r="V71" s="6">
        <v>18363.083333333328</v>
      </c>
      <c r="W71" s="6">
        <v>11392.083333333332</v>
      </c>
      <c r="X71" s="6">
        <v>9630.2499999999927</v>
      </c>
      <c r="Y71" s="6">
        <v>24322.250000000004</v>
      </c>
      <c r="Z71" s="6">
        <v>28259</v>
      </c>
      <c r="AA71" s="6">
        <v>30081.166666666661</v>
      </c>
      <c r="AB71" s="6">
        <v>30657.333333333347</v>
      </c>
      <c r="AC71" s="6">
        <v>41475.833333333321</v>
      </c>
      <c r="AD71" s="6">
        <v>43412.500000000007</v>
      </c>
      <c r="AE71" s="6">
        <v>44724.166666666628</v>
      </c>
      <c r="AF71" s="6">
        <v>42527.08333333335</v>
      </c>
      <c r="AG71" s="6">
        <v>37162.5</v>
      </c>
      <c r="AH71" s="6">
        <v>31448.500000000004</v>
      </c>
      <c r="AI71" s="6">
        <v>31020.166666666653</v>
      </c>
      <c r="AJ71" s="6">
        <v>31586.583333333332</v>
      </c>
      <c r="AK71" s="6">
        <v>28418.166666666657</v>
      </c>
      <c r="AL71" s="6">
        <v>23685.916666666679</v>
      </c>
      <c r="AM71" s="6">
        <v>21462.250000000011</v>
      </c>
      <c r="AN71" s="6">
        <v>21093.25</v>
      </c>
      <c r="AO71" s="6">
        <v>14222</v>
      </c>
      <c r="AP71" s="6">
        <v>15433</v>
      </c>
      <c r="AQ71" s="257">
        <f t="shared" si="26"/>
        <v>16.363949253930794</v>
      </c>
      <c r="AR71" s="84">
        <f t="shared" si="27"/>
        <v>39.531589486317728</v>
      </c>
      <c r="AT71" s="70" t="s">
        <v>1</v>
      </c>
      <c r="AU71" s="70" t="s">
        <v>47</v>
      </c>
      <c r="AV71" s="6" t="s">
        <v>100</v>
      </c>
      <c r="AW71" s="6" t="s">
        <v>461</v>
      </c>
      <c r="AX71" s="69">
        <v>3</v>
      </c>
    </row>
    <row r="72" spans="1:53" x14ac:dyDescent="0.3">
      <c r="A72" s="6" t="s">
        <v>31</v>
      </c>
      <c r="B72" s="6" t="s">
        <v>82</v>
      </c>
      <c r="C72" s="45">
        <v>56</v>
      </c>
      <c r="D72" s="6">
        <v>296462.83333333331</v>
      </c>
      <c r="E72" s="6">
        <v>307801.66666666663</v>
      </c>
      <c r="F72" s="4">
        <v>604264.5</v>
      </c>
      <c r="G72" s="6">
        <v>12057.750000000005</v>
      </c>
      <c r="H72" s="6">
        <v>15203.5</v>
      </c>
      <c r="I72" s="6">
        <v>17186.416666666664</v>
      </c>
      <c r="J72" s="6">
        <v>16590.249999999996</v>
      </c>
      <c r="K72" s="6">
        <v>15099.499999999996</v>
      </c>
      <c r="L72" s="6">
        <v>15727.999999999996</v>
      </c>
      <c r="M72" s="6">
        <v>17718.499999999993</v>
      </c>
      <c r="N72" s="6">
        <v>18040.916666666668</v>
      </c>
      <c r="O72" s="6">
        <v>17774.583333333336</v>
      </c>
      <c r="P72" s="6">
        <v>16542.583333333328</v>
      </c>
      <c r="Q72" s="6">
        <v>19827.749999999993</v>
      </c>
      <c r="R72" s="6">
        <v>21983.500000000004</v>
      </c>
      <c r="S72" s="6">
        <v>21671.749999999996</v>
      </c>
      <c r="T72" s="6">
        <v>19284.999999999993</v>
      </c>
      <c r="U72" s="6">
        <v>17353.583333333321</v>
      </c>
      <c r="V72" s="6">
        <v>17119.833333333339</v>
      </c>
      <c r="W72" s="6">
        <v>9798.916666666677</v>
      </c>
      <c r="X72" s="6">
        <v>7480.5000000000018</v>
      </c>
      <c r="Y72" s="6">
        <v>11542.499999999996</v>
      </c>
      <c r="Z72" s="6">
        <v>14338.250000000005</v>
      </c>
      <c r="AA72" s="6">
        <v>16481.416666666664</v>
      </c>
      <c r="AB72" s="6">
        <v>15737.666666666668</v>
      </c>
      <c r="AC72" s="6">
        <v>14893.416666666672</v>
      </c>
      <c r="AD72" s="6">
        <v>15420.916666666664</v>
      </c>
      <c r="AE72" s="6">
        <v>17586.333333333325</v>
      </c>
      <c r="AF72" s="6">
        <v>18349.166666666668</v>
      </c>
      <c r="AG72" s="6">
        <v>17961.083333333328</v>
      </c>
      <c r="AH72" s="6">
        <v>17122.333333333332</v>
      </c>
      <c r="AI72" s="6">
        <v>20866.250000000004</v>
      </c>
      <c r="AJ72" s="6">
        <v>23080.333333333332</v>
      </c>
      <c r="AK72" s="6">
        <v>22598.666666666668</v>
      </c>
      <c r="AL72" s="6">
        <v>20254.833333333332</v>
      </c>
      <c r="AM72" s="6">
        <v>19151.833333333339</v>
      </c>
      <c r="AN72" s="6">
        <v>18919.833333333339</v>
      </c>
      <c r="AO72" s="6">
        <v>11791.833333333336</v>
      </c>
      <c r="AP72" s="6">
        <v>11705.000000000004</v>
      </c>
      <c r="AQ72" s="257">
        <f t="shared" si="26"/>
        <v>25.297062241231561</v>
      </c>
      <c r="AR72" s="84">
        <f t="shared" si="27"/>
        <v>44.99597210051779</v>
      </c>
      <c r="AT72" s="70" t="s">
        <v>18</v>
      </c>
      <c r="AU72" s="70" t="s">
        <v>62</v>
      </c>
      <c r="AV72" s="6" t="s">
        <v>103</v>
      </c>
      <c r="AW72" s="6" t="s">
        <v>102</v>
      </c>
      <c r="AX72" s="69">
        <v>18</v>
      </c>
    </row>
    <row r="73" spans="1:53" x14ac:dyDescent="0.3">
      <c r="A73" s="6" t="s">
        <v>9</v>
      </c>
      <c r="B73" s="6" t="s">
        <v>83</v>
      </c>
      <c r="C73" s="45">
        <v>120</v>
      </c>
      <c r="D73" s="6">
        <v>635900.5</v>
      </c>
      <c r="E73" s="6">
        <v>657783.58333333337</v>
      </c>
      <c r="F73" s="4">
        <v>1293684.0833333333</v>
      </c>
      <c r="G73" s="6">
        <v>26167.75</v>
      </c>
      <c r="H73" s="6">
        <v>32507.500000000011</v>
      </c>
      <c r="I73" s="6">
        <v>36772.75</v>
      </c>
      <c r="J73" s="6">
        <v>36376.749999999978</v>
      </c>
      <c r="K73" s="6">
        <v>37961.833333333314</v>
      </c>
      <c r="L73" s="6">
        <v>38945.583333333336</v>
      </c>
      <c r="M73" s="6">
        <v>40095.499999999978</v>
      </c>
      <c r="N73" s="6">
        <v>39225.000000000015</v>
      </c>
      <c r="O73" s="6">
        <v>37817.583333333328</v>
      </c>
      <c r="P73" s="6">
        <v>34860.66666666665</v>
      </c>
      <c r="Q73" s="6">
        <v>40716.249999999978</v>
      </c>
      <c r="R73" s="6">
        <v>45055.75</v>
      </c>
      <c r="S73" s="6">
        <v>44168.666666666657</v>
      </c>
      <c r="T73" s="6">
        <v>38725.583333333358</v>
      </c>
      <c r="U73" s="6">
        <v>35060.583333333358</v>
      </c>
      <c r="V73" s="6">
        <v>34207.833333333321</v>
      </c>
      <c r="W73" s="6">
        <v>20491.249999999993</v>
      </c>
      <c r="X73" s="6">
        <v>16743.666666666664</v>
      </c>
      <c r="Y73" s="6">
        <v>24768.666666666686</v>
      </c>
      <c r="Z73" s="6">
        <v>30980.666666666672</v>
      </c>
      <c r="AA73" s="6">
        <v>34580.41666666665</v>
      </c>
      <c r="AB73" s="6">
        <v>35573.91666666665</v>
      </c>
      <c r="AC73" s="6">
        <v>38415.416666666672</v>
      </c>
      <c r="AD73" s="6">
        <v>36609.000000000015</v>
      </c>
      <c r="AE73" s="6">
        <v>39483.250000000007</v>
      </c>
      <c r="AF73" s="6">
        <v>39729.249999999993</v>
      </c>
      <c r="AG73" s="6">
        <v>38453.083333333336</v>
      </c>
      <c r="AH73" s="6">
        <v>35443.750000000015</v>
      </c>
      <c r="AI73" s="6">
        <v>41987.5</v>
      </c>
      <c r="AJ73" s="6">
        <v>47061.416666666679</v>
      </c>
      <c r="AK73" s="6">
        <v>46195.249999999978</v>
      </c>
      <c r="AL73" s="6">
        <v>40831.499999999993</v>
      </c>
      <c r="AM73" s="6">
        <v>38285.25</v>
      </c>
      <c r="AN73" s="6">
        <v>38141.333333333321</v>
      </c>
      <c r="AO73" s="6">
        <v>24783.333333333339</v>
      </c>
      <c r="AP73" s="6">
        <v>26460.58333333335</v>
      </c>
      <c r="AQ73" s="257">
        <f t="shared" si="26"/>
        <v>24.250968277997291</v>
      </c>
      <c r="AR73" s="84">
        <f t="shared" si="27"/>
        <v>44.159697476373836</v>
      </c>
      <c r="AT73" s="70" t="s">
        <v>8</v>
      </c>
      <c r="AU73" s="70" t="s">
        <v>68</v>
      </c>
      <c r="AV73" s="6" t="s">
        <v>106</v>
      </c>
      <c r="AW73" s="6" t="s">
        <v>105</v>
      </c>
      <c r="AX73" s="69">
        <v>24</v>
      </c>
    </row>
    <row r="74" spans="1:53" x14ac:dyDescent="0.3">
      <c r="A74" s="6" t="s">
        <v>36</v>
      </c>
      <c r="B74" s="6" t="s">
        <v>84</v>
      </c>
      <c r="C74" s="45">
        <v>71</v>
      </c>
      <c r="D74" s="6">
        <v>412296.5</v>
      </c>
      <c r="E74" s="6">
        <v>419217.83333333343</v>
      </c>
      <c r="F74" s="4">
        <v>831514.33333333337</v>
      </c>
      <c r="G74" s="6">
        <v>16090.749999999998</v>
      </c>
      <c r="H74" s="6">
        <v>20009.916666666664</v>
      </c>
      <c r="I74" s="6">
        <v>22980.166666666668</v>
      </c>
      <c r="J74" s="6">
        <v>23155.833333333328</v>
      </c>
      <c r="K74" s="6">
        <v>21919.583333333325</v>
      </c>
      <c r="L74" s="6">
        <v>23541.58333333335</v>
      </c>
      <c r="M74" s="6">
        <v>25849.999999999996</v>
      </c>
      <c r="N74" s="6">
        <v>26714.833333333336</v>
      </c>
      <c r="O74" s="6">
        <v>26873.666666666668</v>
      </c>
      <c r="P74" s="6">
        <v>24578.416666666672</v>
      </c>
      <c r="Q74" s="6">
        <v>26903.750000000004</v>
      </c>
      <c r="R74" s="6">
        <v>29249.416666666661</v>
      </c>
      <c r="S74" s="6">
        <v>28551.75</v>
      </c>
      <c r="T74" s="6">
        <v>24842.75</v>
      </c>
      <c r="U74" s="6">
        <v>22450.083333333328</v>
      </c>
      <c r="V74" s="6">
        <v>22532.583333333332</v>
      </c>
      <c r="W74" s="6">
        <v>13689.916666666668</v>
      </c>
      <c r="X74" s="6">
        <v>12361.5</v>
      </c>
      <c r="Y74" s="6">
        <v>15301.333333333339</v>
      </c>
      <c r="Z74" s="6">
        <v>19338.500000000004</v>
      </c>
      <c r="AA74" s="6">
        <v>21915.000000000004</v>
      </c>
      <c r="AB74" s="6">
        <v>22293.000000000011</v>
      </c>
      <c r="AC74" s="6">
        <v>21694.416666666661</v>
      </c>
      <c r="AD74" s="6">
        <v>22055.416666666675</v>
      </c>
      <c r="AE74" s="6">
        <v>25052.583333333343</v>
      </c>
      <c r="AF74" s="6">
        <v>26044.583333333321</v>
      </c>
      <c r="AG74" s="6">
        <v>25453.916666666653</v>
      </c>
      <c r="AH74" s="6">
        <v>23168.250000000004</v>
      </c>
      <c r="AI74" s="6">
        <v>26533.249999999996</v>
      </c>
      <c r="AJ74" s="6">
        <v>29169.833333333343</v>
      </c>
      <c r="AK74" s="6">
        <v>29054.166666666672</v>
      </c>
      <c r="AL74" s="6">
        <v>26362.416666666661</v>
      </c>
      <c r="AM74" s="6">
        <v>25020.916666666664</v>
      </c>
      <c r="AN74" s="6">
        <v>25418.999999999996</v>
      </c>
      <c r="AO74" s="6">
        <v>16406.583333333325</v>
      </c>
      <c r="AP74" s="6">
        <v>18934.666666666664</v>
      </c>
      <c r="AQ74" s="257">
        <f t="shared" si="26"/>
        <v>25.017057232527158</v>
      </c>
      <c r="AR74" s="84">
        <f t="shared" si="27"/>
        <v>44.827673245159538</v>
      </c>
      <c r="AT74" s="70" t="s">
        <v>40</v>
      </c>
      <c r="AU74" s="70" t="s">
        <v>78</v>
      </c>
      <c r="AV74" s="6" t="s">
        <v>113</v>
      </c>
      <c r="AW74" s="6" t="s">
        <v>112</v>
      </c>
      <c r="AX74" s="69">
        <v>34</v>
      </c>
    </row>
    <row r="75" spans="1:53" x14ac:dyDescent="0.3">
      <c r="A75" s="6" t="s">
        <v>26</v>
      </c>
      <c r="B75" s="6" t="s">
        <v>85</v>
      </c>
      <c r="C75" s="45">
        <v>68</v>
      </c>
      <c r="D75" s="6">
        <v>340927.25</v>
      </c>
      <c r="E75" s="6">
        <v>350168.08333333349</v>
      </c>
      <c r="F75" s="4">
        <v>691095.3333333336</v>
      </c>
      <c r="G75" s="6">
        <v>15920.916666666659</v>
      </c>
      <c r="H75" s="6">
        <v>19117.666666666664</v>
      </c>
      <c r="I75" s="6">
        <v>20777.749999999996</v>
      </c>
      <c r="J75" s="6">
        <v>19494.166666666661</v>
      </c>
      <c r="K75" s="6">
        <v>17549.166666666668</v>
      </c>
      <c r="L75" s="6">
        <v>20214.999999999989</v>
      </c>
      <c r="M75" s="6">
        <v>22694.416666666661</v>
      </c>
      <c r="N75" s="6">
        <v>22616.166666666679</v>
      </c>
      <c r="O75" s="6">
        <v>22252.499999999996</v>
      </c>
      <c r="P75" s="6">
        <v>20092.250000000015</v>
      </c>
      <c r="Q75" s="6">
        <v>22514.249999999989</v>
      </c>
      <c r="R75" s="6">
        <v>24673.083333333332</v>
      </c>
      <c r="S75" s="6">
        <v>23201.416666666672</v>
      </c>
      <c r="T75" s="6">
        <v>19179.000000000011</v>
      </c>
      <c r="U75" s="6">
        <v>16852.083333333328</v>
      </c>
      <c r="V75" s="6">
        <v>15761.58333333333</v>
      </c>
      <c r="W75" s="6">
        <v>9929.4166666666679</v>
      </c>
      <c r="X75" s="6">
        <v>8086.4166666666706</v>
      </c>
      <c r="Y75" s="6">
        <v>15076.83333333333</v>
      </c>
      <c r="Z75" s="6">
        <v>18281.500000000011</v>
      </c>
      <c r="AA75" s="6">
        <v>20161.250000000011</v>
      </c>
      <c r="AB75" s="6">
        <v>19390.333333333321</v>
      </c>
      <c r="AC75" s="6">
        <v>16859.75</v>
      </c>
      <c r="AD75" s="6">
        <v>19724.750000000004</v>
      </c>
      <c r="AE75" s="6">
        <v>22427.750000000011</v>
      </c>
      <c r="AF75" s="6">
        <v>23524.416666666672</v>
      </c>
      <c r="AG75" s="6">
        <v>22403.916666666672</v>
      </c>
      <c r="AH75" s="6">
        <v>20286.000000000018</v>
      </c>
      <c r="AI75" s="6">
        <v>23027.333333333332</v>
      </c>
      <c r="AJ75" s="6">
        <v>25184.916666666679</v>
      </c>
      <c r="AK75" s="6">
        <v>23734.666666666672</v>
      </c>
      <c r="AL75" s="6">
        <v>19771.416666666672</v>
      </c>
      <c r="AM75" s="6">
        <v>18387.499999999993</v>
      </c>
      <c r="AN75" s="6">
        <v>17724.999999999996</v>
      </c>
      <c r="AO75" s="6">
        <v>11826.333333333332</v>
      </c>
      <c r="AP75" s="6">
        <v>12374.41666666667</v>
      </c>
      <c r="AQ75" s="257">
        <f t="shared" si="26"/>
        <v>21.689217020710114</v>
      </c>
      <c r="AR75" s="84">
        <f t="shared" si="27"/>
        <v>42.896377176134862</v>
      </c>
      <c r="AT75" s="70" t="s">
        <v>20</v>
      </c>
      <c r="AU75" s="70" t="s">
        <v>79</v>
      </c>
      <c r="AV75" s="6" t="s">
        <v>113</v>
      </c>
      <c r="AW75" s="6" t="s">
        <v>112</v>
      </c>
      <c r="AX75" s="69">
        <v>35</v>
      </c>
    </row>
    <row r="76" spans="1:53" x14ac:dyDescent="0.3">
      <c r="A76" s="6" t="s">
        <v>29</v>
      </c>
      <c r="B76" s="6" t="s">
        <v>86</v>
      </c>
      <c r="C76" s="45">
        <v>62</v>
      </c>
      <c r="D76" s="6">
        <v>299218.75</v>
      </c>
      <c r="E76" s="6">
        <v>306077.58333333337</v>
      </c>
      <c r="F76" s="4">
        <v>605296.33333333337</v>
      </c>
      <c r="G76" s="6">
        <v>13167.166666666668</v>
      </c>
      <c r="H76" s="6">
        <v>15848.083333333327</v>
      </c>
      <c r="I76" s="6">
        <v>17627.416666666668</v>
      </c>
      <c r="J76" s="6">
        <v>17510.249999999993</v>
      </c>
      <c r="K76" s="6">
        <v>13815.166666666668</v>
      </c>
      <c r="L76" s="6">
        <v>15811.999999999991</v>
      </c>
      <c r="M76" s="6">
        <v>18496.583333333347</v>
      </c>
      <c r="N76" s="6">
        <v>18938.416666666653</v>
      </c>
      <c r="O76" s="6">
        <v>18071.500000000004</v>
      </c>
      <c r="P76" s="6">
        <v>16614.166666666675</v>
      </c>
      <c r="Q76" s="6">
        <v>20054.583333333339</v>
      </c>
      <c r="R76" s="6">
        <v>22224.583333333339</v>
      </c>
      <c r="S76" s="6">
        <v>21410</v>
      </c>
      <c r="T76" s="6">
        <v>18294.083333333328</v>
      </c>
      <c r="U76" s="6">
        <v>17150.75</v>
      </c>
      <c r="V76" s="6">
        <v>16325.749999999995</v>
      </c>
      <c r="W76" s="6">
        <v>9890.7500000000036</v>
      </c>
      <c r="X76" s="6">
        <v>7967.4999999999955</v>
      </c>
      <c r="Y76" s="6">
        <v>12537.666666666668</v>
      </c>
      <c r="Z76" s="6">
        <v>15213.333333333332</v>
      </c>
      <c r="AA76" s="6">
        <v>16993.249999999996</v>
      </c>
      <c r="AB76" s="6">
        <v>16532.916666666672</v>
      </c>
      <c r="AC76" s="6">
        <v>13010.000000000002</v>
      </c>
      <c r="AD76" s="6">
        <v>15692.999999999991</v>
      </c>
      <c r="AE76" s="6">
        <v>18412.583333333328</v>
      </c>
      <c r="AF76" s="6">
        <v>18640.416666666657</v>
      </c>
      <c r="AG76" s="6">
        <v>17644.250000000004</v>
      </c>
      <c r="AH76" s="6">
        <v>16653.666666666675</v>
      </c>
      <c r="AI76" s="6">
        <v>20174.416666666668</v>
      </c>
      <c r="AJ76" s="6">
        <v>22439.916666666668</v>
      </c>
      <c r="AK76" s="6">
        <v>21967.833333333336</v>
      </c>
      <c r="AL76" s="6">
        <v>19236.916666666675</v>
      </c>
      <c r="AM76" s="6">
        <v>18649.166666666675</v>
      </c>
      <c r="AN76" s="6">
        <v>18129.250000000004</v>
      </c>
      <c r="AO76" s="6">
        <v>11787.333333333332</v>
      </c>
      <c r="AP76" s="6">
        <v>12361.66666666667</v>
      </c>
      <c r="AQ76" s="257">
        <f t="shared" si="26"/>
        <v>24.747079804988076</v>
      </c>
      <c r="AR76" s="84">
        <f t="shared" si="27"/>
        <v>44.536246020544212</v>
      </c>
      <c r="AT76" s="70" t="s">
        <v>38</v>
      </c>
      <c r="AU76" s="70" t="s">
        <v>48</v>
      </c>
      <c r="AV76" s="6" t="s">
        <v>100</v>
      </c>
      <c r="AW76" s="6" t="s">
        <v>461</v>
      </c>
      <c r="AX76" s="69">
        <v>4</v>
      </c>
    </row>
    <row r="77" spans="1:53" s="4" customFormat="1" x14ac:dyDescent="0.3">
      <c r="A77" s="201" t="s">
        <v>272</v>
      </c>
      <c r="B77" s="201" t="s">
        <v>242</v>
      </c>
      <c r="C77" s="190">
        <v>6348</v>
      </c>
      <c r="D77" s="209">
        <v>31733999.333333332</v>
      </c>
      <c r="E77" s="209">
        <v>31541439.833333328</v>
      </c>
      <c r="F77" s="209">
        <v>63275439.166666694</v>
      </c>
      <c r="G77" s="209">
        <v>1530323.666666667</v>
      </c>
      <c r="H77" s="209">
        <v>1800267.0833333335</v>
      </c>
      <c r="I77" s="209">
        <v>1935440.3333333335</v>
      </c>
      <c r="J77" s="209">
        <v>1870357.2500000005</v>
      </c>
      <c r="K77" s="209">
        <v>1890502.6666666667</v>
      </c>
      <c r="L77" s="209">
        <v>2234963.7500000005</v>
      </c>
      <c r="M77" s="209">
        <v>2437837.166666667</v>
      </c>
      <c r="N77" s="209">
        <v>2440458.083333333</v>
      </c>
      <c r="O77" s="209">
        <v>2298337.416666666</v>
      </c>
      <c r="P77" s="209">
        <v>2026829.6666666667</v>
      </c>
      <c r="Q77" s="209">
        <v>2091364.0833333337</v>
      </c>
      <c r="R77" s="209">
        <v>2086883.75</v>
      </c>
      <c r="S77" s="209">
        <v>1876762.5000000007</v>
      </c>
      <c r="T77" s="209">
        <v>1510339.4166666665</v>
      </c>
      <c r="U77" s="209">
        <v>1271284.4999999995</v>
      </c>
      <c r="V77" s="209">
        <v>1161623.0833333328</v>
      </c>
      <c r="W77" s="209">
        <v>692838.5</v>
      </c>
      <c r="X77" s="209">
        <v>577586.41666666663</v>
      </c>
      <c r="Y77" s="209">
        <v>1457290.0833333335</v>
      </c>
      <c r="Z77" s="209">
        <v>1713022.8333333333</v>
      </c>
      <c r="AA77" s="209">
        <v>1842099.5000000002</v>
      </c>
      <c r="AB77" s="209">
        <v>1785936.1666666663</v>
      </c>
      <c r="AC77" s="209">
        <v>1909046.833333334</v>
      </c>
      <c r="AD77" s="209">
        <v>2201753.0000000005</v>
      </c>
      <c r="AE77" s="209">
        <v>2359342.0833333335</v>
      </c>
      <c r="AF77" s="209">
        <v>2321456.583333334</v>
      </c>
      <c r="AG77" s="209">
        <v>2142334.6666666665</v>
      </c>
      <c r="AH77" s="209">
        <v>1872394</v>
      </c>
      <c r="AI77" s="209">
        <v>1981973.916666667</v>
      </c>
      <c r="AJ77" s="209">
        <v>2033488.5833333333</v>
      </c>
      <c r="AK77" s="209">
        <v>1868290.6666666667</v>
      </c>
      <c r="AL77" s="209">
        <v>1561044</v>
      </c>
      <c r="AM77" s="209">
        <v>1384947.9166666667</v>
      </c>
      <c r="AN77" s="209">
        <v>1322949.6666666665</v>
      </c>
      <c r="AO77" s="209">
        <v>863117.16666666651</v>
      </c>
      <c r="AP77" s="209">
        <v>920952.16666666674</v>
      </c>
      <c r="AQ77" s="87">
        <f t="shared" si="26"/>
        <v>17.805775798184559</v>
      </c>
      <c r="AR77" s="86">
        <f t="shared" si="27"/>
        <v>40.554160634233426</v>
      </c>
      <c r="AT77" s="169"/>
      <c r="AU77" s="169"/>
      <c r="AV77" s="169"/>
      <c r="AW77" s="169"/>
      <c r="AX77" s="169"/>
      <c r="AY77" s="169"/>
      <c r="AZ77" s="169"/>
      <c r="BA77" s="169"/>
    </row>
    <row r="78" spans="1:53" x14ac:dyDescent="0.3">
      <c r="A78" s="192" t="s">
        <v>100</v>
      </c>
      <c r="B78" s="192" t="s">
        <v>99</v>
      </c>
      <c r="C78" s="45">
        <v>953</v>
      </c>
      <c r="D78" s="6">
        <v>4622286.9999999991</v>
      </c>
      <c r="E78" s="6">
        <v>4597648.75</v>
      </c>
      <c r="F78" s="4">
        <v>9219935.7500000019</v>
      </c>
      <c r="G78" s="6">
        <v>220051.91666666657</v>
      </c>
      <c r="H78" s="6">
        <v>260896.58333333326</v>
      </c>
      <c r="I78" s="6">
        <v>280556.16666666663</v>
      </c>
      <c r="J78" s="6">
        <v>273933.66666666674</v>
      </c>
      <c r="K78" s="6">
        <v>283253.91666666669</v>
      </c>
      <c r="L78" s="6">
        <v>320175.75</v>
      </c>
      <c r="M78" s="6">
        <v>339710.66666666663</v>
      </c>
      <c r="N78" s="6">
        <v>333329.33333333326</v>
      </c>
      <c r="O78" s="6">
        <v>310450.24999999994</v>
      </c>
      <c r="P78" s="6">
        <v>270992.83333333337</v>
      </c>
      <c r="Q78" s="6">
        <v>300336.91666666674</v>
      </c>
      <c r="R78" s="6">
        <v>312087.25</v>
      </c>
      <c r="S78" s="6">
        <v>291014.75000000006</v>
      </c>
      <c r="T78" s="6">
        <v>243284.1666666666</v>
      </c>
      <c r="U78" s="6">
        <v>206541.41666666666</v>
      </c>
      <c r="V78" s="6">
        <v>184437.74999999994</v>
      </c>
      <c r="W78" s="6">
        <v>105214.58333333336</v>
      </c>
      <c r="X78" s="6">
        <v>86019.083333333328</v>
      </c>
      <c r="Y78" s="6">
        <v>209305.75</v>
      </c>
      <c r="Z78" s="6">
        <v>248039.5</v>
      </c>
      <c r="AA78" s="6">
        <v>267207.83333333337</v>
      </c>
      <c r="AB78" s="6">
        <v>264850.33333333331</v>
      </c>
      <c r="AC78" s="6">
        <v>286177.91666666663</v>
      </c>
      <c r="AD78" s="6">
        <v>300608.50000000006</v>
      </c>
      <c r="AE78" s="6">
        <v>319864.08333333337</v>
      </c>
      <c r="AF78" s="6">
        <v>317048.66666666663</v>
      </c>
      <c r="AG78" s="6">
        <v>291981.83333333337</v>
      </c>
      <c r="AH78" s="6">
        <v>254202.08333333331</v>
      </c>
      <c r="AI78" s="6">
        <v>290552.75000000006</v>
      </c>
      <c r="AJ78" s="6">
        <v>307219.66666666663</v>
      </c>
      <c r="AK78" s="6">
        <v>292406.66666666663</v>
      </c>
      <c r="AL78" s="6">
        <v>250746.16666666666</v>
      </c>
      <c r="AM78" s="6">
        <v>220087.5</v>
      </c>
      <c r="AN78" s="6">
        <v>207087.50000000003</v>
      </c>
      <c r="AO78" s="6">
        <v>130966.99999999997</v>
      </c>
      <c r="AP78" s="6">
        <v>139295</v>
      </c>
      <c r="AQ78" s="257">
        <f t="shared" si="26"/>
        <v>19.237446059932321</v>
      </c>
      <c r="AR78" s="84">
        <f t="shared" si="27"/>
        <v>41.185968568164903</v>
      </c>
    </row>
    <row r="79" spans="1:53" x14ac:dyDescent="0.3">
      <c r="A79" s="192" t="s">
        <v>126</v>
      </c>
      <c r="B79" s="192" t="s">
        <v>125</v>
      </c>
      <c r="C79" s="45">
        <v>959</v>
      </c>
      <c r="D79" s="6">
        <v>3973094.166666666</v>
      </c>
      <c r="E79" s="6">
        <v>3926098.333333333</v>
      </c>
      <c r="F79" s="4">
        <v>7899192.5</v>
      </c>
      <c r="G79" s="6">
        <v>196095.33333333328</v>
      </c>
      <c r="H79" s="6">
        <v>232019.50000000006</v>
      </c>
      <c r="I79" s="6">
        <v>247192.91666666657</v>
      </c>
      <c r="J79" s="6">
        <v>239361.41666666674</v>
      </c>
      <c r="K79" s="6">
        <v>241358.83333333334</v>
      </c>
      <c r="L79" s="6">
        <v>277013.91666666663</v>
      </c>
      <c r="M79" s="6">
        <v>298732.08333333331</v>
      </c>
      <c r="N79" s="6">
        <v>295942.16666666674</v>
      </c>
      <c r="O79" s="6">
        <v>277284.74999999994</v>
      </c>
      <c r="P79" s="6">
        <v>241114.16666666657</v>
      </c>
      <c r="Q79" s="6">
        <v>259999.25000000003</v>
      </c>
      <c r="R79" s="6">
        <v>265296</v>
      </c>
      <c r="S79" s="6">
        <v>243479.16666666677</v>
      </c>
      <c r="T79" s="6">
        <v>194912.49999999997</v>
      </c>
      <c r="U79" s="6">
        <v>164469.33333333331</v>
      </c>
      <c r="V79" s="6">
        <v>146168.41666666666</v>
      </c>
      <c r="W79" s="6">
        <v>85628.500000000029</v>
      </c>
      <c r="X79" s="6">
        <v>67025.916666666686</v>
      </c>
      <c r="Y79" s="6">
        <v>186706.08333333334</v>
      </c>
      <c r="Z79" s="6">
        <v>220410.33333333326</v>
      </c>
      <c r="AA79" s="6">
        <v>235360.83333333323</v>
      </c>
      <c r="AB79" s="6">
        <v>228095.83333333331</v>
      </c>
      <c r="AC79" s="6">
        <v>243442.33333333326</v>
      </c>
      <c r="AD79" s="6">
        <v>268367.83333333337</v>
      </c>
      <c r="AE79" s="6">
        <v>285001.00000000006</v>
      </c>
      <c r="AF79" s="6">
        <v>282689.08333333343</v>
      </c>
      <c r="AG79" s="6">
        <v>259321.08333333331</v>
      </c>
      <c r="AH79" s="6">
        <v>222380.58333333334</v>
      </c>
      <c r="AI79" s="6">
        <v>244816.33333333328</v>
      </c>
      <c r="AJ79" s="6">
        <v>255260.0833333334</v>
      </c>
      <c r="AK79" s="6">
        <v>239887.58333333326</v>
      </c>
      <c r="AL79" s="6">
        <v>198973.16666666669</v>
      </c>
      <c r="AM79" s="6">
        <v>174738.75000000006</v>
      </c>
      <c r="AN79" s="6">
        <v>164449.6666666666</v>
      </c>
      <c r="AO79" s="6">
        <v>107393.41666666664</v>
      </c>
      <c r="AP79" s="6">
        <v>108804.33333333331</v>
      </c>
      <c r="AQ79" s="257">
        <f t="shared" si="26"/>
        <v>17.882384813384402</v>
      </c>
      <c r="AR79" s="84">
        <f t="shared" si="27"/>
        <v>40.411505933465143</v>
      </c>
    </row>
    <row r="80" spans="1:53" x14ac:dyDescent="0.3">
      <c r="A80" s="192" t="s">
        <v>103</v>
      </c>
      <c r="B80" s="192" t="s">
        <v>102</v>
      </c>
      <c r="C80" s="45">
        <v>1270</v>
      </c>
      <c r="D80" s="6">
        <v>5996102</v>
      </c>
      <c r="E80" s="6">
        <v>5926354.75</v>
      </c>
      <c r="F80" s="4">
        <v>11922456.75</v>
      </c>
      <c r="G80" s="6">
        <v>296219.83333333331</v>
      </c>
      <c r="H80" s="6">
        <v>350469.99999999994</v>
      </c>
      <c r="I80" s="6">
        <v>377105.91666666657</v>
      </c>
      <c r="J80" s="6">
        <v>365689</v>
      </c>
      <c r="K80" s="6">
        <v>367293.16666666657</v>
      </c>
      <c r="L80" s="6">
        <v>403578.91666666669</v>
      </c>
      <c r="M80" s="6">
        <v>438554.08333333331</v>
      </c>
      <c r="N80" s="6">
        <v>436555.16666666663</v>
      </c>
      <c r="O80" s="6">
        <v>410835.41666666663</v>
      </c>
      <c r="P80" s="6">
        <v>364401.49999999994</v>
      </c>
      <c r="Q80" s="6">
        <v>395048.83333333331</v>
      </c>
      <c r="R80" s="6">
        <v>400374.58333333331</v>
      </c>
      <c r="S80" s="6">
        <v>360628.33333333331</v>
      </c>
      <c r="T80" s="6">
        <v>292405.16666666669</v>
      </c>
      <c r="U80" s="6">
        <v>252961.33333333334</v>
      </c>
      <c r="V80" s="6">
        <v>230491.5</v>
      </c>
      <c r="W80" s="6">
        <v>140983.66666666666</v>
      </c>
      <c r="X80" s="6">
        <v>112505.58333333331</v>
      </c>
      <c r="Y80" s="6">
        <v>281956.33333333326</v>
      </c>
      <c r="Z80" s="6">
        <v>333277.08333333337</v>
      </c>
      <c r="AA80" s="6">
        <v>358840.50000000006</v>
      </c>
      <c r="AB80" s="6">
        <v>346794.25000000006</v>
      </c>
      <c r="AC80" s="6">
        <v>355817.49999999994</v>
      </c>
      <c r="AD80" s="6">
        <v>385122.16666666669</v>
      </c>
      <c r="AE80" s="6">
        <v>418477.75</v>
      </c>
      <c r="AF80" s="6">
        <v>416204.58333333337</v>
      </c>
      <c r="AG80" s="6">
        <v>387054.33333333326</v>
      </c>
      <c r="AH80" s="6">
        <v>338374.33333333337</v>
      </c>
      <c r="AI80" s="6">
        <v>375553.16666666663</v>
      </c>
      <c r="AJ80" s="6">
        <v>390210.41666666674</v>
      </c>
      <c r="AK80" s="6">
        <v>358176.91666666663</v>
      </c>
      <c r="AL80" s="6">
        <v>299990.16666666669</v>
      </c>
      <c r="AM80" s="6">
        <v>271534.24999999994</v>
      </c>
      <c r="AN80" s="6">
        <v>259023.41666666666</v>
      </c>
      <c r="AO80" s="6">
        <v>172318.83333333331</v>
      </c>
      <c r="AP80" s="6">
        <v>177628.75</v>
      </c>
      <c r="AQ80" s="257">
        <f t="shared" si="26"/>
        <v>18.535128396810222</v>
      </c>
      <c r="AR80" s="84">
        <f t="shared" si="27"/>
        <v>40.712109572830556</v>
      </c>
    </row>
    <row r="81" spans="1:53" x14ac:dyDescent="0.3">
      <c r="A81" s="192" t="s">
        <v>106</v>
      </c>
      <c r="B81" s="192" t="s">
        <v>105</v>
      </c>
      <c r="C81" s="45">
        <v>654</v>
      </c>
      <c r="D81" s="6">
        <v>3640210.833333333</v>
      </c>
      <c r="E81" s="6">
        <v>3640852.583333333</v>
      </c>
      <c r="F81" s="4">
        <v>7281063.416666667</v>
      </c>
      <c r="G81" s="6">
        <v>181485.16666666666</v>
      </c>
      <c r="H81" s="6">
        <v>215177</v>
      </c>
      <c r="I81" s="6">
        <v>229424</v>
      </c>
      <c r="J81" s="6">
        <v>215370.83333333334</v>
      </c>
      <c r="K81" s="6">
        <v>197648.50000000003</v>
      </c>
      <c r="L81" s="6">
        <v>230964.24999999994</v>
      </c>
      <c r="M81" s="6">
        <v>260046.16666666663</v>
      </c>
      <c r="N81" s="6">
        <v>269186.91666666669</v>
      </c>
      <c r="O81" s="6">
        <v>260839.66666666666</v>
      </c>
      <c r="P81" s="6">
        <v>236593.49999999997</v>
      </c>
      <c r="Q81" s="6">
        <v>243553.83333333334</v>
      </c>
      <c r="R81" s="6">
        <v>243653.50000000003</v>
      </c>
      <c r="S81" s="6">
        <v>218205.41666666666</v>
      </c>
      <c r="T81" s="6">
        <v>177596.91666666669</v>
      </c>
      <c r="U81" s="6">
        <v>152370.33333333331</v>
      </c>
      <c r="V81" s="6">
        <v>146492.91666666666</v>
      </c>
      <c r="W81" s="6">
        <v>86725.916666666686</v>
      </c>
      <c r="X81" s="6">
        <v>74876.000000000015</v>
      </c>
      <c r="Y81" s="6">
        <v>172980.58333333337</v>
      </c>
      <c r="Z81" s="6">
        <v>204510.25</v>
      </c>
      <c r="AA81" s="6">
        <v>218547.91666666669</v>
      </c>
      <c r="AB81" s="6">
        <v>201862.58333333331</v>
      </c>
      <c r="AC81" s="6">
        <v>187809</v>
      </c>
      <c r="AD81" s="6">
        <v>223474.16666666672</v>
      </c>
      <c r="AE81" s="6">
        <v>256812.08333333331</v>
      </c>
      <c r="AF81" s="6">
        <v>263454.25</v>
      </c>
      <c r="AG81" s="6">
        <v>250448.49999999994</v>
      </c>
      <c r="AH81" s="6">
        <v>223184.91666666666</v>
      </c>
      <c r="AI81" s="6">
        <v>234281.5</v>
      </c>
      <c r="AJ81" s="6">
        <v>240060.83333333326</v>
      </c>
      <c r="AK81" s="6">
        <v>219022.25000000003</v>
      </c>
      <c r="AL81" s="6">
        <v>185377.25</v>
      </c>
      <c r="AM81" s="6">
        <v>168337.58333333334</v>
      </c>
      <c r="AN81" s="6">
        <v>166924.99999999997</v>
      </c>
      <c r="AO81" s="6">
        <v>106885.83333333331</v>
      </c>
      <c r="AP81" s="6">
        <v>116878.08333333337</v>
      </c>
      <c r="AQ81" s="257">
        <f t="shared" si="26"/>
        <v>18.987141770648631</v>
      </c>
      <c r="AR81" s="84">
        <f t="shared" si="27"/>
        <v>41.178821188905765</v>
      </c>
    </row>
    <row r="82" spans="1:53" x14ac:dyDescent="0.3">
      <c r="A82" s="192" t="s">
        <v>109</v>
      </c>
      <c r="B82" s="192" t="s">
        <v>108</v>
      </c>
      <c r="C82" s="45">
        <v>1166</v>
      </c>
      <c r="D82" s="6">
        <v>5595272.666666666</v>
      </c>
      <c r="E82" s="6">
        <v>5426521.333333333</v>
      </c>
      <c r="F82" s="4">
        <v>11021794.000000002</v>
      </c>
      <c r="G82" s="6">
        <v>269521.33333333331</v>
      </c>
      <c r="H82" s="6">
        <v>300334.83333333343</v>
      </c>
      <c r="I82" s="6">
        <v>314978.91666666669</v>
      </c>
      <c r="J82" s="6">
        <v>305079.58333333337</v>
      </c>
      <c r="K82" s="6">
        <v>354148.3333333332</v>
      </c>
      <c r="L82" s="6">
        <v>510916.24999999988</v>
      </c>
      <c r="M82" s="6">
        <v>563324.16666666674</v>
      </c>
      <c r="N82" s="6">
        <v>552652.16666666674</v>
      </c>
      <c r="O82" s="6">
        <v>499636.50000000012</v>
      </c>
      <c r="P82" s="6">
        <v>419758.08333333314</v>
      </c>
      <c r="Q82" s="6">
        <v>364239.41666666669</v>
      </c>
      <c r="R82" s="6">
        <v>319777.24999999988</v>
      </c>
      <c r="S82" s="6">
        <v>260849.16666666669</v>
      </c>
      <c r="T82" s="6">
        <v>188679.66666666657</v>
      </c>
      <c r="U82" s="6">
        <v>136797.58333333331</v>
      </c>
      <c r="V82" s="6">
        <v>108779.99999999999</v>
      </c>
      <c r="W82" s="6">
        <v>65908.166666666657</v>
      </c>
      <c r="X82" s="6">
        <v>59891.250000000007</v>
      </c>
      <c r="Y82" s="6">
        <v>257581.4166666666</v>
      </c>
      <c r="Z82" s="6">
        <v>287274.16666666663</v>
      </c>
      <c r="AA82" s="6">
        <v>300644.50000000006</v>
      </c>
      <c r="AB82" s="6">
        <v>293394.83333333337</v>
      </c>
      <c r="AC82" s="6">
        <v>390006.16666666663</v>
      </c>
      <c r="AD82" s="6">
        <v>546104.25000000023</v>
      </c>
      <c r="AE82" s="6">
        <v>544261.16666666674</v>
      </c>
      <c r="AF82" s="6">
        <v>492810.41666666651</v>
      </c>
      <c r="AG82" s="6">
        <v>425514.50000000012</v>
      </c>
      <c r="AH82" s="6">
        <v>354225.25000000012</v>
      </c>
      <c r="AI82" s="6">
        <v>317164.41666666669</v>
      </c>
      <c r="AJ82" s="6">
        <v>296949.75</v>
      </c>
      <c r="AK82" s="6">
        <v>252585.49999999997</v>
      </c>
      <c r="AL82" s="6">
        <v>195292.5</v>
      </c>
      <c r="AM82" s="6">
        <v>155592.08333333331</v>
      </c>
      <c r="AN82" s="6">
        <v>131638.25</v>
      </c>
      <c r="AO82" s="6">
        <v>88312.5</v>
      </c>
      <c r="AP82" s="6">
        <v>97169.666666666686</v>
      </c>
      <c r="AQ82" s="257">
        <f t="shared" si="26"/>
        <v>11.142121388466036</v>
      </c>
      <c r="AR82" s="84">
        <f t="shared" si="27"/>
        <v>37.291438263135738</v>
      </c>
    </row>
    <row r="83" spans="1:53" x14ac:dyDescent="0.3">
      <c r="A83" s="192" t="s">
        <v>113</v>
      </c>
      <c r="B83" s="192" t="s">
        <v>112</v>
      </c>
      <c r="C83" s="45">
        <v>803</v>
      </c>
      <c r="D83" s="6">
        <v>4880221.5</v>
      </c>
      <c r="E83" s="6">
        <v>4932222.583333333</v>
      </c>
      <c r="F83" s="4">
        <v>9812444.0833333321</v>
      </c>
      <c r="G83" s="6">
        <v>234828.41666666669</v>
      </c>
      <c r="H83" s="6">
        <v>280322.5</v>
      </c>
      <c r="I83" s="6">
        <v>307603.00000000006</v>
      </c>
      <c r="J83" s="6">
        <v>296613.16666666669</v>
      </c>
      <c r="K83" s="6">
        <v>273435.00000000006</v>
      </c>
      <c r="L83" s="6">
        <v>304009.08333333326</v>
      </c>
      <c r="M83" s="6">
        <v>333715.08333333343</v>
      </c>
      <c r="N83" s="6">
        <v>349376.83333333343</v>
      </c>
      <c r="O83" s="6">
        <v>344084.91666666663</v>
      </c>
      <c r="P83" s="6">
        <v>317255.00000000006</v>
      </c>
      <c r="Q83" s="6">
        <v>330434.08333333349</v>
      </c>
      <c r="R83" s="6">
        <v>333984.25</v>
      </c>
      <c r="S83" s="6">
        <v>301680.5</v>
      </c>
      <c r="T83" s="6">
        <v>243396.91666666669</v>
      </c>
      <c r="U83" s="6">
        <v>206416.75</v>
      </c>
      <c r="V83" s="6">
        <v>199183.33333333328</v>
      </c>
      <c r="W83" s="6">
        <v>120021.83333333334</v>
      </c>
      <c r="X83" s="6">
        <v>103860.8333333333</v>
      </c>
      <c r="Y83" s="6">
        <v>223282.99999999994</v>
      </c>
      <c r="Z83" s="6">
        <v>266393.91666666669</v>
      </c>
      <c r="AA83" s="6">
        <v>291583.83333333337</v>
      </c>
      <c r="AB83" s="6">
        <v>281199.49999999994</v>
      </c>
      <c r="AC83" s="6">
        <v>271111.16666666663</v>
      </c>
      <c r="AD83" s="6">
        <v>295880.83333333337</v>
      </c>
      <c r="AE83" s="6">
        <v>333730.91666666674</v>
      </c>
      <c r="AF83" s="6">
        <v>346367.83333333337</v>
      </c>
      <c r="AG83" s="6">
        <v>336452.16666666663</v>
      </c>
      <c r="AH83" s="6">
        <v>305916</v>
      </c>
      <c r="AI83" s="6">
        <v>321543.41666666663</v>
      </c>
      <c r="AJ83" s="6">
        <v>329505.08333333337</v>
      </c>
      <c r="AK83" s="6">
        <v>301041.25000000006</v>
      </c>
      <c r="AL83" s="6">
        <v>252772.49999999994</v>
      </c>
      <c r="AM83" s="6">
        <v>228563.50000000003</v>
      </c>
      <c r="AN83" s="6">
        <v>229904.08333333331</v>
      </c>
      <c r="AO83" s="6">
        <v>150322.5</v>
      </c>
      <c r="AP83" s="6">
        <v>166651.08333333334</v>
      </c>
      <c r="AQ83" s="257">
        <f t="shared" si="26"/>
        <v>19.374309980144343</v>
      </c>
      <c r="AR83" s="84">
        <f t="shared" si="27"/>
        <v>41.508584078640496</v>
      </c>
    </row>
    <row r="84" spans="1:53" x14ac:dyDescent="0.3">
      <c r="A84" s="192" t="s">
        <v>134</v>
      </c>
      <c r="B84" s="192" t="s">
        <v>133</v>
      </c>
      <c r="C84" s="45">
        <v>543</v>
      </c>
      <c r="D84" s="6">
        <v>3026811.166666667</v>
      </c>
      <c r="E84" s="6">
        <v>3091741.5000000005</v>
      </c>
      <c r="F84" s="4">
        <v>6118552.666666666</v>
      </c>
      <c r="G84" s="6">
        <v>132121.66666666669</v>
      </c>
      <c r="H84" s="6">
        <v>161046.66666666666</v>
      </c>
      <c r="I84" s="6">
        <v>178579.41666666663</v>
      </c>
      <c r="J84" s="6">
        <v>174309.58333333328</v>
      </c>
      <c r="K84" s="6">
        <v>173364.91666666663</v>
      </c>
      <c r="L84" s="6">
        <v>188305.58333333334</v>
      </c>
      <c r="M84" s="6">
        <v>203754.91666666663</v>
      </c>
      <c r="N84" s="6">
        <v>203415.50000000006</v>
      </c>
      <c r="O84" s="6">
        <v>195205.91666666666</v>
      </c>
      <c r="P84" s="6">
        <v>176714.58333333331</v>
      </c>
      <c r="Q84" s="6">
        <v>197751.74999999997</v>
      </c>
      <c r="R84" s="6">
        <v>211710.91666666669</v>
      </c>
      <c r="S84" s="6">
        <v>200905.16666666669</v>
      </c>
      <c r="T84" s="6">
        <v>170064.08333333331</v>
      </c>
      <c r="U84" s="6">
        <v>151727.75</v>
      </c>
      <c r="V84" s="6">
        <v>146069.16666666666</v>
      </c>
      <c r="W84" s="6">
        <v>88355.833333333343</v>
      </c>
      <c r="X84" s="6">
        <v>73407.75</v>
      </c>
      <c r="Y84" s="6">
        <v>125476.91666666672</v>
      </c>
      <c r="Z84" s="6">
        <v>153117.58333333334</v>
      </c>
      <c r="AA84" s="6">
        <v>169914.08333333331</v>
      </c>
      <c r="AB84" s="6">
        <v>169738.83333333331</v>
      </c>
      <c r="AC84" s="6">
        <v>174682.75000000003</v>
      </c>
      <c r="AD84" s="6">
        <v>182195.25</v>
      </c>
      <c r="AE84" s="6">
        <v>201195.08333333331</v>
      </c>
      <c r="AF84" s="6">
        <v>202881.74999999997</v>
      </c>
      <c r="AG84" s="6">
        <v>191562.25</v>
      </c>
      <c r="AH84" s="6">
        <v>174110.8333333334</v>
      </c>
      <c r="AI84" s="6">
        <v>198062.33333333331</v>
      </c>
      <c r="AJ84" s="6">
        <v>214282.75</v>
      </c>
      <c r="AK84" s="6">
        <v>205170.49999999997</v>
      </c>
      <c r="AL84" s="6">
        <v>177892.25</v>
      </c>
      <c r="AM84" s="6">
        <v>166094.25000000003</v>
      </c>
      <c r="AN84" s="6">
        <v>163921.75</v>
      </c>
      <c r="AO84" s="6">
        <v>106917.08333333333</v>
      </c>
      <c r="AP84" s="6">
        <v>114525.25000000003</v>
      </c>
      <c r="AQ84" s="257">
        <f t="shared" si="26"/>
        <v>22.210729247624904</v>
      </c>
      <c r="AR84" s="84">
        <f t="shared" si="27"/>
        <v>43.081902716317771</v>
      </c>
    </row>
    <row r="85" spans="1:53" x14ac:dyDescent="0.3">
      <c r="G85" s="6"/>
      <c r="H85" s="6"/>
      <c r="AA85" s="6"/>
      <c r="AB85" s="6"/>
    </row>
    <row r="86" spans="1:53" x14ac:dyDescent="0.3">
      <c r="G86" s="6"/>
      <c r="H86" s="6"/>
      <c r="AA86" s="6"/>
      <c r="AB86" s="6"/>
    </row>
    <row r="87" spans="1:53" s="198" customFormat="1" ht="25" x14ac:dyDescent="0.5">
      <c r="A87" s="194" t="s">
        <v>412</v>
      </c>
      <c r="B87" s="193"/>
      <c r="C87" s="205"/>
      <c r="D87" s="204"/>
      <c r="E87" s="203"/>
      <c r="F87" s="208"/>
      <c r="G87" s="207"/>
      <c r="Y87" s="206"/>
      <c r="AT87" s="169"/>
      <c r="AU87" s="169"/>
      <c r="AV87" s="169"/>
      <c r="AW87" s="169"/>
      <c r="AX87" s="169"/>
      <c r="AY87" s="169"/>
      <c r="AZ87" s="169"/>
      <c r="BA87" s="169"/>
    </row>
    <row r="88" spans="1:53" s="198" customFormat="1" x14ac:dyDescent="0.3">
      <c r="A88" s="188"/>
      <c r="B88" s="188"/>
      <c r="C88" s="205"/>
      <c r="D88" s="204"/>
      <c r="E88" s="203"/>
      <c r="F88" s="202"/>
      <c r="AT88" s="169"/>
      <c r="AU88" s="169"/>
      <c r="AV88" s="169"/>
      <c r="AW88" s="169"/>
      <c r="AX88" s="169"/>
      <c r="AY88" s="169"/>
      <c r="AZ88" s="169"/>
      <c r="BA88" s="169"/>
    </row>
    <row r="89" spans="1:53" s="198" customFormat="1" x14ac:dyDescent="0.3">
      <c r="A89" s="4" t="s">
        <v>96</v>
      </c>
      <c r="B89" s="4" t="s">
        <v>43</v>
      </c>
      <c r="C89" s="45" t="s">
        <v>235</v>
      </c>
      <c r="D89" s="67" t="s">
        <v>157</v>
      </c>
      <c r="E89" s="67" t="s">
        <v>156</v>
      </c>
      <c r="F89" s="67" t="s">
        <v>234</v>
      </c>
      <c r="G89" s="67" t="s">
        <v>233</v>
      </c>
      <c r="H89" s="67" t="s">
        <v>232</v>
      </c>
      <c r="I89" s="67" t="s">
        <v>231</v>
      </c>
      <c r="J89" s="67" t="s">
        <v>230</v>
      </c>
      <c r="K89" s="67" t="s">
        <v>229</v>
      </c>
      <c r="L89" s="67" t="s">
        <v>228</v>
      </c>
      <c r="M89" s="67" t="s">
        <v>227</v>
      </c>
      <c r="N89" s="67" t="s">
        <v>226</v>
      </c>
      <c r="O89" s="67" t="s">
        <v>225</v>
      </c>
      <c r="P89" s="67" t="s">
        <v>224</v>
      </c>
      <c r="Q89" s="67" t="s">
        <v>223</v>
      </c>
      <c r="R89" s="67" t="s">
        <v>222</v>
      </c>
      <c r="S89" s="67" t="s">
        <v>221</v>
      </c>
      <c r="T89" s="67" t="s">
        <v>220</v>
      </c>
      <c r="U89" s="67" t="s">
        <v>219</v>
      </c>
      <c r="V89" s="67" t="s">
        <v>218</v>
      </c>
      <c r="W89" s="67" t="s">
        <v>217</v>
      </c>
      <c r="X89" s="67" t="s">
        <v>216</v>
      </c>
      <c r="Y89" s="67" t="s">
        <v>215</v>
      </c>
      <c r="Z89" s="67" t="s">
        <v>214</v>
      </c>
      <c r="AA89" s="67" t="s">
        <v>213</v>
      </c>
      <c r="AB89" s="67" t="s">
        <v>212</v>
      </c>
      <c r="AC89" s="67" t="s">
        <v>211</v>
      </c>
      <c r="AD89" s="67" t="s">
        <v>210</v>
      </c>
      <c r="AE89" s="67" t="s">
        <v>209</v>
      </c>
      <c r="AF89" s="67" t="s">
        <v>208</v>
      </c>
      <c r="AG89" s="67" t="s">
        <v>207</v>
      </c>
      <c r="AH89" s="67" t="s">
        <v>206</v>
      </c>
      <c r="AI89" s="67" t="s">
        <v>205</v>
      </c>
      <c r="AJ89" s="67" t="s">
        <v>204</v>
      </c>
      <c r="AK89" s="67" t="s">
        <v>203</v>
      </c>
      <c r="AL89" s="67" t="s">
        <v>202</v>
      </c>
      <c r="AM89" s="67" t="s">
        <v>201</v>
      </c>
      <c r="AN89" s="67" t="s">
        <v>200</v>
      </c>
      <c r="AO89" s="67" t="s">
        <v>199</v>
      </c>
      <c r="AP89" s="67" t="s">
        <v>198</v>
      </c>
      <c r="AT89" s="169"/>
      <c r="AU89" s="169"/>
      <c r="AV89" s="169"/>
      <c r="AW89" s="169"/>
      <c r="AX89" s="169"/>
      <c r="AY89" s="169"/>
      <c r="AZ89" s="169"/>
      <c r="BA89" s="169"/>
    </row>
    <row r="90" spans="1:53" s="198" customFormat="1" x14ac:dyDescent="0.3">
      <c r="A90" s="6" t="s">
        <v>23</v>
      </c>
      <c r="B90" s="6" t="s">
        <v>45</v>
      </c>
      <c r="C90" s="45">
        <v>181</v>
      </c>
      <c r="D90" s="6">
        <v>882356.33333333349</v>
      </c>
      <c r="E90" s="6">
        <v>893243.66666666651</v>
      </c>
      <c r="F90" s="4">
        <v>1775600.0000000009</v>
      </c>
      <c r="G90" s="6">
        <v>40445.999999999993</v>
      </c>
      <c r="H90" s="6">
        <v>48545.333333333314</v>
      </c>
      <c r="I90" s="6">
        <v>51397.833333333365</v>
      </c>
      <c r="J90" s="6">
        <v>48185.083333333328</v>
      </c>
      <c r="K90" s="6">
        <v>49068.916666666679</v>
      </c>
      <c r="L90" s="6">
        <v>54084.416666666679</v>
      </c>
      <c r="M90" s="6">
        <v>57903.833333333343</v>
      </c>
      <c r="N90" s="6">
        <v>56292.999999999993</v>
      </c>
      <c r="O90" s="6">
        <v>53270.999999999956</v>
      </c>
      <c r="P90" s="6">
        <v>53146.416666666657</v>
      </c>
      <c r="Q90" s="6">
        <v>62814.666666666679</v>
      </c>
      <c r="R90" s="6">
        <v>65911.916666666657</v>
      </c>
      <c r="S90" s="6">
        <v>60027.666666666657</v>
      </c>
      <c r="T90" s="6">
        <v>50794.083333333328</v>
      </c>
      <c r="U90" s="6">
        <v>48713.250000000015</v>
      </c>
      <c r="V90" s="6">
        <v>39237.499999999971</v>
      </c>
      <c r="W90" s="6">
        <v>23213.833333333343</v>
      </c>
      <c r="X90" s="6">
        <v>19301.583333333328</v>
      </c>
      <c r="Y90" s="6">
        <v>38398.583333333321</v>
      </c>
      <c r="Z90" s="6">
        <v>45901.416666666686</v>
      </c>
      <c r="AA90" s="6">
        <v>48995.083333333343</v>
      </c>
      <c r="AB90" s="6">
        <v>47092.416666666672</v>
      </c>
      <c r="AC90" s="6">
        <v>49134</v>
      </c>
      <c r="AD90" s="6">
        <v>53248.250000000007</v>
      </c>
      <c r="AE90" s="6">
        <v>57381.5</v>
      </c>
      <c r="AF90" s="6">
        <v>54649.749999999956</v>
      </c>
      <c r="AG90" s="6">
        <v>51007</v>
      </c>
      <c r="AH90" s="6">
        <v>51549.249999999985</v>
      </c>
      <c r="AI90" s="6">
        <v>62604.333333333321</v>
      </c>
      <c r="AJ90" s="6">
        <v>65529.583333333307</v>
      </c>
      <c r="AK90" s="6">
        <v>60043.250000000051</v>
      </c>
      <c r="AL90" s="6">
        <v>52220.833333333336</v>
      </c>
      <c r="AM90" s="6">
        <v>51866.083333333321</v>
      </c>
      <c r="AN90" s="6">
        <v>43343.916666666672</v>
      </c>
      <c r="AO90" s="6">
        <v>29110.583333333339</v>
      </c>
      <c r="AP90" s="6">
        <v>31167.833333333321</v>
      </c>
      <c r="AT90" s="169"/>
      <c r="AU90" s="169"/>
      <c r="AV90" s="169"/>
      <c r="AW90" s="169"/>
      <c r="AX90" s="169"/>
      <c r="AY90" s="169"/>
      <c r="AZ90" s="169"/>
      <c r="BA90" s="169"/>
    </row>
    <row r="91" spans="1:53" s="198" customFormat="1" x14ac:dyDescent="0.3">
      <c r="A91" s="6" t="s">
        <v>6</v>
      </c>
      <c r="B91" s="6" t="s">
        <v>46</v>
      </c>
      <c r="C91" s="45">
        <v>360</v>
      </c>
      <c r="D91" s="6">
        <v>1576652.6666666665</v>
      </c>
      <c r="E91" s="6">
        <v>1574015.75</v>
      </c>
      <c r="F91" s="4">
        <v>3150668.4166666684</v>
      </c>
      <c r="G91" s="6">
        <v>74220.416666666628</v>
      </c>
      <c r="H91" s="6">
        <v>87743.749999999913</v>
      </c>
      <c r="I91" s="6">
        <v>92044.166666666628</v>
      </c>
      <c r="J91" s="6">
        <v>87215.91666666657</v>
      </c>
      <c r="K91" s="6">
        <v>96640.249999999956</v>
      </c>
      <c r="L91" s="6">
        <v>108004.91666666664</v>
      </c>
      <c r="M91" s="6">
        <v>113147.33333333327</v>
      </c>
      <c r="N91" s="6">
        <v>106680.83333333326</v>
      </c>
      <c r="O91" s="6">
        <v>98259.749999999971</v>
      </c>
      <c r="P91" s="6">
        <v>92544.416666666715</v>
      </c>
      <c r="Q91" s="6">
        <v>108238.91666666676</v>
      </c>
      <c r="R91" s="6">
        <v>113024.58333333331</v>
      </c>
      <c r="S91" s="6">
        <v>103757.49999999997</v>
      </c>
      <c r="T91" s="6">
        <v>87881.083333333401</v>
      </c>
      <c r="U91" s="6">
        <v>80108.916666666686</v>
      </c>
      <c r="V91" s="6">
        <v>60991.250000000007</v>
      </c>
      <c r="W91" s="6">
        <v>36595.583333333365</v>
      </c>
      <c r="X91" s="6">
        <v>29553.083333333318</v>
      </c>
      <c r="Y91" s="6">
        <v>70502.250000000015</v>
      </c>
      <c r="Z91" s="6">
        <v>82669.250000000015</v>
      </c>
      <c r="AA91" s="6">
        <v>87677.750000000058</v>
      </c>
      <c r="AB91" s="6">
        <v>84492.666666666657</v>
      </c>
      <c r="AC91" s="6">
        <v>95925.666666666744</v>
      </c>
      <c r="AD91" s="6">
        <v>99472.83333333327</v>
      </c>
      <c r="AE91" s="6">
        <v>104601.33333333334</v>
      </c>
      <c r="AF91" s="6">
        <v>100860.5833333333</v>
      </c>
      <c r="AG91" s="6">
        <v>93649.416666666672</v>
      </c>
      <c r="AH91" s="6">
        <v>89233.083333333343</v>
      </c>
      <c r="AI91" s="6">
        <v>106782.00000000003</v>
      </c>
      <c r="AJ91" s="6">
        <v>112785.50000000007</v>
      </c>
      <c r="AK91" s="6">
        <v>105153.58333333337</v>
      </c>
      <c r="AL91" s="6">
        <v>90299.000000000015</v>
      </c>
      <c r="AM91" s="6">
        <v>85715.083333333314</v>
      </c>
      <c r="AN91" s="6">
        <v>68123.666666666613</v>
      </c>
      <c r="AO91" s="6">
        <v>46896.833333333328</v>
      </c>
      <c r="AP91" s="6">
        <v>49175.250000000029</v>
      </c>
      <c r="AT91" s="169"/>
      <c r="AU91" s="169"/>
      <c r="AV91" s="169"/>
      <c r="AW91" s="169"/>
      <c r="AX91" s="169"/>
      <c r="AY91" s="169"/>
      <c r="AZ91" s="169"/>
      <c r="BA91" s="169"/>
    </row>
    <row r="92" spans="1:53" s="198" customFormat="1" x14ac:dyDescent="0.3">
      <c r="A92" s="6" t="s">
        <v>1</v>
      </c>
      <c r="B92" s="6" t="s">
        <v>47</v>
      </c>
      <c r="C92" s="45">
        <v>175</v>
      </c>
      <c r="D92" s="6">
        <v>747755.83333333291</v>
      </c>
      <c r="E92" s="6">
        <v>733316.00000000035</v>
      </c>
      <c r="F92" s="4">
        <v>1481071.8333333335</v>
      </c>
      <c r="G92" s="6">
        <v>38116.333333333328</v>
      </c>
      <c r="H92" s="6">
        <v>43543.083333333343</v>
      </c>
      <c r="I92" s="6">
        <v>45287.666666666701</v>
      </c>
      <c r="J92" s="6">
        <v>42661.416666666679</v>
      </c>
      <c r="K92" s="6">
        <v>52041.250000000015</v>
      </c>
      <c r="L92" s="6">
        <v>58143.166666666679</v>
      </c>
      <c r="M92" s="6">
        <v>56901.916666666686</v>
      </c>
      <c r="N92" s="6">
        <v>52194.750000000051</v>
      </c>
      <c r="O92" s="6">
        <v>47304.833333333328</v>
      </c>
      <c r="P92" s="6">
        <v>44356.249999999985</v>
      </c>
      <c r="Q92" s="6">
        <v>51560.000000000044</v>
      </c>
      <c r="R92" s="6">
        <v>50221.583333333343</v>
      </c>
      <c r="S92" s="6">
        <v>43380.583333333328</v>
      </c>
      <c r="T92" s="6">
        <v>35492.499999999993</v>
      </c>
      <c r="U92" s="6">
        <v>32370.666666666679</v>
      </c>
      <c r="V92" s="6">
        <v>25928.583333333343</v>
      </c>
      <c r="W92" s="6">
        <v>15678.166666666668</v>
      </c>
      <c r="X92" s="6">
        <v>12573.083333333332</v>
      </c>
      <c r="Y92" s="6">
        <v>36309.249999999993</v>
      </c>
      <c r="Z92" s="6">
        <v>41677.333333333328</v>
      </c>
      <c r="AA92" s="6">
        <v>43080.833333333328</v>
      </c>
      <c r="AB92" s="6">
        <v>41336.916666666664</v>
      </c>
      <c r="AC92" s="6">
        <v>51077.000000000022</v>
      </c>
      <c r="AD92" s="6">
        <v>50839.000000000007</v>
      </c>
      <c r="AE92" s="6">
        <v>52999.999999999985</v>
      </c>
      <c r="AF92" s="6">
        <v>49086.416666666672</v>
      </c>
      <c r="AG92" s="6">
        <v>43661.333333333321</v>
      </c>
      <c r="AH92" s="6">
        <v>41236.999999999978</v>
      </c>
      <c r="AI92" s="6">
        <v>49379.916666666679</v>
      </c>
      <c r="AJ92" s="6">
        <v>48500.500000000029</v>
      </c>
      <c r="AK92" s="6">
        <v>43123.916666666664</v>
      </c>
      <c r="AL92" s="6">
        <v>36247.333333333336</v>
      </c>
      <c r="AM92" s="6">
        <v>34508.999999999993</v>
      </c>
      <c r="AN92" s="6">
        <v>29571.083333333325</v>
      </c>
      <c r="AO92" s="6">
        <v>20011.583333333343</v>
      </c>
      <c r="AP92" s="6">
        <v>20667.583333333321</v>
      </c>
      <c r="AT92" s="169"/>
      <c r="AU92" s="169"/>
      <c r="AV92" s="169"/>
      <c r="AW92" s="169"/>
      <c r="AX92" s="169"/>
      <c r="AY92" s="169"/>
      <c r="AZ92" s="169"/>
      <c r="BA92" s="169"/>
    </row>
    <row r="93" spans="1:53" s="198" customFormat="1" x14ac:dyDescent="0.3">
      <c r="A93" s="6" t="s">
        <v>38</v>
      </c>
      <c r="B93" s="6" t="s">
        <v>48</v>
      </c>
      <c r="C93" s="45">
        <v>289</v>
      </c>
      <c r="D93" s="6">
        <v>1317477.416666667</v>
      </c>
      <c r="E93" s="6">
        <v>1303910.0833333326</v>
      </c>
      <c r="F93" s="4">
        <v>2621387.5</v>
      </c>
      <c r="G93" s="6">
        <v>70955.500000000029</v>
      </c>
      <c r="H93" s="6">
        <v>83020.166666666672</v>
      </c>
      <c r="I93" s="6">
        <v>85734.250000000073</v>
      </c>
      <c r="J93" s="6">
        <v>78994.833333333299</v>
      </c>
      <c r="K93" s="6">
        <v>86065.999999999971</v>
      </c>
      <c r="L93" s="6">
        <v>95053.583333333343</v>
      </c>
      <c r="M93" s="6">
        <v>100643.99999999996</v>
      </c>
      <c r="N93" s="6">
        <v>99204.58333333327</v>
      </c>
      <c r="O93" s="6">
        <v>92251.833333333358</v>
      </c>
      <c r="P93" s="6">
        <v>83870.916666666584</v>
      </c>
      <c r="Q93" s="6">
        <v>89680.499999999942</v>
      </c>
      <c r="R93" s="6">
        <v>84176.166666666672</v>
      </c>
      <c r="S93" s="6">
        <v>71547.166666666642</v>
      </c>
      <c r="T93" s="6">
        <v>58679.666666666642</v>
      </c>
      <c r="U93" s="6">
        <v>53066.083333333358</v>
      </c>
      <c r="V93" s="6">
        <v>40347.083333333379</v>
      </c>
      <c r="W93" s="6">
        <v>24226.5</v>
      </c>
      <c r="X93" s="6">
        <v>19958.583333333332</v>
      </c>
      <c r="Y93" s="6">
        <v>67926.083333333358</v>
      </c>
      <c r="Z93" s="6">
        <v>79349.333333333343</v>
      </c>
      <c r="AA93" s="6">
        <v>81876.083333333343</v>
      </c>
      <c r="AB93" s="6">
        <v>76819.916666666672</v>
      </c>
      <c r="AC93" s="6">
        <v>90229.416666666715</v>
      </c>
      <c r="AD93" s="6">
        <v>92565.333333333401</v>
      </c>
      <c r="AE93" s="6">
        <v>96408.666666666657</v>
      </c>
      <c r="AF93" s="6">
        <v>92499.583333333314</v>
      </c>
      <c r="AG93" s="6">
        <v>84293.000000000029</v>
      </c>
      <c r="AH93" s="6">
        <v>76634.333333333343</v>
      </c>
      <c r="AI93" s="6">
        <v>84732.333333333314</v>
      </c>
      <c r="AJ93" s="6">
        <v>80707.250000000044</v>
      </c>
      <c r="AK93" s="6">
        <v>71285.500000000058</v>
      </c>
      <c r="AL93" s="6">
        <v>59774.750000000007</v>
      </c>
      <c r="AM93" s="6">
        <v>57188.666666666635</v>
      </c>
      <c r="AN93" s="6">
        <v>46392.916666666672</v>
      </c>
      <c r="AO93" s="6">
        <v>31123.416666666653</v>
      </c>
      <c r="AP93" s="6">
        <v>34103.500000000007</v>
      </c>
      <c r="AT93" s="169"/>
      <c r="AU93" s="169"/>
      <c r="AV93" s="169"/>
      <c r="AW93" s="169"/>
      <c r="AX93" s="169"/>
      <c r="AY93" s="169"/>
      <c r="AZ93" s="169"/>
      <c r="BA93" s="169"/>
    </row>
    <row r="94" spans="1:53" s="198" customFormat="1" x14ac:dyDescent="0.3">
      <c r="A94" s="6" t="s">
        <v>41</v>
      </c>
      <c r="B94" s="6" t="s">
        <v>49</v>
      </c>
      <c r="C94" s="45">
        <v>355</v>
      </c>
      <c r="D94" s="6">
        <v>1356976.9999999998</v>
      </c>
      <c r="E94" s="6">
        <v>1360425.583333334</v>
      </c>
      <c r="F94" s="4">
        <v>2717402.583333334</v>
      </c>
      <c r="G94" s="6">
        <v>66813.749999999971</v>
      </c>
      <c r="H94" s="6">
        <v>77748.416666666628</v>
      </c>
      <c r="I94" s="6">
        <v>79762.666666666613</v>
      </c>
      <c r="J94" s="6">
        <v>73674.083333333256</v>
      </c>
      <c r="K94" s="6">
        <v>80100.083333333314</v>
      </c>
      <c r="L94" s="6">
        <v>91375.166666666628</v>
      </c>
      <c r="M94" s="6">
        <v>99219.333333333401</v>
      </c>
      <c r="N94" s="6">
        <v>94900.166666666701</v>
      </c>
      <c r="O94" s="6">
        <v>87715.416666666613</v>
      </c>
      <c r="P94" s="6">
        <v>83546.750000000044</v>
      </c>
      <c r="Q94" s="6">
        <v>95631.583333333285</v>
      </c>
      <c r="R94" s="6">
        <v>97663.833333333387</v>
      </c>
      <c r="S94" s="6">
        <v>86967.750000000015</v>
      </c>
      <c r="T94" s="6">
        <v>70881.749999999985</v>
      </c>
      <c r="U94" s="6">
        <v>64825.499999999993</v>
      </c>
      <c r="V94" s="6">
        <v>50367.333333333314</v>
      </c>
      <c r="W94" s="6">
        <v>30895.416666666653</v>
      </c>
      <c r="X94" s="6">
        <v>24888.000000000044</v>
      </c>
      <c r="Y94" s="6">
        <v>63504.833333333343</v>
      </c>
      <c r="Z94" s="6">
        <v>73211.833333333358</v>
      </c>
      <c r="AA94" s="6">
        <v>75775.583333333285</v>
      </c>
      <c r="AB94" s="6">
        <v>71422.916666666686</v>
      </c>
      <c r="AC94" s="6">
        <v>80702.166666666686</v>
      </c>
      <c r="AD94" s="6">
        <v>87202.583333333314</v>
      </c>
      <c r="AE94" s="6">
        <v>94930.333333333445</v>
      </c>
      <c r="AF94" s="6">
        <v>91457.333333333401</v>
      </c>
      <c r="AG94" s="6">
        <v>83069.416666666672</v>
      </c>
      <c r="AH94" s="6">
        <v>79674.999999999985</v>
      </c>
      <c r="AI94" s="6">
        <v>92987.166666666628</v>
      </c>
      <c r="AJ94" s="6">
        <v>96987.250000000116</v>
      </c>
      <c r="AK94" s="6">
        <v>87072.083333333387</v>
      </c>
      <c r="AL94" s="6">
        <v>73276.833333333285</v>
      </c>
      <c r="AM94" s="6">
        <v>69988.583333333299</v>
      </c>
      <c r="AN94" s="6">
        <v>57426.583333333336</v>
      </c>
      <c r="AO94" s="6">
        <v>39998.91666666665</v>
      </c>
      <c r="AP94" s="6">
        <v>41736.166666666664</v>
      </c>
      <c r="AT94" s="169"/>
      <c r="AU94" s="169"/>
      <c r="AV94" s="169"/>
      <c r="AW94" s="169"/>
      <c r="AX94" s="169"/>
      <c r="AY94" s="169"/>
      <c r="AZ94" s="169"/>
      <c r="BA94" s="169"/>
    </row>
    <row r="95" spans="1:53" s="198" customFormat="1" x14ac:dyDescent="0.3">
      <c r="A95" s="6" t="s">
        <v>22</v>
      </c>
      <c r="B95" s="6" t="s">
        <v>50</v>
      </c>
      <c r="C95" s="45">
        <v>427</v>
      </c>
      <c r="D95" s="6">
        <v>1599354.9999999991</v>
      </c>
      <c r="E95" s="6">
        <v>1561232.0000000009</v>
      </c>
      <c r="F95" s="4">
        <v>3160586.9999999995</v>
      </c>
      <c r="G95" s="6">
        <v>87903.333333333358</v>
      </c>
      <c r="H95" s="6">
        <v>102195.83333333346</v>
      </c>
      <c r="I95" s="6">
        <v>105471.25000000007</v>
      </c>
      <c r="J95" s="6">
        <v>95927.499999999971</v>
      </c>
      <c r="K95" s="6">
        <v>102638.91666666674</v>
      </c>
      <c r="L95" s="6">
        <v>118518.33333333331</v>
      </c>
      <c r="M95" s="6">
        <v>128539.91666666669</v>
      </c>
      <c r="N95" s="6">
        <v>124343.58333333344</v>
      </c>
      <c r="O95" s="6">
        <v>113975.4166666667</v>
      </c>
      <c r="P95" s="6">
        <v>102897.50000000003</v>
      </c>
      <c r="Q95" s="6">
        <v>108581.91666666663</v>
      </c>
      <c r="R95" s="6">
        <v>102307.49999999994</v>
      </c>
      <c r="S95" s="6">
        <v>84372.333333333372</v>
      </c>
      <c r="T95" s="6">
        <v>66753.916666666672</v>
      </c>
      <c r="U95" s="6">
        <v>60270.333333333321</v>
      </c>
      <c r="V95" s="6">
        <v>46031.833333333314</v>
      </c>
      <c r="W95" s="6">
        <v>27666.583333333332</v>
      </c>
      <c r="X95" s="6">
        <v>20959.000000000036</v>
      </c>
      <c r="Y95" s="6">
        <v>83782.583333333314</v>
      </c>
      <c r="Z95" s="6">
        <v>97447.333333333416</v>
      </c>
      <c r="AA95" s="6">
        <v>100245.66666666666</v>
      </c>
      <c r="AB95" s="6">
        <v>91433.749999999927</v>
      </c>
      <c r="AC95" s="6">
        <v>105692.16666666672</v>
      </c>
      <c r="AD95" s="6">
        <v>117893.33333333334</v>
      </c>
      <c r="AE95" s="6">
        <v>123225.75000000003</v>
      </c>
      <c r="AF95" s="6">
        <v>116181.91666666667</v>
      </c>
      <c r="AG95" s="6">
        <v>103620.58333333336</v>
      </c>
      <c r="AH95" s="6">
        <v>91442.166666666599</v>
      </c>
      <c r="AI95" s="6">
        <v>98445.66666666673</v>
      </c>
      <c r="AJ95" s="6">
        <v>94767</v>
      </c>
      <c r="AK95" s="6">
        <v>81644.750000000015</v>
      </c>
      <c r="AL95" s="6">
        <v>67262.916666666628</v>
      </c>
      <c r="AM95" s="6">
        <v>63840.916666666701</v>
      </c>
      <c r="AN95" s="6">
        <v>53233.000000000015</v>
      </c>
      <c r="AO95" s="6">
        <v>35548.250000000007</v>
      </c>
      <c r="AP95" s="6">
        <v>35524.250000000029</v>
      </c>
      <c r="AT95" s="169"/>
      <c r="AU95" s="169"/>
      <c r="AV95" s="169"/>
      <c r="AW95" s="169"/>
      <c r="AX95" s="169"/>
      <c r="AY95" s="169"/>
      <c r="AZ95" s="169"/>
      <c r="BA95" s="169"/>
    </row>
    <row r="96" spans="1:53" s="198" customFormat="1" x14ac:dyDescent="0.3">
      <c r="A96" s="6" t="s">
        <v>0</v>
      </c>
      <c r="B96" s="6" t="s">
        <v>51</v>
      </c>
      <c r="C96" s="45">
        <v>203</v>
      </c>
      <c r="D96" s="6">
        <v>910749.49999999977</v>
      </c>
      <c r="E96" s="6">
        <v>904835.00000000012</v>
      </c>
      <c r="F96" s="4">
        <v>1815584.5</v>
      </c>
      <c r="G96" s="6">
        <v>44568.166666666672</v>
      </c>
      <c r="H96" s="6">
        <v>52577.66666666665</v>
      </c>
      <c r="I96" s="6">
        <v>55558.499999999978</v>
      </c>
      <c r="J96" s="6">
        <v>53434.250000000007</v>
      </c>
      <c r="K96" s="6">
        <v>55020.666666666686</v>
      </c>
      <c r="L96" s="6">
        <v>57499.083333333358</v>
      </c>
      <c r="M96" s="6">
        <v>61424.249999999971</v>
      </c>
      <c r="N96" s="6">
        <v>59671.25</v>
      </c>
      <c r="O96" s="6">
        <v>56140.583333333358</v>
      </c>
      <c r="P96" s="6">
        <v>55223.666666666657</v>
      </c>
      <c r="Q96" s="6">
        <v>64844.500000000036</v>
      </c>
      <c r="R96" s="6">
        <v>65788.250000000058</v>
      </c>
      <c r="S96" s="6">
        <v>58345.75</v>
      </c>
      <c r="T96" s="6">
        <v>48539.666666666657</v>
      </c>
      <c r="U96" s="6">
        <v>46056.166666666657</v>
      </c>
      <c r="V96" s="6">
        <v>36992.5</v>
      </c>
      <c r="W96" s="6">
        <v>21901.916666666672</v>
      </c>
      <c r="X96" s="6">
        <v>17162.666666666664</v>
      </c>
      <c r="Y96" s="6">
        <v>42841.666666666672</v>
      </c>
      <c r="Z96" s="6">
        <v>50242.583333333358</v>
      </c>
      <c r="AA96" s="6">
        <v>52809.833333333372</v>
      </c>
      <c r="AB96" s="6">
        <v>50571.666666666679</v>
      </c>
      <c r="AC96" s="6">
        <v>53110.583333333328</v>
      </c>
      <c r="AD96" s="6">
        <v>54813.166666666657</v>
      </c>
      <c r="AE96" s="6">
        <v>59520.416666666686</v>
      </c>
      <c r="AF96" s="6">
        <v>57805.58333333335</v>
      </c>
      <c r="AG96" s="6">
        <v>53172.250000000029</v>
      </c>
      <c r="AH96" s="6">
        <v>52217.500000000036</v>
      </c>
      <c r="AI96" s="6">
        <v>62332.33333333335</v>
      </c>
      <c r="AJ96" s="6">
        <v>63812.083333333314</v>
      </c>
      <c r="AK96" s="6">
        <v>57515.333333333343</v>
      </c>
      <c r="AL96" s="6">
        <v>49402.916666666672</v>
      </c>
      <c r="AM96" s="6">
        <v>48536.333333333358</v>
      </c>
      <c r="AN96" s="6">
        <v>40589.499999999971</v>
      </c>
      <c r="AO96" s="6">
        <v>27272.666666666675</v>
      </c>
      <c r="AP96" s="6">
        <v>28268.58333333335</v>
      </c>
      <c r="AT96" s="169"/>
      <c r="AU96" s="169"/>
      <c r="AV96" s="169"/>
      <c r="AW96" s="169"/>
      <c r="AX96" s="169"/>
      <c r="AY96" s="169"/>
      <c r="AZ96" s="169"/>
      <c r="BA96" s="169"/>
    </row>
    <row r="97" spans="1:53" s="198" customFormat="1" x14ac:dyDescent="0.3">
      <c r="A97" s="6" t="s">
        <v>5</v>
      </c>
      <c r="B97" s="6" t="s">
        <v>52</v>
      </c>
      <c r="C97" s="45">
        <v>183</v>
      </c>
      <c r="D97" s="6">
        <v>800079.0833333336</v>
      </c>
      <c r="E97" s="6">
        <v>769406.08333333302</v>
      </c>
      <c r="F97" s="4">
        <v>1569485.1666666665</v>
      </c>
      <c r="G97" s="6">
        <v>45341.666666666679</v>
      </c>
      <c r="H97" s="6">
        <v>54473.833333333343</v>
      </c>
      <c r="I97" s="6">
        <v>56468.999999999993</v>
      </c>
      <c r="J97" s="6">
        <v>52551.499999999993</v>
      </c>
      <c r="K97" s="6">
        <v>54668.833333333336</v>
      </c>
      <c r="L97" s="6">
        <v>59722.499999999985</v>
      </c>
      <c r="M97" s="6">
        <v>65297.583333333328</v>
      </c>
      <c r="N97" s="6">
        <v>63644.750000000007</v>
      </c>
      <c r="O97" s="6">
        <v>59157.416666666672</v>
      </c>
      <c r="P97" s="6">
        <v>52952.5</v>
      </c>
      <c r="Q97" s="6">
        <v>52161.833333333336</v>
      </c>
      <c r="R97" s="6">
        <v>46450.750000000015</v>
      </c>
      <c r="S97" s="6">
        <v>38679.166666666686</v>
      </c>
      <c r="T97" s="6">
        <v>29762.916666666664</v>
      </c>
      <c r="U97" s="6">
        <v>24814.666666666668</v>
      </c>
      <c r="V97" s="6">
        <v>19755.666666666661</v>
      </c>
      <c r="W97" s="6">
        <v>12647.749999999998</v>
      </c>
      <c r="X97" s="6">
        <v>11526.750000000011</v>
      </c>
      <c r="Y97" s="6">
        <v>43478.249999999993</v>
      </c>
      <c r="Z97" s="6">
        <v>51697.16666666665</v>
      </c>
      <c r="AA97" s="6">
        <v>53526.500000000007</v>
      </c>
      <c r="AB97" s="6">
        <v>50252.166666666672</v>
      </c>
      <c r="AC97" s="6">
        <v>56381.166666666635</v>
      </c>
      <c r="AD97" s="6">
        <v>57757.083333333336</v>
      </c>
      <c r="AE97" s="6">
        <v>59288.749999999993</v>
      </c>
      <c r="AF97" s="6">
        <v>57827.583333333365</v>
      </c>
      <c r="AG97" s="6">
        <v>52107.583333333328</v>
      </c>
      <c r="AH97" s="6">
        <v>44621.166666666657</v>
      </c>
      <c r="AI97" s="6">
        <v>46057.916666666679</v>
      </c>
      <c r="AJ97" s="6">
        <v>43147.750000000022</v>
      </c>
      <c r="AK97" s="6">
        <v>37120.666666666686</v>
      </c>
      <c r="AL97" s="6">
        <v>29989.666666666664</v>
      </c>
      <c r="AM97" s="6">
        <v>27317.25</v>
      </c>
      <c r="AN97" s="6">
        <v>23154.916666666675</v>
      </c>
      <c r="AO97" s="6">
        <v>16377.75</v>
      </c>
      <c r="AP97" s="6">
        <v>19302.750000000004</v>
      </c>
      <c r="AT97" s="169"/>
      <c r="AU97" s="169"/>
      <c r="AV97" s="169"/>
      <c r="AW97" s="169"/>
      <c r="AX97" s="169"/>
      <c r="AY97" s="169"/>
      <c r="AZ97" s="169"/>
      <c r="BA97" s="169"/>
    </row>
    <row r="98" spans="1:53" s="198" customFormat="1" x14ac:dyDescent="0.3">
      <c r="A98" s="6" t="s">
        <v>33</v>
      </c>
      <c r="B98" s="6" t="s">
        <v>53</v>
      </c>
      <c r="C98" s="45">
        <v>182</v>
      </c>
      <c r="D98" s="6">
        <v>647295.99999999977</v>
      </c>
      <c r="E98" s="6">
        <v>641442.91666666674</v>
      </c>
      <c r="F98" s="4">
        <v>1288738.9166666674</v>
      </c>
      <c r="G98" s="6">
        <v>37417.250000000015</v>
      </c>
      <c r="H98" s="6">
        <v>43215.333333333343</v>
      </c>
      <c r="I98" s="6">
        <v>44420.916666666679</v>
      </c>
      <c r="J98" s="6">
        <v>39703.583333333328</v>
      </c>
      <c r="K98" s="6">
        <v>37949.333333333328</v>
      </c>
      <c r="L98" s="6">
        <v>42357.500000000007</v>
      </c>
      <c r="M98" s="6">
        <v>47398.333333333343</v>
      </c>
      <c r="N98" s="6">
        <v>46015.999999999985</v>
      </c>
      <c r="O98" s="6">
        <v>43532.416666666672</v>
      </c>
      <c r="P98" s="6">
        <v>41683.833333333321</v>
      </c>
      <c r="Q98" s="6">
        <v>45962.166666666664</v>
      </c>
      <c r="R98" s="6">
        <v>41996.083333333321</v>
      </c>
      <c r="S98" s="6">
        <v>35507.583333333328</v>
      </c>
      <c r="T98" s="6">
        <v>29043.333333333321</v>
      </c>
      <c r="U98" s="6">
        <v>25539.416666666668</v>
      </c>
      <c r="V98" s="6">
        <v>20834.333333333336</v>
      </c>
      <c r="W98" s="6">
        <v>13672.833333333327</v>
      </c>
      <c r="X98" s="6">
        <v>11045.750000000002</v>
      </c>
      <c r="Y98" s="6">
        <v>35548.083333333343</v>
      </c>
      <c r="Z98" s="6">
        <v>41093.166666666664</v>
      </c>
      <c r="AA98" s="6">
        <v>42149.249999999985</v>
      </c>
      <c r="AB98" s="6">
        <v>37098.249999999993</v>
      </c>
      <c r="AC98" s="6">
        <v>35703.916666666672</v>
      </c>
      <c r="AD98" s="6">
        <v>42308.749999999993</v>
      </c>
      <c r="AE98" s="6">
        <v>47005.416666666686</v>
      </c>
      <c r="AF98" s="6">
        <v>46220.333333333336</v>
      </c>
      <c r="AG98" s="6">
        <v>41407.416666666679</v>
      </c>
      <c r="AH98" s="6">
        <v>37969.249999999993</v>
      </c>
      <c r="AI98" s="6">
        <v>42640.333333333336</v>
      </c>
      <c r="AJ98" s="6">
        <v>40520.916666666657</v>
      </c>
      <c r="AK98" s="6">
        <v>34796.833333333336</v>
      </c>
      <c r="AL98" s="6">
        <v>29478.916666666686</v>
      </c>
      <c r="AM98" s="6">
        <v>27763.833333333339</v>
      </c>
      <c r="AN98" s="6">
        <v>23879.666666666664</v>
      </c>
      <c r="AO98" s="6">
        <v>17323.166666666664</v>
      </c>
      <c r="AP98" s="6">
        <v>18535.416666666668</v>
      </c>
      <c r="AT98" s="169"/>
      <c r="AU98" s="169"/>
      <c r="AV98" s="169"/>
      <c r="AW98" s="169"/>
      <c r="AX98" s="169"/>
      <c r="AY98" s="169"/>
      <c r="AZ98" s="169"/>
      <c r="BA98" s="169"/>
    </row>
    <row r="99" spans="1:53" s="198" customFormat="1" x14ac:dyDescent="0.3">
      <c r="A99" s="6" t="s">
        <v>39</v>
      </c>
      <c r="B99" s="6" t="s">
        <v>54</v>
      </c>
      <c r="C99" s="45">
        <v>120</v>
      </c>
      <c r="D99" s="6">
        <v>534805.08333333337</v>
      </c>
      <c r="E99" s="6">
        <v>517968.66666666657</v>
      </c>
      <c r="F99" s="4">
        <v>1052773.75</v>
      </c>
      <c r="G99" s="6">
        <v>26944.749999999993</v>
      </c>
      <c r="H99" s="6">
        <v>30779.416666666679</v>
      </c>
      <c r="I99" s="6">
        <v>31965.333333333328</v>
      </c>
      <c r="J99" s="6">
        <v>31315.833333333328</v>
      </c>
      <c r="K99" s="6">
        <v>39206.749999999993</v>
      </c>
      <c r="L99" s="6">
        <v>38082.583333333336</v>
      </c>
      <c r="M99" s="6">
        <v>40887.666666666657</v>
      </c>
      <c r="N99" s="6">
        <v>39862.000000000015</v>
      </c>
      <c r="O99" s="6">
        <v>36793.91666666665</v>
      </c>
      <c r="P99" s="6">
        <v>33858.500000000007</v>
      </c>
      <c r="Q99" s="6">
        <v>36288.999999999985</v>
      </c>
      <c r="R99" s="6">
        <v>34744.749999999993</v>
      </c>
      <c r="S99" s="6">
        <v>29412.166666666668</v>
      </c>
      <c r="T99" s="6">
        <v>23634.250000000004</v>
      </c>
      <c r="U99" s="6">
        <v>21718.5</v>
      </c>
      <c r="V99" s="6">
        <v>18573.5</v>
      </c>
      <c r="W99" s="6">
        <v>11310.083333333328</v>
      </c>
      <c r="X99" s="6">
        <v>9426.0833333333321</v>
      </c>
      <c r="Y99" s="6">
        <v>25577.166666666661</v>
      </c>
      <c r="Z99" s="6">
        <v>29420.333333333328</v>
      </c>
      <c r="AA99" s="6">
        <v>30488.499999999989</v>
      </c>
      <c r="AB99" s="6">
        <v>29631.916666666664</v>
      </c>
      <c r="AC99" s="6">
        <v>38065.500000000015</v>
      </c>
      <c r="AD99" s="6">
        <v>34703.83333333335</v>
      </c>
      <c r="AE99" s="6">
        <v>38156.916666666672</v>
      </c>
      <c r="AF99" s="6">
        <v>36130.249999999993</v>
      </c>
      <c r="AG99" s="6">
        <v>32883.666666666657</v>
      </c>
      <c r="AH99" s="6">
        <v>30448.75</v>
      </c>
      <c r="AI99" s="6">
        <v>33564.499999999993</v>
      </c>
      <c r="AJ99" s="6">
        <v>32910.833333333336</v>
      </c>
      <c r="AK99" s="6">
        <v>28174.166666666668</v>
      </c>
      <c r="AL99" s="6">
        <v>24017.333333333336</v>
      </c>
      <c r="AM99" s="6">
        <v>23654.5</v>
      </c>
      <c r="AN99" s="6">
        <v>20984.416666666668</v>
      </c>
      <c r="AO99" s="6">
        <v>13922.33333333333</v>
      </c>
      <c r="AP99" s="6">
        <v>15233.750000000005</v>
      </c>
      <c r="AT99" s="169"/>
      <c r="AU99" s="169"/>
      <c r="AV99" s="169"/>
      <c r="AW99" s="169"/>
      <c r="AX99" s="169"/>
      <c r="AY99" s="169"/>
      <c r="AZ99" s="169"/>
      <c r="BA99" s="169"/>
    </row>
    <row r="100" spans="1:53" s="198" customFormat="1" x14ac:dyDescent="0.3">
      <c r="A100" s="6" t="s">
        <v>7</v>
      </c>
      <c r="B100" s="6" t="s">
        <v>55</v>
      </c>
      <c r="C100" s="45">
        <v>118</v>
      </c>
      <c r="D100" s="6">
        <v>554979.8333333336</v>
      </c>
      <c r="E100" s="6">
        <v>555213.58333333326</v>
      </c>
      <c r="F100" s="4">
        <v>1110193.4166666672</v>
      </c>
      <c r="G100" s="6">
        <v>26853.249999999985</v>
      </c>
      <c r="H100" s="6">
        <v>31238.916666666661</v>
      </c>
      <c r="I100" s="6">
        <v>33297.833333333336</v>
      </c>
      <c r="J100" s="6">
        <v>30463.749999999985</v>
      </c>
      <c r="K100" s="6">
        <v>30035.333333333332</v>
      </c>
      <c r="L100" s="6">
        <v>34747.583333333343</v>
      </c>
      <c r="M100" s="6">
        <v>37954.249999999993</v>
      </c>
      <c r="N100" s="6">
        <v>36351.666666666672</v>
      </c>
      <c r="O100" s="6">
        <v>34927.500000000007</v>
      </c>
      <c r="P100" s="6">
        <v>35370.999999999993</v>
      </c>
      <c r="Q100" s="6">
        <v>41607.666666666672</v>
      </c>
      <c r="R100" s="6">
        <v>41369.416666666679</v>
      </c>
      <c r="S100" s="6">
        <v>35648.750000000015</v>
      </c>
      <c r="T100" s="6">
        <v>29724.166666666668</v>
      </c>
      <c r="U100" s="6">
        <v>28189.083333333336</v>
      </c>
      <c r="V100" s="6">
        <v>23258.500000000007</v>
      </c>
      <c r="W100" s="6">
        <v>13497.583333333334</v>
      </c>
      <c r="X100" s="6">
        <v>10443.583333333334</v>
      </c>
      <c r="Y100" s="6">
        <v>25724.500000000004</v>
      </c>
      <c r="Z100" s="6">
        <v>30030.583333333336</v>
      </c>
      <c r="AA100" s="6">
        <v>31862.166666666664</v>
      </c>
      <c r="AB100" s="6">
        <v>28461.083333333332</v>
      </c>
      <c r="AC100" s="6">
        <v>28712.333333333332</v>
      </c>
      <c r="AD100" s="6">
        <v>33863.416666666657</v>
      </c>
      <c r="AE100" s="6">
        <v>36767.08333333335</v>
      </c>
      <c r="AF100" s="6">
        <v>35518.91666666665</v>
      </c>
      <c r="AG100" s="6">
        <v>33588.75</v>
      </c>
      <c r="AH100" s="6">
        <v>33570.333333333328</v>
      </c>
      <c r="AI100" s="6">
        <v>40331.500000000007</v>
      </c>
      <c r="AJ100" s="6">
        <v>40916.916666666657</v>
      </c>
      <c r="AK100" s="6">
        <v>35378.166666666672</v>
      </c>
      <c r="AL100" s="6">
        <v>30406.833333333325</v>
      </c>
      <c r="AM100" s="6">
        <v>30125.583333333339</v>
      </c>
      <c r="AN100" s="6">
        <v>25855.666666666657</v>
      </c>
      <c r="AO100" s="6">
        <v>16609.999999999996</v>
      </c>
      <c r="AP100" s="6">
        <v>17489.75</v>
      </c>
      <c r="AT100" s="169"/>
      <c r="AU100" s="169"/>
      <c r="AV100" s="169"/>
      <c r="AW100" s="169"/>
      <c r="AX100" s="169"/>
      <c r="AY100" s="169"/>
      <c r="AZ100" s="169"/>
      <c r="BA100" s="169"/>
    </row>
    <row r="101" spans="1:53" s="198" customFormat="1" x14ac:dyDescent="0.3">
      <c r="A101" s="6" t="s">
        <v>2</v>
      </c>
      <c r="B101" s="6" t="s">
        <v>56</v>
      </c>
      <c r="C101" s="45">
        <v>80</v>
      </c>
      <c r="D101" s="6">
        <v>405389.66666666657</v>
      </c>
      <c r="E101" s="6">
        <v>410852.0833333332</v>
      </c>
      <c r="F101" s="4">
        <v>816241.75</v>
      </c>
      <c r="G101" s="6">
        <v>18802.833333333332</v>
      </c>
      <c r="H101" s="6">
        <v>22420.916666666668</v>
      </c>
      <c r="I101" s="6">
        <v>23653.083333333332</v>
      </c>
      <c r="J101" s="6">
        <v>22104.083333333339</v>
      </c>
      <c r="K101" s="6">
        <v>19998.083333333339</v>
      </c>
      <c r="L101" s="6">
        <v>22921.500000000004</v>
      </c>
      <c r="M101" s="6">
        <v>25852.166666666668</v>
      </c>
      <c r="N101" s="6">
        <v>25261.500000000011</v>
      </c>
      <c r="O101" s="6">
        <v>24663.750000000004</v>
      </c>
      <c r="P101" s="6">
        <v>24659.666666666668</v>
      </c>
      <c r="Q101" s="6">
        <v>29100.833333333339</v>
      </c>
      <c r="R101" s="6">
        <v>30417.916666666661</v>
      </c>
      <c r="S101" s="6">
        <v>27187.583333333336</v>
      </c>
      <c r="T101" s="6">
        <v>23528.499999999996</v>
      </c>
      <c r="U101" s="6">
        <v>23687.416666666664</v>
      </c>
      <c r="V101" s="6">
        <v>19649.000000000004</v>
      </c>
      <c r="W101" s="6">
        <v>11806.916666666668</v>
      </c>
      <c r="X101" s="6">
        <v>9673.9166666666661</v>
      </c>
      <c r="Y101" s="6">
        <v>17924.916666666668</v>
      </c>
      <c r="Z101" s="6">
        <v>21171.75</v>
      </c>
      <c r="AA101" s="6">
        <v>22163.916666666664</v>
      </c>
      <c r="AB101" s="6">
        <v>20713.583333333328</v>
      </c>
      <c r="AC101" s="6">
        <v>19466</v>
      </c>
      <c r="AD101" s="6">
        <v>22525.000000000004</v>
      </c>
      <c r="AE101" s="6">
        <v>25751.916666666653</v>
      </c>
      <c r="AF101" s="6">
        <v>24815.833333333328</v>
      </c>
      <c r="AG101" s="6">
        <v>24117.166666666668</v>
      </c>
      <c r="AH101" s="6">
        <v>24084.583333333343</v>
      </c>
      <c r="AI101" s="6">
        <v>29335.999999999985</v>
      </c>
      <c r="AJ101" s="6">
        <v>30378.249999999985</v>
      </c>
      <c r="AK101" s="6">
        <v>27207.083333333332</v>
      </c>
      <c r="AL101" s="6">
        <v>25214.916666666661</v>
      </c>
      <c r="AM101" s="6">
        <v>25119.583333333332</v>
      </c>
      <c r="AN101" s="6">
        <v>21562.916666666668</v>
      </c>
      <c r="AO101" s="6">
        <v>14085.333333333334</v>
      </c>
      <c r="AP101" s="6">
        <v>15213.33333333333</v>
      </c>
      <c r="AT101" s="169"/>
      <c r="AU101" s="169"/>
      <c r="AV101" s="169"/>
      <c r="AW101" s="169"/>
      <c r="AX101" s="169"/>
      <c r="AY101" s="169"/>
      <c r="AZ101" s="169"/>
      <c r="BA101" s="169"/>
    </row>
    <row r="102" spans="1:53" s="198" customFormat="1" x14ac:dyDescent="0.3">
      <c r="A102" s="6" t="s">
        <v>11</v>
      </c>
      <c r="B102" s="6" t="s">
        <v>57</v>
      </c>
      <c r="C102" s="45">
        <v>135</v>
      </c>
      <c r="D102" s="6">
        <v>599861.91666666686</v>
      </c>
      <c r="E102" s="6">
        <v>587659.83333333337</v>
      </c>
      <c r="F102" s="4">
        <v>1187521.7500000005</v>
      </c>
      <c r="G102" s="6">
        <v>30325.666666666668</v>
      </c>
      <c r="H102" s="6">
        <v>35617.666666666679</v>
      </c>
      <c r="I102" s="6">
        <v>37281.166666666672</v>
      </c>
      <c r="J102" s="6">
        <v>37043.500000000029</v>
      </c>
      <c r="K102" s="6">
        <v>42739.166666666657</v>
      </c>
      <c r="L102" s="6">
        <v>43104.499999999993</v>
      </c>
      <c r="M102" s="6">
        <v>43236.666666666679</v>
      </c>
      <c r="N102" s="6">
        <v>42336.250000000015</v>
      </c>
      <c r="O102" s="6">
        <v>40146.249999999993</v>
      </c>
      <c r="P102" s="6">
        <v>37367.25</v>
      </c>
      <c r="Q102" s="6">
        <v>40315.916666666664</v>
      </c>
      <c r="R102" s="6">
        <v>38670.416666666657</v>
      </c>
      <c r="S102" s="6">
        <v>34119.91666666665</v>
      </c>
      <c r="T102" s="6">
        <v>28376.750000000011</v>
      </c>
      <c r="U102" s="6">
        <v>26228.583333333328</v>
      </c>
      <c r="V102" s="6">
        <v>20568.500000000015</v>
      </c>
      <c r="W102" s="6">
        <v>12131.250000000002</v>
      </c>
      <c r="X102" s="6">
        <v>10252.500000000002</v>
      </c>
      <c r="Y102" s="6">
        <v>28613.166666666668</v>
      </c>
      <c r="Z102" s="6">
        <v>33595.166666666657</v>
      </c>
      <c r="AA102" s="6">
        <v>35413.833333333321</v>
      </c>
      <c r="AB102" s="6">
        <v>34221.083333333336</v>
      </c>
      <c r="AC102" s="6">
        <v>39664.500000000007</v>
      </c>
      <c r="AD102" s="6">
        <v>38864.58333333335</v>
      </c>
      <c r="AE102" s="6">
        <v>41242.499999999993</v>
      </c>
      <c r="AF102" s="6">
        <v>40621.91666666665</v>
      </c>
      <c r="AG102" s="6">
        <v>37851.333333333328</v>
      </c>
      <c r="AH102" s="6">
        <v>35650.999999999993</v>
      </c>
      <c r="AI102" s="6">
        <v>39259.999999999993</v>
      </c>
      <c r="AJ102" s="6">
        <v>38031.166666666657</v>
      </c>
      <c r="AK102" s="6">
        <v>33954.166666666679</v>
      </c>
      <c r="AL102" s="6">
        <v>28798.083333333332</v>
      </c>
      <c r="AM102" s="6">
        <v>27900.583333333321</v>
      </c>
      <c r="AN102" s="6">
        <v>22861.750000000004</v>
      </c>
      <c r="AO102" s="6">
        <v>14789.750000000002</v>
      </c>
      <c r="AP102" s="6">
        <v>16325.249999999996</v>
      </c>
      <c r="AT102" s="169"/>
      <c r="AU102" s="169"/>
      <c r="AV102" s="169"/>
      <c r="AW102" s="169"/>
      <c r="AX102" s="169"/>
      <c r="AY102" s="169"/>
      <c r="AZ102" s="169"/>
      <c r="BA102" s="169"/>
    </row>
    <row r="103" spans="1:53" s="198" customFormat="1" x14ac:dyDescent="0.3">
      <c r="A103" s="6" t="s">
        <v>10</v>
      </c>
      <c r="B103" s="6" t="s">
        <v>58</v>
      </c>
      <c r="C103" s="45">
        <v>84</v>
      </c>
      <c r="D103" s="6">
        <v>399813.58333333337</v>
      </c>
      <c r="E103" s="6">
        <v>406314.16666666669</v>
      </c>
      <c r="F103" s="4">
        <v>806127.74999999988</v>
      </c>
      <c r="G103" s="6">
        <v>18091.249999999996</v>
      </c>
      <c r="H103" s="6">
        <v>21870</v>
      </c>
      <c r="I103" s="6">
        <v>23494.333333333325</v>
      </c>
      <c r="J103" s="6">
        <v>21282.416666666668</v>
      </c>
      <c r="K103" s="6">
        <v>22377.750000000007</v>
      </c>
      <c r="L103" s="6">
        <v>23777.5</v>
      </c>
      <c r="M103" s="6">
        <v>25146.916666666668</v>
      </c>
      <c r="N103" s="6">
        <v>24201.500000000004</v>
      </c>
      <c r="O103" s="6">
        <v>23027.833333333339</v>
      </c>
      <c r="P103" s="6">
        <v>23194.583333333325</v>
      </c>
      <c r="Q103" s="6">
        <v>28174.833333333343</v>
      </c>
      <c r="R103" s="6">
        <v>29820.083333333328</v>
      </c>
      <c r="S103" s="6">
        <v>27103.750000000007</v>
      </c>
      <c r="T103" s="6">
        <v>23564.500000000004</v>
      </c>
      <c r="U103" s="6">
        <v>23410.749999999985</v>
      </c>
      <c r="V103" s="6">
        <v>19992.583333333328</v>
      </c>
      <c r="W103" s="6">
        <v>11783.583333333332</v>
      </c>
      <c r="X103" s="6">
        <v>9499.4166666666679</v>
      </c>
      <c r="Y103" s="6">
        <v>16762.500000000004</v>
      </c>
      <c r="Z103" s="6">
        <v>20972.166666666675</v>
      </c>
      <c r="AA103" s="6">
        <v>22416.5</v>
      </c>
      <c r="AB103" s="6">
        <v>20888.083333333332</v>
      </c>
      <c r="AC103" s="6">
        <v>21947.333333333332</v>
      </c>
      <c r="AD103" s="6">
        <v>22555.833333333336</v>
      </c>
      <c r="AE103" s="6">
        <v>24527.249999999996</v>
      </c>
      <c r="AF103" s="6">
        <v>23810.5</v>
      </c>
      <c r="AG103" s="6">
        <v>22799.250000000004</v>
      </c>
      <c r="AH103" s="6">
        <v>23420.583333333332</v>
      </c>
      <c r="AI103" s="6">
        <v>28882.75</v>
      </c>
      <c r="AJ103" s="6">
        <v>30301.749999999996</v>
      </c>
      <c r="AK103" s="6">
        <v>27684.166666666661</v>
      </c>
      <c r="AL103" s="6">
        <v>24540.500000000004</v>
      </c>
      <c r="AM103" s="6">
        <v>25109.416666666664</v>
      </c>
      <c r="AN103" s="6">
        <v>21593.999999999985</v>
      </c>
      <c r="AO103" s="6">
        <v>13855.499999999998</v>
      </c>
      <c r="AP103" s="6">
        <v>14246.083333333338</v>
      </c>
      <c r="AT103" s="169"/>
      <c r="AU103" s="169"/>
      <c r="AV103" s="169"/>
      <c r="AW103" s="169"/>
      <c r="AX103" s="169"/>
      <c r="AY103" s="169"/>
      <c r="AZ103" s="169"/>
      <c r="BA103" s="169"/>
    </row>
    <row r="104" spans="1:53" s="198" customFormat="1" x14ac:dyDescent="0.3">
      <c r="A104" s="6" t="s">
        <v>25</v>
      </c>
      <c r="B104" s="6" t="s">
        <v>59</v>
      </c>
      <c r="C104" s="45">
        <v>69</v>
      </c>
      <c r="D104" s="6">
        <v>408651.75000000006</v>
      </c>
      <c r="E104" s="6">
        <v>404551.41666666674</v>
      </c>
      <c r="F104" s="4">
        <v>813203.16666666628</v>
      </c>
      <c r="G104" s="6">
        <v>21611.249999999996</v>
      </c>
      <c r="H104" s="6">
        <v>25395.75</v>
      </c>
      <c r="I104" s="6">
        <v>26861.166666666668</v>
      </c>
      <c r="J104" s="6">
        <v>23619.916666666653</v>
      </c>
      <c r="K104" s="6">
        <v>21570.583333333328</v>
      </c>
      <c r="L104" s="6">
        <v>26049.666666666672</v>
      </c>
      <c r="M104" s="6">
        <v>30585.000000000007</v>
      </c>
      <c r="N104" s="6">
        <v>30622.416666666664</v>
      </c>
      <c r="O104" s="6">
        <v>29469.083333333328</v>
      </c>
      <c r="P104" s="6">
        <v>27493.666666666679</v>
      </c>
      <c r="Q104" s="6">
        <v>29531.666666666675</v>
      </c>
      <c r="R104" s="6">
        <v>28378.916666666668</v>
      </c>
      <c r="S104" s="6">
        <v>23031.333333333332</v>
      </c>
      <c r="T104" s="6">
        <v>18531.416666666668</v>
      </c>
      <c r="U104" s="6">
        <v>17449.916666666664</v>
      </c>
      <c r="V104" s="6">
        <v>14105.333333333339</v>
      </c>
      <c r="W104" s="6">
        <v>7966.7500000000009</v>
      </c>
      <c r="X104" s="6">
        <v>6377.9166666666652</v>
      </c>
      <c r="Y104" s="6">
        <v>20643.500000000007</v>
      </c>
      <c r="Z104" s="6">
        <v>24379.166666666653</v>
      </c>
      <c r="AA104" s="6">
        <v>25308.916666666668</v>
      </c>
      <c r="AB104" s="6">
        <v>22367.583333333332</v>
      </c>
      <c r="AC104" s="6">
        <v>21231.666666666672</v>
      </c>
      <c r="AD104" s="6">
        <v>25717.583333333336</v>
      </c>
      <c r="AE104" s="6">
        <v>30169.916666666672</v>
      </c>
      <c r="AF104" s="6">
        <v>29318.666666666661</v>
      </c>
      <c r="AG104" s="6">
        <v>27283.000000000015</v>
      </c>
      <c r="AH104" s="6">
        <v>25833.833333333328</v>
      </c>
      <c r="AI104" s="6">
        <v>28267.166666666661</v>
      </c>
      <c r="AJ104" s="6">
        <v>27035.583333333332</v>
      </c>
      <c r="AK104" s="6">
        <v>23108.416666666664</v>
      </c>
      <c r="AL104" s="6">
        <v>19300.250000000004</v>
      </c>
      <c r="AM104" s="6">
        <v>19194</v>
      </c>
      <c r="AN104" s="6">
        <v>15678.666666666672</v>
      </c>
      <c r="AO104" s="6">
        <v>9533.0000000000018</v>
      </c>
      <c r="AP104" s="6">
        <v>10180.499999999998</v>
      </c>
      <c r="AT104" s="169"/>
      <c r="AU104" s="169"/>
      <c r="AV104" s="169"/>
      <c r="AW104" s="169"/>
      <c r="AX104" s="169"/>
      <c r="AY104" s="169"/>
      <c r="AZ104" s="169"/>
      <c r="BA104" s="169"/>
    </row>
    <row r="105" spans="1:53" s="198" customFormat="1" x14ac:dyDescent="0.3">
      <c r="A105" s="6" t="s">
        <v>30</v>
      </c>
      <c r="B105" s="6" t="s">
        <v>60</v>
      </c>
      <c r="C105" s="45">
        <v>136</v>
      </c>
      <c r="D105" s="6">
        <v>625595.58333333337</v>
      </c>
      <c r="E105" s="6">
        <v>616604.08333333349</v>
      </c>
      <c r="F105" s="4">
        <v>1242199.6666666663</v>
      </c>
      <c r="G105" s="6">
        <v>30478.083333333314</v>
      </c>
      <c r="H105" s="6">
        <v>36118.750000000015</v>
      </c>
      <c r="I105" s="6">
        <v>37231.5</v>
      </c>
      <c r="J105" s="6">
        <v>36851.083333333321</v>
      </c>
      <c r="K105" s="6">
        <v>46339.916666666664</v>
      </c>
      <c r="L105" s="6">
        <v>45870.416666666679</v>
      </c>
      <c r="M105" s="6">
        <v>48658.75</v>
      </c>
      <c r="N105" s="6">
        <v>45267.666666666642</v>
      </c>
      <c r="O105" s="6">
        <v>40011.250000000015</v>
      </c>
      <c r="P105" s="6">
        <v>37666.583333333328</v>
      </c>
      <c r="Q105" s="6">
        <v>42324.166666666672</v>
      </c>
      <c r="R105" s="6">
        <v>41723.083333333328</v>
      </c>
      <c r="S105" s="6">
        <v>35479.583333333328</v>
      </c>
      <c r="T105" s="6">
        <v>28617.5</v>
      </c>
      <c r="U105" s="6">
        <v>27425.833333333328</v>
      </c>
      <c r="V105" s="6">
        <v>21963.416666666668</v>
      </c>
      <c r="W105" s="6">
        <v>12960.499999999995</v>
      </c>
      <c r="X105" s="6">
        <v>10607.500000000007</v>
      </c>
      <c r="Y105" s="6">
        <v>28981.333333333332</v>
      </c>
      <c r="Z105" s="6">
        <v>34461.166666666672</v>
      </c>
      <c r="AA105" s="6">
        <v>35461.666666666672</v>
      </c>
      <c r="AB105" s="6">
        <v>36476.916666666664</v>
      </c>
      <c r="AC105" s="6">
        <v>48018.416666666708</v>
      </c>
      <c r="AD105" s="6">
        <v>40633.83333333335</v>
      </c>
      <c r="AE105" s="6">
        <v>43689.166666666657</v>
      </c>
      <c r="AF105" s="6">
        <v>40920.166666666693</v>
      </c>
      <c r="AG105" s="6">
        <v>37567.999999999993</v>
      </c>
      <c r="AH105" s="6">
        <v>35630.249999999985</v>
      </c>
      <c r="AI105" s="6">
        <v>40488.333333333328</v>
      </c>
      <c r="AJ105" s="6">
        <v>40704.166666666672</v>
      </c>
      <c r="AK105" s="6">
        <v>35633.33333333335</v>
      </c>
      <c r="AL105" s="6">
        <v>29853.749999999996</v>
      </c>
      <c r="AM105" s="6">
        <v>29094.250000000007</v>
      </c>
      <c r="AN105" s="6">
        <v>24749.250000000004</v>
      </c>
      <c r="AO105" s="6">
        <v>16568.25</v>
      </c>
      <c r="AP105" s="6">
        <v>17671.833333333332</v>
      </c>
      <c r="AT105" s="169"/>
      <c r="AU105" s="169"/>
      <c r="AV105" s="169"/>
      <c r="AW105" s="169"/>
      <c r="AX105" s="169"/>
      <c r="AY105" s="169"/>
      <c r="AZ105" s="169"/>
      <c r="BA105" s="169"/>
    </row>
    <row r="106" spans="1:53" s="198" customFormat="1" x14ac:dyDescent="0.3">
      <c r="A106" s="6" t="s">
        <v>21</v>
      </c>
      <c r="B106" s="6" t="s">
        <v>61</v>
      </c>
      <c r="C106" s="45">
        <v>52</v>
      </c>
      <c r="D106" s="6">
        <v>257916.58333333334</v>
      </c>
      <c r="E106" s="6">
        <v>261731.66666666669</v>
      </c>
      <c r="F106" s="4">
        <v>519648.24999999994</v>
      </c>
      <c r="G106" s="6">
        <v>12225.75</v>
      </c>
      <c r="H106" s="6">
        <v>14627.333333333334</v>
      </c>
      <c r="I106" s="6">
        <v>15511.416666666666</v>
      </c>
      <c r="J106" s="6">
        <v>14834.41666666667</v>
      </c>
      <c r="K106" s="6">
        <v>13324.500000000005</v>
      </c>
      <c r="L106" s="6">
        <v>14822.416666666668</v>
      </c>
      <c r="M106" s="6">
        <v>16180.416666666664</v>
      </c>
      <c r="N106" s="6">
        <v>15896.916666666668</v>
      </c>
      <c r="O106" s="6">
        <v>14973.333333333339</v>
      </c>
      <c r="P106" s="6">
        <v>15532.000000000002</v>
      </c>
      <c r="Q106" s="6">
        <v>18963.416666666668</v>
      </c>
      <c r="R106" s="6">
        <v>19411.999999999996</v>
      </c>
      <c r="S106" s="6">
        <v>17312.083333333332</v>
      </c>
      <c r="T106" s="6">
        <v>14899.33333333333</v>
      </c>
      <c r="U106" s="6">
        <v>14559.08333333333</v>
      </c>
      <c r="V106" s="6">
        <v>11938.166666666668</v>
      </c>
      <c r="W106" s="6">
        <v>7165.4166666666652</v>
      </c>
      <c r="X106" s="6">
        <v>5738.583333333333</v>
      </c>
      <c r="Y106" s="6">
        <v>11587.916666666666</v>
      </c>
      <c r="Z106" s="6">
        <v>13610.000000000004</v>
      </c>
      <c r="AA106" s="6">
        <v>14945.000000000004</v>
      </c>
      <c r="AB106" s="6">
        <v>14275.583333333334</v>
      </c>
      <c r="AC106" s="6">
        <v>12693.749999999996</v>
      </c>
      <c r="AD106" s="6">
        <v>14390.000000000002</v>
      </c>
      <c r="AE106" s="6">
        <v>16139.333333333332</v>
      </c>
      <c r="AF106" s="6">
        <v>15637.41666666667</v>
      </c>
      <c r="AG106" s="6">
        <v>14868.416666666666</v>
      </c>
      <c r="AH106" s="6">
        <v>15345.000000000002</v>
      </c>
      <c r="AI106" s="6">
        <v>19024.916666666668</v>
      </c>
      <c r="AJ106" s="6">
        <v>19595.666666666664</v>
      </c>
      <c r="AK106" s="6">
        <v>17617.666666666672</v>
      </c>
      <c r="AL106" s="6">
        <v>15372.000000000002</v>
      </c>
      <c r="AM106" s="6">
        <v>15431.916666666668</v>
      </c>
      <c r="AN106" s="6">
        <v>13379.333333333334</v>
      </c>
      <c r="AO106" s="6">
        <v>8763.8333333333339</v>
      </c>
      <c r="AP106" s="6">
        <v>9053.9166666666661</v>
      </c>
      <c r="AT106" s="169"/>
      <c r="AU106" s="169"/>
      <c r="AV106" s="169"/>
      <c r="AW106" s="169"/>
      <c r="AX106" s="169"/>
      <c r="AY106" s="169"/>
      <c r="AZ106" s="169"/>
      <c r="BA106" s="169"/>
    </row>
    <row r="107" spans="1:53" s="198" customFormat="1" x14ac:dyDescent="0.3">
      <c r="A107" s="6" t="s">
        <v>18</v>
      </c>
      <c r="B107" s="6" t="s">
        <v>62</v>
      </c>
      <c r="C107" s="45">
        <v>145</v>
      </c>
      <c r="D107" s="6">
        <v>586496.5</v>
      </c>
      <c r="E107" s="6">
        <v>584983.75000000012</v>
      </c>
      <c r="F107" s="4">
        <v>1171480.2499999998</v>
      </c>
      <c r="G107" s="6">
        <v>29621.499999999989</v>
      </c>
      <c r="H107" s="6">
        <v>33980.833333333321</v>
      </c>
      <c r="I107" s="6">
        <v>35279.416666666672</v>
      </c>
      <c r="J107" s="6">
        <v>32329.000000000011</v>
      </c>
      <c r="K107" s="6">
        <v>31961.666666666657</v>
      </c>
      <c r="L107" s="6">
        <v>35975.5</v>
      </c>
      <c r="M107" s="6">
        <v>40966.66666666665</v>
      </c>
      <c r="N107" s="6">
        <v>39595.083333333343</v>
      </c>
      <c r="O107" s="6">
        <v>36782.333333333321</v>
      </c>
      <c r="P107" s="6">
        <v>35930.333333333336</v>
      </c>
      <c r="Q107" s="6">
        <v>43090.999999999964</v>
      </c>
      <c r="R107" s="6">
        <v>41934.250000000015</v>
      </c>
      <c r="S107" s="6">
        <v>36970.500000000007</v>
      </c>
      <c r="T107" s="6">
        <v>31172.916666666664</v>
      </c>
      <c r="U107" s="6">
        <v>29839.000000000004</v>
      </c>
      <c r="V107" s="6">
        <v>24826.416666666668</v>
      </c>
      <c r="W107" s="6">
        <v>14949.583333333339</v>
      </c>
      <c r="X107" s="6">
        <v>11290.500000000002</v>
      </c>
      <c r="Y107" s="6">
        <v>28512.5</v>
      </c>
      <c r="Z107" s="6">
        <v>32285.333333333328</v>
      </c>
      <c r="AA107" s="6">
        <v>33868.000000000007</v>
      </c>
      <c r="AB107" s="6">
        <v>30619.750000000007</v>
      </c>
      <c r="AC107" s="6">
        <v>30704.083333333347</v>
      </c>
      <c r="AD107" s="6">
        <v>35205.166666666672</v>
      </c>
      <c r="AE107" s="6">
        <v>39696.916666666679</v>
      </c>
      <c r="AF107" s="6">
        <v>37593.333333333314</v>
      </c>
      <c r="AG107" s="6">
        <v>34857.666666666664</v>
      </c>
      <c r="AH107" s="6">
        <v>34122.916666666679</v>
      </c>
      <c r="AI107" s="6">
        <v>41096.833333333343</v>
      </c>
      <c r="AJ107" s="6">
        <v>41169.16666666665</v>
      </c>
      <c r="AK107" s="6">
        <v>36561.083333333328</v>
      </c>
      <c r="AL107" s="6">
        <v>32091.500000000015</v>
      </c>
      <c r="AM107" s="6">
        <v>31609.166666666672</v>
      </c>
      <c r="AN107" s="6">
        <v>27861.333333333314</v>
      </c>
      <c r="AO107" s="6">
        <v>18407.833333333339</v>
      </c>
      <c r="AP107" s="6">
        <v>18721.166666666668</v>
      </c>
      <c r="AT107" s="169"/>
      <c r="AU107" s="169"/>
      <c r="AV107" s="169"/>
      <c r="AW107" s="169"/>
      <c r="AX107" s="169"/>
      <c r="AY107" s="169"/>
      <c r="AZ107" s="169"/>
      <c r="BA107" s="169"/>
    </row>
    <row r="108" spans="1:53" s="198" customFormat="1" x14ac:dyDescent="0.3">
      <c r="A108" s="6" t="s">
        <v>4</v>
      </c>
      <c r="B108" s="6" t="s">
        <v>63</v>
      </c>
      <c r="C108" s="45">
        <v>96</v>
      </c>
      <c r="D108" s="6">
        <v>544496.5</v>
      </c>
      <c r="E108" s="6">
        <v>533735.75</v>
      </c>
      <c r="F108" s="4">
        <v>1078232.25</v>
      </c>
      <c r="G108" s="6">
        <v>32220.750000000007</v>
      </c>
      <c r="H108" s="6">
        <v>36500.25</v>
      </c>
      <c r="I108" s="6">
        <v>37227.583333333321</v>
      </c>
      <c r="J108" s="6">
        <v>32248.750000000007</v>
      </c>
      <c r="K108" s="6">
        <v>30673.916666666668</v>
      </c>
      <c r="L108" s="6">
        <v>36359.833333333328</v>
      </c>
      <c r="M108" s="6">
        <v>41727.249999999978</v>
      </c>
      <c r="N108" s="6">
        <v>42988.583333333343</v>
      </c>
      <c r="O108" s="6">
        <v>42183.583333333343</v>
      </c>
      <c r="P108" s="6">
        <v>37789.000000000007</v>
      </c>
      <c r="Q108" s="6">
        <v>37280.499999999993</v>
      </c>
      <c r="R108" s="6">
        <v>34912.833333333328</v>
      </c>
      <c r="S108" s="6">
        <v>28661.166666666664</v>
      </c>
      <c r="T108" s="6">
        <v>22427.666666666672</v>
      </c>
      <c r="U108" s="6">
        <v>19515.916666666664</v>
      </c>
      <c r="V108" s="6">
        <v>15165.583333333336</v>
      </c>
      <c r="W108" s="6">
        <v>9031.5000000000036</v>
      </c>
      <c r="X108" s="6">
        <v>7581.8333333333339</v>
      </c>
      <c r="Y108" s="6">
        <v>30538.916666666675</v>
      </c>
      <c r="Z108" s="6">
        <v>34620.749999999993</v>
      </c>
      <c r="AA108" s="6">
        <v>35496.916666666679</v>
      </c>
      <c r="AB108" s="6">
        <v>29640.333333333339</v>
      </c>
      <c r="AC108" s="6">
        <v>28398.999999999996</v>
      </c>
      <c r="AD108" s="6">
        <v>35680.500000000007</v>
      </c>
      <c r="AE108" s="6">
        <v>42322.333333333307</v>
      </c>
      <c r="AF108" s="6">
        <v>42424.083333333336</v>
      </c>
      <c r="AG108" s="6">
        <v>39512.166666666664</v>
      </c>
      <c r="AH108" s="6">
        <v>34461</v>
      </c>
      <c r="AI108" s="6">
        <v>34324.666666666672</v>
      </c>
      <c r="AJ108" s="6">
        <v>32920.33333333335</v>
      </c>
      <c r="AK108" s="6">
        <v>27982.249999999996</v>
      </c>
      <c r="AL108" s="6">
        <v>23192</v>
      </c>
      <c r="AM108" s="6">
        <v>21514.166666666657</v>
      </c>
      <c r="AN108" s="6">
        <v>17280.583333333336</v>
      </c>
      <c r="AO108" s="6">
        <v>11162.500000000005</v>
      </c>
      <c r="AP108" s="6">
        <v>12263.250000000005</v>
      </c>
      <c r="AT108" s="169"/>
      <c r="AU108" s="169"/>
      <c r="AV108" s="169"/>
      <c r="AW108" s="169"/>
      <c r="AX108" s="169"/>
      <c r="AY108" s="169"/>
      <c r="AZ108" s="169"/>
      <c r="BA108" s="169"/>
    </row>
    <row r="109" spans="1:53" s="198" customFormat="1" x14ac:dyDescent="0.3">
      <c r="A109" s="6" t="s">
        <v>34</v>
      </c>
      <c r="B109" s="6" t="s">
        <v>64</v>
      </c>
      <c r="C109" s="45">
        <v>88</v>
      </c>
      <c r="D109" s="6">
        <v>517747.16666666669</v>
      </c>
      <c r="E109" s="6">
        <v>497463.16666666663</v>
      </c>
      <c r="F109" s="4">
        <v>1015210.3333333331</v>
      </c>
      <c r="G109" s="6">
        <v>25488.999999999996</v>
      </c>
      <c r="H109" s="6">
        <v>30129.333333333339</v>
      </c>
      <c r="I109" s="6">
        <v>31383.166666666668</v>
      </c>
      <c r="J109" s="6">
        <v>28845.833333333328</v>
      </c>
      <c r="K109" s="6">
        <v>32987.916666666664</v>
      </c>
      <c r="L109" s="6">
        <v>39689.416666666664</v>
      </c>
      <c r="M109" s="6">
        <v>44703.16666666665</v>
      </c>
      <c r="N109" s="6">
        <v>42038.333333333336</v>
      </c>
      <c r="O109" s="6">
        <v>38388.166666666672</v>
      </c>
      <c r="P109" s="6">
        <v>34423.000000000007</v>
      </c>
      <c r="Q109" s="6">
        <v>33802.916666666672</v>
      </c>
      <c r="R109" s="6">
        <v>31933.333333333328</v>
      </c>
      <c r="S109" s="6">
        <v>26832.166666666668</v>
      </c>
      <c r="T109" s="6">
        <v>21565.583333333328</v>
      </c>
      <c r="U109" s="6">
        <v>20288.333333333336</v>
      </c>
      <c r="V109" s="6">
        <v>16634.916666666661</v>
      </c>
      <c r="W109" s="6">
        <v>9899.8333333333321</v>
      </c>
      <c r="X109" s="6">
        <v>8712.7500000000018</v>
      </c>
      <c r="Y109" s="6">
        <v>23887.166666666679</v>
      </c>
      <c r="Z109" s="6">
        <v>28822.833333333318</v>
      </c>
      <c r="AA109" s="6">
        <v>29505.000000000004</v>
      </c>
      <c r="AB109" s="6">
        <v>27415.416666666672</v>
      </c>
      <c r="AC109" s="6">
        <v>32029.083333333339</v>
      </c>
      <c r="AD109" s="6">
        <v>35732.249999999985</v>
      </c>
      <c r="AE109" s="6">
        <v>39257.250000000022</v>
      </c>
      <c r="AF109" s="6">
        <v>37077.91666666665</v>
      </c>
      <c r="AG109" s="6">
        <v>33735.083333333336</v>
      </c>
      <c r="AH109" s="6">
        <v>31121.083333333325</v>
      </c>
      <c r="AI109" s="6">
        <v>32204.000000000007</v>
      </c>
      <c r="AJ109" s="6">
        <v>30980.250000000011</v>
      </c>
      <c r="AK109" s="6">
        <v>26503.583333333328</v>
      </c>
      <c r="AL109" s="6">
        <v>23002.750000000004</v>
      </c>
      <c r="AM109" s="6">
        <v>21996.833333333325</v>
      </c>
      <c r="AN109" s="6">
        <v>18450.083333333339</v>
      </c>
      <c r="AO109" s="6">
        <v>12176.58333333333</v>
      </c>
      <c r="AP109" s="6">
        <v>13566.000000000002</v>
      </c>
      <c r="AT109" s="169"/>
      <c r="AU109" s="169"/>
      <c r="AV109" s="169"/>
      <c r="AW109" s="169"/>
      <c r="AX109" s="169"/>
      <c r="AY109" s="169"/>
      <c r="AZ109" s="169"/>
      <c r="BA109" s="169"/>
    </row>
    <row r="110" spans="1:53" s="198" customFormat="1" x14ac:dyDescent="0.3">
      <c r="A110" s="6" t="s">
        <v>14</v>
      </c>
      <c r="B110" s="6" t="s">
        <v>65</v>
      </c>
      <c r="C110" s="45">
        <v>137</v>
      </c>
      <c r="D110" s="6">
        <v>802205.50000000023</v>
      </c>
      <c r="E110" s="6">
        <v>810152.41666666674</v>
      </c>
      <c r="F110" s="4">
        <v>1612357.9166666672</v>
      </c>
      <c r="G110" s="6">
        <v>44666.666666666686</v>
      </c>
      <c r="H110" s="6">
        <v>50652.250000000022</v>
      </c>
      <c r="I110" s="6">
        <v>53049.083333333321</v>
      </c>
      <c r="J110" s="6">
        <v>46587.25</v>
      </c>
      <c r="K110" s="6">
        <v>42824.249999999985</v>
      </c>
      <c r="L110" s="6">
        <v>48835.916666666657</v>
      </c>
      <c r="M110" s="6">
        <v>55609.916666666679</v>
      </c>
      <c r="N110" s="6">
        <v>57856.666666666657</v>
      </c>
      <c r="O110" s="6">
        <v>60006.750000000007</v>
      </c>
      <c r="P110" s="6">
        <v>57118.16666666665</v>
      </c>
      <c r="Q110" s="6">
        <v>58004.833333333343</v>
      </c>
      <c r="R110" s="6">
        <v>56236.666666666693</v>
      </c>
      <c r="S110" s="6">
        <v>46386.499999999993</v>
      </c>
      <c r="T110" s="6">
        <v>35781.583333333336</v>
      </c>
      <c r="U110" s="6">
        <v>31436.249999999975</v>
      </c>
      <c r="V110" s="6">
        <v>26128.333333333328</v>
      </c>
      <c r="W110" s="6">
        <v>15789.41666666667</v>
      </c>
      <c r="X110" s="6">
        <v>15234.999999999995</v>
      </c>
      <c r="Y110" s="6">
        <v>42202.916666666635</v>
      </c>
      <c r="Z110" s="6">
        <v>48598.499999999993</v>
      </c>
      <c r="AA110" s="6">
        <v>50717.166666666686</v>
      </c>
      <c r="AB110" s="6">
        <v>43453.333333333328</v>
      </c>
      <c r="AC110" s="6">
        <v>40789.416666666642</v>
      </c>
      <c r="AD110" s="6">
        <v>48989.416666666679</v>
      </c>
      <c r="AE110" s="6">
        <v>57777.500000000015</v>
      </c>
      <c r="AF110" s="6">
        <v>59616.500000000015</v>
      </c>
      <c r="AG110" s="6">
        <v>59335.666666666657</v>
      </c>
      <c r="AH110" s="6">
        <v>54194.833333333328</v>
      </c>
      <c r="AI110" s="6">
        <v>56259.083333333343</v>
      </c>
      <c r="AJ110" s="6">
        <v>54530.999999999993</v>
      </c>
      <c r="AK110" s="6">
        <v>45383.916666666686</v>
      </c>
      <c r="AL110" s="6">
        <v>36878.666666666664</v>
      </c>
      <c r="AM110" s="6">
        <v>34960.416666666672</v>
      </c>
      <c r="AN110" s="6">
        <v>30529.666666666664</v>
      </c>
      <c r="AO110" s="6">
        <v>20765.583333333339</v>
      </c>
      <c r="AP110" s="6">
        <v>25168.833333333328</v>
      </c>
      <c r="AT110" s="169"/>
      <c r="AU110" s="169"/>
      <c r="AV110" s="169"/>
      <c r="AW110" s="169"/>
      <c r="AX110" s="169"/>
      <c r="AY110" s="169"/>
      <c r="AZ110" s="169"/>
      <c r="BA110" s="169"/>
    </row>
    <row r="111" spans="1:53" s="198" customFormat="1" x14ac:dyDescent="0.3">
      <c r="A111" s="6" t="s">
        <v>3</v>
      </c>
      <c r="B111" s="6" t="s">
        <v>66</v>
      </c>
      <c r="C111" s="45">
        <v>150</v>
      </c>
      <c r="D111" s="6">
        <v>620994.08333333337</v>
      </c>
      <c r="E111" s="6">
        <v>632353.08333333337</v>
      </c>
      <c r="F111" s="4">
        <v>1253347.1666666658</v>
      </c>
      <c r="G111" s="6">
        <v>34314.666666666679</v>
      </c>
      <c r="H111" s="6">
        <v>39316.166666666672</v>
      </c>
      <c r="I111" s="6">
        <v>40041.249999999985</v>
      </c>
      <c r="J111" s="6">
        <v>35808.750000000007</v>
      </c>
      <c r="K111" s="6">
        <v>32804.333333333321</v>
      </c>
      <c r="L111" s="6">
        <v>37622.916666666657</v>
      </c>
      <c r="M111" s="6">
        <v>42269.083333333328</v>
      </c>
      <c r="N111" s="6">
        <v>42870.666666666664</v>
      </c>
      <c r="O111" s="6">
        <v>41781.083333333321</v>
      </c>
      <c r="P111" s="6">
        <v>40684.583333333321</v>
      </c>
      <c r="Q111" s="6">
        <v>44537.583333333328</v>
      </c>
      <c r="R111" s="6">
        <v>43664.999999999978</v>
      </c>
      <c r="S111" s="6">
        <v>36909.583333333343</v>
      </c>
      <c r="T111" s="6">
        <v>29606.999999999989</v>
      </c>
      <c r="U111" s="6">
        <v>28582.416666666661</v>
      </c>
      <c r="V111" s="6">
        <v>24182.249999999993</v>
      </c>
      <c r="W111" s="6">
        <v>13829.833333333327</v>
      </c>
      <c r="X111" s="6">
        <v>12166.916666666666</v>
      </c>
      <c r="Y111" s="6">
        <v>32985.833333333321</v>
      </c>
      <c r="Z111" s="6">
        <v>36913.583333333343</v>
      </c>
      <c r="AA111" s="6">
        <v>37829.333333333343</v>
      </c>
      <c r="AB111" s="6">
        <v>33475.583333333328</v>
      </c>
      <c r="AC111" s="6">
        <v>30979.749999999993</v>
      </c>
      <c r="AD111" s="6">
        <v>38067.166666666679</v>
      </c>
      <c r="AE111" s="6">
        <v>44000.916666666664</v>
      </c>
      <c r="AF111" s="6">
        <v>43558.083333333328</v>
      </c>
      <c r="AG111" s="6">
        <v>41706.333333333307</v>
      </c>
      <c r="AH111" s="6">
        <v>40120.750000000015</v>
      </c>
      <c r="AI111" s="6">
        <v>43579.500000000015</v>
      </c>
      <c r="AJ111" s="6">
        <v>42770.666666666679</v>
      </c>
      <c r="AK111" s="6">
        <v>36526.000000000015</v>
      </c>
      <c r="AL111" s="6">
        <v>31465.166666666682</v>
      </c>
      <c r="AM111" s="6">
        <v>31959</v>
      </c>
      <c r="AN111" s="6">
        <v>28172.416666666668</v>
      </c>
      <c r="AO111" s="6">
        <v>18173.583333333339</v>
      </c>
      <c r="AP111" s="6">
        <v>20069.416666666661</v>
      </c>
      <c r="AT111" s="169"/>
      <c r="AU111" s="169"/>
      <c r="AV111" s="169"/>
      <c r="AW111" s="169"/>
      <c r="AX111" s="169"/>
      <c r="AY111" s="169"/>
      <c r="AZ111" s="169"/>
      <c r="BA111" s="169"/>
    </row>
    <row r="112" spans="1:53" s="198" customFormat="1" x14ac:dyDescent="0.3">
      <c r="A112" s="6" t="s">
        <v>17</v>
      </c>
      <c r="B112" s="6" t="s">
        <v>67</v>
      </c>
      <c r="C112" s="45">
        <v>105</v>
      </c>
      <c r="D112" s="6">
        <v>536849.83333333337</v>
      </c>
      <c r="E112" s="6">
        <v>545056.25</v>
      </c>
      <c r="F112" s="4">
        <v>1081906.0833333333</v>
      </c>
      <c r="G112" s="6">
        <v>23493.749999999989</v>
      </c>
      <c r="H112" s="6">
        <v>28478.749999999989</v>
      </c>
      <c r="I112" s="6">
        <v>29937.166666666657</v>
      </c>
      <c r="J112" s="6">
        <v>28174.333333333343</v>
      </c>
      <c r="K112" s="6">
        <v>29583.166666666675</v>
      </c>
      <c r="L112" s="6">
        <v>32664.250000000004</v>
      </c>
      <c r="M112" s="6">
        <v>34973.750000000007</v>
      </c>
      <c r="N112" s="6">
        <v>33558.416666666686</v>
      </c>
      <c r="O112" s="6">
        <v>31927.166666666664</v>
      </c>
      <c r="P112" s="6">
        <v>31721.083333333328</v>
      </c>
      <c r="Q112" s="6">
        <v>37088.916666666686</v>
      </c>
      <c r="R112" s="6">
        <v>38362.416666666657</v>
      </c>
      <c r="S112" s="6">
        <v>34940.166666666679</v>
      </c>
      <c r="T112" s="6">
        <v>31189.916666666668</v>
      </c>
      <c r="U112" s="6">
        <v>32059.583333333343</v>
      </c>
      <c r="V112" s="6">
        <v>27851.333333333328</v>
      </c>
      <c r="W112" s="6">
        <v>16603.749999999993</v>
      </c>
      <c r="X112" s="6">
        <v>14241.91666666667</v>
      </c>
      <c r="Y112" s="6">
        <v>22123.583333333336</v>
      </c>
      <c r="Z112" s="6">
        <v>27163.666666666672</v>
      </c>
      <c r="AA112" s="6">
        <v>28693.333333333343</v>
      </c>
      <c r="AB112" s="6">
        <v>26655.916666666657</v>
      </c>
      <c r="AC112" s="6">
        <v>30088.833333333332</v>
      </c>
      <c r="AD112" s="6">
        <v>31729.416666666672</v>
      </c>
      <c r="AE112" s="6">
        <v>33842.91666666665</v>
      </c>
      <c r="AF112" s="6">
        <v>32142.416666666668</v>
      </c>
      <c r="AG112" s="6">
        <v>30464.333333333347</v>
      </c>
      <c r="AH112" s="6">
        <v>30982.916666666657</v>
      </c>
      <c r="AI112" s="6">
        <v>36693.750000000022</v>
      </c>
      <c r="AJ112" s="6">
        <v>38724.249999999993</v>
      </c>
      <c r="AK112" s="6">
        <v>36117.833333333343</v>
      </c>
      <c r="AL112" s="6">
        <v>33543.166666666657</v>
      </c>
      <c r="AM112" s="6">
        <v>34236.75</v>
      </c>
      <c r="AN112" s="6">
        <v>30457.749999999996</v>
      </c>
      <c r="AO112" s="6">
        <v>19458.5</v>
      </c>
      <c r="AP112" s="6">
        <v>21936.916666666661</v>
      </c>
      <c r="AT112" s="169"/>
      <c r="AU112" s="169"/>
      <c r="AV112" s="169"/>
      <c r="AW112" s="169"/>
      <c r="AX112" s="169"/>
      <c r="AY112" s="169"/>
      <c r="AZ112" s="169"/>
      <c r="BA112" s="169"/>
    </row>
    <row r="113" spans="1:53" s="198" customFormat="1" x14ac:dyDescent="0.3">
      <c r="A113" s="6" t="s">
        <v>8</v>
      </c>
      <c r="B113" s="6" t="s">
        <v>68</v>
      </c>
      <c r="C113" s="45">
        <v>92</v>
      </c>
      <c r="D113" s="6">
        <v>520560.50000000012</v>
      </c>
      <c r="E113" s="6">
        <v>527404.83333333337</v>
      </c>
      <c r="F113" s="4">
        <v>1047965.3333333331</v>
      </c>
      <c r="G113" s="6">
        <v>24727.749999999996</v>
      </c>
      <c r="H113" s="6">
        <v>29184.333333333336</v>
      </c>
      <c r="I113" s="6">
        <v>30785.166666666661</v>
      </c>
      <c r="J113" s="6">
        <v>28637.333333333336</v>
      </c>
      <c r="K113" s="6">
        <v>28367.166666666664</v>
      </c>
      <c r="L113" s="6">
        <v>31223.583333333328</v>
      </c>
      <c r="M113" s="6">
        <v>33869.083333333328</v>
      </c>
      <c r="N113" s="6">
        <v>32950.166666666664</v>
      </c>
      <c r="O113" s="6">
        <v>32697.833333333328</v>
      </c>
      <c r="P113" s="6">
        <v>32065.749999999996</v>
      </c>
      <c r="Q113" s="6">
        <v>36441.249999999993</v>
      </c>
      <c r="R113" s="6">
        <v>37025.5</v>
      </c>
      <c r="S113" s="6">
        <v>33021.249999999985</v>
      </c>
      <c r="T113" s="6">
        <v>28304.083333333339</v>
      </c>
      <c r="U113" s="6">
        <v>29063.666666666664</v>
      </c>
      <c r="V113" s="6">
        <v>24720.249999999996</v>
      </c>
      <c r="W113" s="6">
        <v>14910.000000000002</v>
      </c>
      <c r="X113" s="6">
        <v>12566.333333333332</v>
      </c>
      <c r="Y113" s="6">
        <v>23449.500000000004</v>
      </c>
      <c r="Z113" s="6">
        <v>27823.583333333332</v>
      </c>
      <c r="AA113" s="6">
        <v>29469.666666666664</v>
      </c>
      <c r="AB113" s="6">
        <v>27008.999999999996</v>
      </c>
      <c r="AC113" s="6">
        <v>27321.749999999989</v>
      </c>
      <c r="AD113" s="6">
        <v>29893.583333333332</v>
      </c>
      <c r="AE113" s="6">
        <v>33740.916666666672</v>
      </c>
      <c r="AF113" s="6">
        <v>32044.833333333328</v>
      </c>
      <c r="AG113" s="6">
        <v>31464.750000000004</v>
      </c>
      <c r="AH113" s="6">
        <v>31181.833333333328</v>
      </c>
      <c r="AI113" s="6">
        <v>35963.833333333336</v>
      </c>
      <c r="AJ113" s="6">
        <v>37562.16666666665</v>
      </c>
      <c r="AK113" s="6">
        <v>33418.000000000015</v>
      </c>
      <c r="AL113" s="6">
        <v>30410.750000000004</v>
      </c>
      <c r="AM113" s="6">
        <v>31510.416666666672</v>
      </c>
      <c r="AN113" s="6">
        <v>27887.916666666668</v>
      </c>
      <c r="AO113" s="6">
        <v>17718.333333333332</v>
      </c>
      <c r="AP113" s="6">
        <v>19534</v>
      </c>
      <c r="AT113" s="169"/>
      <c r="AU113" s="169"/>
      <c r="AV113" s="169"/>
      <c r="AW113" s="169"/>
      <c r="AX113" s="169"/>
      <c r="AY113" s="169"/>
      <c r="AZ113" s="169"/>
      <c r="BA113" s="169"/>
    </row>
    <row r="114" spans="1:53" s="198" customFormat="1" x14ac:dyDescent="0.3">
      <c r="A114" s="6" t="s">
        <v>16</v>
      </c>
      <c r="B114" s="6" t="s">
        <v>69</v>
      </c>
      <c r="C114" s="45">
        <v>183</v>
      </c>
      <c r="D114" s="6">
        <v>870177.75</v>
      </c>
      <c r="E114" s="6">
        <v>878217.83333333314</v>
      </c>
      <c r="F114" s="4">
        <v>1748395.5833333328</v>
      </c>
      <c r="G114" s="6">
        <v>42827.000000000022</v>
      </c>
      <c r="H114" s="6">
        <v>46697.999999999985</v>
      </c>
      <c r="I114" s="6">
        <v>49302.33333333335</v>
      </c>
      <c r="J114" s="6">
        <v>47007.583333333343</v>
      </c>
      <c r="K114" s="6">
        <v>58006.166666666672</v>
      </c>
      <c r="L114" s="6">
        <v>79163.499999999985</v>
      </c>
      <c r="M114" s="6">
        <v>90318.416666666686</v>
      </c>
      <c r="N114" s="6">
        <v>84083.249999999971</v>
      </c>
      <c r="O114" s="6">
        <v>75149.333333333343</v>
      </c>
      <c r="P114" s="6">
        <v>62978.083333333314</v>
      </c>
      <c r="Q114" s="6">
        <v>56973.083333333343</v>
      </c>
      <c r="R114" s="6">
        <v>50518.000000000015</v>
      </c>
      <c r="S114" s="6">
        <v>39166.916666666657</v>
      </c>
      <c r="T114" s="6">
        <v>28375.833333333332</v>
      </c>
      <c r="U114" s="6">
        <v>22501.916666666672</v>
      </c>
      <c r="V114" s="6">
        <v>16788.833333333328</v>
      </c>
      <c r="W114" s="6">
        <v>10608.416666666662</v>
      </c>
      <c r="X114" s="6">
        <v>9711.0833333333339</v>
      </c>
      <c r="Y114" s="6">
        <v>41022.916666666679</v>
      </c>
      <c r="Z114" s="6">
        <v>44818.833333333328</v>
      </c>
      <c r="AA114" s="6">
        <v>47526.583333333328</v>
      </c>
      <c r="AB114" s="6">
        <v>46971.75</v>
      </c>
      <c r="AC114" s="6">
        <v>72107.75</v>
      </c>
      <c r="AD114" s="6">
        <v>87889.416666666686</v>
      </c>
      <c r="AE114" s="6">
        <v>90163.416666666672</v>
      </c>
      <c r="AF114" s="6">
        <v>77347.583333333358</v>
      </c>
      <c r="AG114" s="6">
        <v>66489.833333333314</v>
      </c>
      <c r="AH114" s="6">
        <v>56206.833333333328</v>
      </c>
      <c r="AI114" s="6">
        <v>52720.916666666679</v>
      </c>
      <c r="AJ114" s="6">
        <v>48107.583333333321</v>
      </c>
      <c r="AK114" s="6">
        <v>39014.583333333336</v>
      </c>
      <c r="AL114" s="6">
        <v>30481.916666666653</v>
      </c>
      <c r="AM114" s="6">
        <v>26165.083333333343</v>
      </c>
      <c r="AN114" s="6">
        <v>20763.249999999989</v>
      </c>
      <c r="AO114" s="6">
        <v>14414.5</v>
      </c>
      <c r="AP114" s="6">
        <v>16005.083333333338</v>
      </c>
      <c r="AT114" s="169"/>
      <c r="AU114" s="169"/>
      <c r="AV114" s="169"/>
      <c r="AW114" s="169"/>
      <c r="AX114" s="169"/>
      <c r="AY114" s="169"/>
      <c r="AZ114" s="169"/>
      <c r="BA114" s="169"/>
    </row>
    <row r="115" spans="1:53" s="198" customFormat="1" x14ac:dyDescent="0.3">
      <c r="A115" s="6" t="s">
        <v>15</v>
      </c>
      <c r="B115" s="6" t="s">
        <v>70</v>
      </c>
      <c r="C115" s="45">
        <v>275</v>
      </c>
      <c r="D115" s="6">
        <v>1212208.5000000002</v>
      </c>
      <c r="E115" s="6">
        <v>1146995.5833333333</v>
      </c>
      <c r="F115" s="4">
        <v>2359204.0833333344</v>
      </c>
      <c r="G115" s="6">
        <v>71838.166666666628</v>
      </c>
      <c r="H115" s="6">
        <v>74902.833333333299</v>
      </c>
      <c r="I115" s="6">
        <v>74199.833333333314</v>
      </c>
      <c r="J115" s="6">
        <v>67423.833333333328</v>
      </c>
      <c r="K115" s="6">
        <v>78296.499999999971</v>
      </c>
      <c r="L115" s="6">
        <v>111774.00000000007</v>
      </c>
      <c r="M115" s="6">
        <v>132442.99999999997</v>
      </c>
      <c r="N115" s="6">
        <v>126859.24999999997</v>
      </c>
      <c r="O115" s="6">
        <v>106667.66666666663</v>
      </c>
      <c r="P115" s="6">
        <v>84989</v>
      </c>
      <c r="Q115" s="6">
        <v>73671.249999999942</v>
      </c>
      <c r="R115" s="6">
        <v>61841.833333333343</v>
      </c>
      <c r="S115" s="6">
        <v>48790.916666666686</v>
      </c>
      <c r="T115" s="6">
        <v>34229.833333333328</v>
      </c>
      <c r="U115" s="6">
        <v>25036.500000000022</v>
      </c>
      <c r="V115" s="6">
        <v>17440.333333333332</v>
      </c>
      <c r="W115" s="6">
        <v>11575.583333333336</v>
      </c>
      <c r="X115" s="6">
        <v>10228.166666666675</v>
      </c>
      <c r="Y115" s="6">
        <v>68760.250000000015</v>
      </c>
      <c r="Z115" s="6">
        <v>72151.666666666686</v>
      </c>
      <c r="AA115" s="6">
        <v>70873.666666666672</v>
      </c>
      <c r="AB115" s="6">
        <v>64277.583333333321</v>
      </c>
      <c r="AC115" s="6">
        <v>80563.666666666642</v>
      </c>
      <c r="AD115" s="6">
        <v>114052.74999999996</v>
      </c>
      <c r="AE115" s="6">
        <v>123550.91666666672</v>
      </c>
      <c r="AF115" s="6">
        <v>109006.83333333342</v>
      </c>
      <c r="AG115" s="6">
        <v>88064.083333333314</v>
      </c>
      <c r="AH115" s="6">
        <v>69756.833333333343</v>
      </c>
      <c r="AI115" s="6">
        <v>63456.333333333336</v>
      </c>
      <c r="AJ115" s="6">
        <v>57406.333333333314</v>
      </c>
      <c r="AK115" s="6">
        <v>46217.500000000015</v>
      </c>
      <c r="AL115" s="6">
        <v>35698.58333333335</v>
      </c>
      <c r="AM115" s="6">
        <v>28824.916666666653</v>
      </c>
      <c r="AN115" s="6">
        <v>21985.583333333343</v>
      </c>
      <c r="AO115" s="6">
        <v>15528.583333333323</v>
      </c>
      <c r="AP115" s="6">
        <v>16819.500000000007</v>
      </c>
      <c r="AT115" s="169"/>
      <c r="AU115" s="169"/>
      <c r="AV115" s="169"/>
      <c r="AW115" s="169"/>
      <c r="AX115" s="169"/>
      <c r="AY115" s="169"/>
      <c r="AZ115" s="169"/>
      <c r="BA115" s="169"/>
    </row>
    <row r="116" spans="1:53" s="198" customFormat="1" x14ac:dyDescent="0.3">
      <c r="A116" s="6" t="s">
        <v>28</v>
      </c>
      <c r="B116" s="6" t="s">
        <v>71</v>
      </c>
      <c r="C116" s="45">
        <v>354</v>
      </c>
      <c r="D116" s="6">
        <v>1432252.6666666679</v>
      </c>
      <c r="E116" s="6">
        <v>1337269.4999999993</v>
      </c>
      <c r="F116" s="4">
        <v>2769522.1666666674</v>
      </c>
      <c r="G116" s="6">
        <v>65139.66666666665</v>
      </c>
      <c r="H116" s="6">
        <v>72090.833333333372</v>
      </c>
      <c r="I116" s="6">
        <v>75212.916666666657</v>
      </c>
      <c r="J116" s="6">
        <v>71751.583333333416</v>
      </c>
      <c r="K116" s="6">
        <v>98877.999999999956</v>
      </c>
      <c r="L116" s="6">
        <v>136244.33333333326</v>
      </c>
      <c r="M116" s="6">
        <v>151703.24999999991</v>
      </c>
      <c r="N116" s="6">
        <v>145577.08333333331</v>
      </c>
      <c r="O116" s="6">
        <v>130352.83333333333</v>
      </c>
      <c r="P116" s="6">
        <v>107684.08333333336</v>
      </c>
      <c r="Q116" s="6">
        <v>94330.416666666642</v>
      </c>
      <c r="R116" s="6">
        <v>81436.250000000029</v>
      </c>
      <c r="S116" s="6">
        <v>62678.5</v>
      </c>
      <c r="T116" s="6">
        <v>45866.583333333365</v>
      </c>
      <c r="U116" s="6">
        <v>35544.5</v>
      </c>
      <c r="V116" s="6">
        <v>25824.000000000011</v>
      </c>
      <c r="W116" s="6">
        <v>16929.166666666664</v>
      </c>
      <c r="X116" s="6">
        <v>15008.666666666666</v>
      </c>
      <c r="Y116" s="6">
        <v>62419.750000000015</v>
      </c>
      <c r="Z116" s="6">
        <v>68787.333333333299</v>
      </c>
      <c r="AA116" s="6">
        <v>71546.000000000044</v>
      </c>
      <c r="AB116" s="6">
        <v>67813.249999999985</v>
      </c>
      <c r="AC116" s="6">
        <v>106812.75000000007</v>
      </c>
      <c r="AD116" s="6">
        <v>139047.33333333334</v>
      </c>
      <c r="AE116" s="6">
        <v>139254.4166666668</v>
      </c>
      <c r="AF116" s="6">
        <v>120328.08333333346</v>
      </c>
      <c r="AG116" s="6">
        <v>102493.75</v>
      </c>
      <c r="AH116" s="6">
        <v>85677.833333333328</v>
      </c>
      <c r="AI116" s="6">
        <v>79425.166666666628</v>
      </c>
      <c r="AJ116" s="6">
        <v>72042.499999999985</v>
      </c>
      <c r="AK116" s="6">
        <v>59447.916666666744</v>
      </c>
      <c r="AL116" s="6">
        <v>47147.833333333358</v>
      </c>
      <c r="AM116" s="6">
        <v>39323.41666666665</v>
      </c>
      <c r="AN116" s="6">
        <v>30658</v>
      </c>
      <c r="AO116" s="6">
        <v>21866.666666666672</v>
      </c>
      <c r="AP116" s="6">
        <v>23177.500000000004</v>
      </c>
      <c r="AT116" s="169"/>
      <c r="AU116" s="169"/>
      <c r="AV116" s="169"/>
      <c r="AW116" s="169"/>
      <c r="AX116" s="169"/>
      <c r="AY116" s="169"/>
      <c r="AZ116" s="169"/>
      <c r="BA116" s="169"/>
    </row>
    <row r="117" spans="1:53" s="198" customFormat="1" x14ac:dyDescent="0.3">
      <c r="A117" s="6" t="s">
        <v>12</v>
      </c>
      <c r="B117" s="6" t="s">
        <v>72</v>
      </c>
      <c r="C117" s="45">
        <v>202</v>
      </c>
      <c r="D117" s="6">
        <v>1022380.1666666662</v>
      </c>
      <c r="E117" s="6">
        <v>1030097.7500000002</v>
      </c>
      <c r="F117" s="4">
        <v>2052477.9166666653</v>
      </c>
      <c r="G117" s="6">
        <v>53621.083333333314</v>
      </c>
      <c r="H117" s="6">
        <v>58627.916666666701</v>
      </c>
      <c r="I117" s="6">
        <v>59011.666666666664</v>
      </c>
      <c r="J117" s="6">
        <v>52782.749999999978</v>
      </c>
      <c r="K117" s="6">
        <v>57884.083333333321</v>
      </c>
      <c r="L117" s="6">
        <v>88350.916666666715</v>
      </c>
      <c r="M117" s="6">
        <v>103407.1666666667</v>
      </c>
      <c r="N117" s="6">
        <v>97103.500000000015</v>
      </c>
      <c r="O117" s="6">
        <v>87070.666666666628</v>
      </c>
      <c r="P117" s="6">
        <v>74533.083333333343</v>
      </c>
      <c r="Q117" s="6">
        <v>70700.833333333401</v>
      </c>
      <c r="R117" s="6">
        <v>64761.166666666664</v>
      </c>
      <c r="S117" s="6">
        <v>49671.25</v>
      </c>
      <c r="T117" s="6">
        <v>34117.083333333328</v>
      </c>
      <c r="U117" s="6">
        <v>26817.500000000011</v>
      </c>
      <c r="V117" s="6">
        <v>19954.250000000004</v>
      </c>
      <c r="W117" s="6">
        <v>12705.000000000004</v>
      </c>
      <c r="X117" s="6">
        <v>11260.250000000005</v>
      </c>
      <c r="Y117" s="6">
        <v>51515.75</v>
      </c>
      <c r="Z117" s="6">
        <v>56049.500000000029</v>
      </c>
      <c r="AA117" s="6">
        <v>56828.083333333336</v>
      </c>
      <c r="AB117" s="6">
        <v>51105.999999999971</v>
      </c>
      <c r="AC117" s="6">
        <v>65690.166666666672</v>
      </c>
      <c r="AD117" s="6">
        <v>99831.16666666673</v>
      </c>
      <c r="AE117" s="6">
        <v>105927.16666666664</v>
      </c>
      <c r="AF117" s="6">
        <v>91876.333333333314</v>
      </c>
      <c r="AG117" s="6">
        <v>80091.666666666672</v>
      </c>
      <c r="AH117" s="6">
        <v>67730.249999999985</v>
      </c>
      <c r="AI117" s="6">
        <v>64699.750000000065</v>
      </c>
      <c r="AJ117" s="6">
        <v>61802.416666666664</v>
      </c>
      <c r="AK117" s="6">
        <v>48674.499999999978</v>
      </c>
      <c r="AL117" s="6">
        <v>35993.666666666679</v>
      </c>
      <c r="AM117" s="6">
        <v>30487.83333333335</v>
      </c>
      <c r="AN117" s="6">
        <v>24685.25</v>
      </c>
      <c r="AO117" s="6">
        <v>17750.416666666668</v>
      </c>
      <c r="AP117" s="6">
        <v>19357.833333333343</v>
      </c>
      <c r="AT117" s="169"/>
      <c r="AU117" s="169"/>
      <c r="AV117" s="169"/>
      <c r="AW117" s="169"/>
      <c r="AX117" s="169"/>
      <c r="AY117" s="169"/>
      <c r="AZ117" s="169"/>
      <c r="BA117" s="169"/>
    </row>
    <row r="118" spans="1:53" s="198" customFormat="1" x14ac:dyDescent="0.3">
      <c r="A118" s="6" t="s">
        <v>37</v>
      </c>
      <c r="B118" s="6" t="s">
        <v>73</v>
      </c>
      <c r="C118" s="45">
        <v>181</v>
      </c>
      <c r="D118" s="6">
        <v>869021.08333333372</v>
      </c>
      <c r="E118" s="6">
        <v>861387.08333333337</v>
      </c>
      <c r="F118" s="4">
        <v>1730408.1666666658</v>
      </c>
      <c r="G118" s="6">
        <v>45474.416666666672</v>
      </c>
      <c r="H118" s="6">
        <v>51409.666666666664</v>
      </c>
      <c r="I118" s="6">
        <v>53551.08333333335</v>
      </c>
      <c r="J118" s="6">
        <v>45752.833333333343</v>
      </c>
      <c r="K118" s="6">
        <v>45480.000000000015</v>
      </c>
      <c r="L118" s="6">
        <v>65431.749999999985</v>
      </c>
      <c r="M118" s="6">
        <v>77384.750000000015</v>
      </c>
      <c r="N118" s="6">
        <v>78886.416666666686</v>
      </c>
      <c r="O118" s="6">
        <v>79190.5</v>
      </c>
      <c r="P118" s="6">
        <v>70100.75</v>
      </c>
      <c r="Q118" s="6">
        <v>61892.333333333379</v>
      </c>
      <c r="R118" s="6">
        <v>54902.08333333335</v>
      </c>
      <c r="S118" s="6">
        <v>41566.333333333321</v>
      </c>
      <c r="T118" s="6">
        <v>30391.583333333336</v>
      </c>
      <c r="U118" s="6">
        <v>25655.333333333332</v>
      </c>
      <c r="V118" s="6">
        <v>19324.833333333332</v>
      </c>
      <c r="W118" s="6">
        <v>12042.833333333334</v>
      </c>
      <c r="X118" s="6">
        <v>10583.583333333334</v>
      </c>
      <c r="Y118" s="6">
        <v>43440.166666666664</v>
      </c>
      <c r="Z118" s="6">
        <v>49231.500000000007</v>
      </c>
      <c r="AA118" s="6">
        <v>51248.000000000007</v>
      </c>
      <c r="AB118" s="6">
        <v>43726.166666666664</v>
      </c>
      <c r="AC118" s="6">
        <v>50063.666666666679</v>
      </c>
      <c r="AD118" s="6">
        <v>74012.500000000044</v>
      </c>
      <c r="AE118" s="6">
        <v>79818.25</v>
      </c>
      <c r="AF118" s="6">
        <v>74863.749999999985</v>
      </c>
      <c r="AG118" s="6">
        <v>70105.666666666628</v>
      </c>
      <c r="AH118" s="6">
        <v>59568.499999999964</v>
      </c>
      <c r="AI118" s="6">
        <v>55363.666666666642</v>
      </c>
      <c r="AJ118" s="6">
        <v>50906.583333333343</v>
      </c>
      <c r="AK118" s="6">
        <v>40663.500000000022</v>
      </c>
      <c r="AL118" s="6">
        <v>32394.000000000004</v>
      </c>
      <c r="AM118" s="6">
        <v>28824.583333333328</v>
      </c>
      <c r="AN118" s="6">
        <v>23317.500000000015</v>
      </c>
      <c r="AO118" s="6">
        <v>15861.916666666661</v>
      </c>
      <c r="AP118" s="6">
        <v>17977.166666666664</v>
      </c>
      <c r="AT118" s="169"/>
      <c r="AU118" s="169"/>
      <c r="AV118" s="169"/>
      <c r="AW118" s="169"/>
      <c r="AX118" s="169"/>
      <c r="AY118" s="169"/>
      <c r="AZ118" s="169"/>
      <c r="BA118" s="169"/>
    </row>
    <row r="119" spans="1:53" s="198" customFormat="1" x14ac:dyDescent="0.3">
      <c r="A119" s="6" t="s">
        <v>32</v>
      </c>
      <c r="B119" s="6" t="s">
        <v>74</v>
      </c>
      <c r="C119" s="45">
        <v>159</v>
      </c>
      <c r="D119" s="6">
        <v>974622.58333333314</v>
      </c>
      <c r="E119" s="6">
        <v>969077.08333333337</v>
      </c>
      <c r="F119" s="4">
        <v>1943699.666666666</v>
      </c>
      <c r="G119" s="6">
        <v>49223.83333333335</v>
      </c>
      <c r="H119" s="6">
        <v>57540.58333333335</v>
      </c>
      <c r="I119" s="6">
        <v>62224.833333333343</v>
      </c>
      <c r="J119" s="6">
        <v>57690.666666666642</v>
      </c>
      <c r="K119" s="6">
        <v>59828.249999999993</v>
      </c>
      <c r="L119" s="6">
        <v>65495.833333333328</v>
      </c>
      <c r="M119" s="6">
        <v>71798.166666666672</v>
      </c>
      <c r="N119" s="6">
        <v>71634.416666666672</v>
      </c>
      <c r="O119" s="6">
        <v>70914</v>
      </c>
      <c r="P119" s="6">
        <v>66668.166666666686</v>
      </c>
      <c r="Q119" s="6">
        <v>67652.083333333343</v>
      </c>
      <c r="R119" s="6">
        <v>65908.833333333372</v>
      </c>
      <c r="S119" s="6">
        <v>54776.749999999993</v>
      </c>
      <c r="T119" s="6">
        <v>43166.916666666672</v>
      </c>
      <c r="U119" s="6">
        <v>39233.916666666657</v>
      </c>
      <c r="V119" s="6">
        <v>32412.916666666682</v>
      </c>
      <c r="W119" s="6">
        <v>20338.333333333325</v>
      </c>
      <c r="X119" s="6">
        <v>18114.083333333328</v>
      </c>
      <c r="Y119" s="6">
        <v>46211</v>
      </c>
      <c r="Z119" s="6">
        <v>54528.250000000007</v>
      </c>
      <c r="AA119" s="6">
        <v>59095.416666666679</v>
      </c>
      <c r="AB119" s="6">
        <v>56345.916666666628</v>
      </c>
      <c r="AC119" s="6">
        <v>60622.583333333328</v>
      </c>
      <c r="AD119" s="6">
        <v>62644.750000000007</v>
      </c>
      <c r="AE119" s="6">
        <v>69376.333333333328</v>
      </c>
      <c r="AF119" s="6">
        <v>69430.416666666686</v>
      </c>
      <c r="AG119" s="6">
        <v>67169.666666666642</v>
      </c>
      <c r="AH119" s="6">
        <v>62728.583333333307</v>
      </c>
      <c r="AI119" s="6">
        <v>65466.583333333336</v>
      </c>
      <c r="AJ119" s="6">
        <v>63186.916666666657</v>
      </c>
      <c r="AK119" s="6">
        <v>53593.916666666686</v>
      </c>
      <c r="AL119" s="6">
        <v>44336.666666666657</v>
      </c>
      <c r="AM119" s="6">
        <v>43163.583333333336</v>
      </c>
      <c r="AN119" s="6">
        <v>37600.333333333336</v>
      </c>
      <c r="AO119" s="6">
        <v>25141.083333333343</v>
      </c>
      <c r="AP119" s="6">
        <v>28435.083333333339</v>
      </c>
      <c r="AT119" s="169"/>
      <c r="AU119" s="169"/>
      <c r="AV119" s="169"/>
      <c r="AW119" s="169"/>
      <c r="AX119" s="169"/>
      <c r="AY119" s="169"/>
      <c r="AZ119" s="169"/>
      <c r="BA119" s="169"/>
    </row>
    <row r="120" spans="1:53" s="198" customFormat="1" x14ac:dyDescent="0.3">
      <c r="A120" s="6" t="s">
        <v>19</v>
      </c>
      <c r="B120" s="6" t="s">
        <v>75</v>
      </c>
      <c r="C120" s="45">
        <v>72</v>
      </c>
      <c r="D120" s="6">
        <v>407441.83333333343</v>
      </c>
      <c r="E120" s="6">
        <v>405017.41666666674</v>
      </c>
      <c r="F120" s="4">
        <v>812459.25</v>
      </c>
      <c r="G120" s="6">
        <v>22168.166666666668</v>
      </c>
      <c r="H120" s="6">
        <v>25957.333333333336</v>
      </c>
      <c r="I120" s="6">
        <v>27702.666666666672</v>
      </c>
      <c r="J120" s="6">
        <v>24808.166666666657</v>
      </c>
      <c r="K120" s="6">
        <v>22578.583333333318</v>
      </c>
      <c r="L120" s="6">
        <v>24562.583333333328</v>
      </c>
      <c r="M120" s="6">
        <v>28608.5</v>
      </c>
      <c r="N120" s="6">
        <v>30819.916666666668</v>
      </c>
      <c r="O120" s="6">
        <v>31693.666666666653</v>
      </c>
      <c r="P120" s="6">
        <v>29956.166666666664</v>
      </c>
      <c r="Q120" s="6">
        <v>29353.500000000007</v>
      </c>
      <c r="R120" s="6">
        <v>27433.666666666668</v>
      </c>
      <c r="S120" s="6">
        <v>22440.750000000004</v>
      </c>
      <c r="T120" s="6">
        <v>17262.25</v>
      </c>
      <c r="U120" s="6">
        <v>15017.83333333333</v>
      </c>
      <c r="V120" s="6">
        <v>12390.5</v>
      </c>
      <c r="W120" s="6">
        <v>7797.7499999999982</v>
      </c>
      <c r="X120" s="6">
        <v>6889.8333333333339</v>
      </c>
      <c r="Y120" s="6">
        <v>21221.666666666675</v>
      </c>
      <c r="Z120" s="6">
        <v>24468.666666666657</v>
      </c>
      <c r="AA120" s="6">
        <v>26349.416666666664</v>
      </c>
      <c r="AB120" s="6">
        <v>22629.666666666672</v>
      </c>
      <c r="AC120" s="6">
        <v>22223.916666666661</v>
      </c>
      <c r="AD120" s="6">
        <v>25020.666666666661</v>
      </c>
      <c r="AE120" s="6">
        <v>29217.166666666668</v>
      </c>
      <c r="AF120" s="6">
        <v>31035.749999999993</v>
      </c>
      <c r="AG120" s="6">
        <v>30497.583333333336</v>
      </c>
      <c r="AH120" s="6">
        <v>27749.166666666668</v>
      </c>
      <c r="AI120" s="6">
        <v>27756.666666666672</v>
      </c>
      <c r="AJ120" s="6">
        <v>25991.416666666679</v>
      </c>
      <c r="AK120" s="6">
        <v>21719.499999999996</v>
      </c>
      <c r="AL120" s="6">
        <v>17662.166666666664</v>
      </c>
      <c r="AM120" s="6">
        <v>16553.583333333332</v>
      </c>
      <c r="AN120" s="6">
        <v>14278.250000000004</v>
      </c>
      <c r="AO120" s="6">
        <v>9676.7500000000018</v>
      </c>
      <c r="AP120" s="6">
        <v>10965.416666666668</v>
      </c>
      <c r="AT120" s="169"/>
      <c r="AU120" s="169"/>
      <c r="AV120" s="169"/>
      <c r="AW120" s="169"/>
      <c r="AX120" s="169"/>
      <c r="AY120" s="169"/>
      <c r="AZ120" s="169"/>
      <c r="BA120" s="169"/>
    </row>
    <row r="121" spans="1:53" s="198" customFormat="1" x14ac:dyDescent="0.3">
      <c r="A121" s="6" t="s">
        <v>27</v>
      </c>
      <c r="B121" s="6" t="s">
        <v>76</v>
      </c>
      <c r="C121" s="45">
        <v>145</v>
      </c>
      <c r="D121" s="6">
        <v>955589.16666666686</v>
      </c>
      <c r="E121" s="6">
        <v>965772.49999999965</v>
      </c>
      <c r="F121" s="4">
        <v>1921361.666666667</v>
      </c>
      <c r="G121" s="6">
        <v>45969.249999999985</v>
      </c>
      <c r="H121" s="6">
        <v>54511.666666666693</v>
      </c>
      <c r="I121" s="6">
        <v>56470.083333333307</v>
      </c>
      <c r="J121" s="6">
        <v>52340.5</v>
      </c>
      <c r="K121" s="6">
        <v>58651.916666666635</v>
      </c>
      <c r="L121" s="6">
        <v>62594.416666666672</v>
      </c>
      <c r="M121" s="6">
        <v>66111.833333333343</v>
      </c>
      <c r="N121" s="6">
        <v>64544.416666666672</v>
      </c>
      <c r="O121" s="6">
        <v>61556.750000000007</v>
      </c>
      <c r="P121" s="6">
        <v>59350.41666666665</v>
      </c>
      <c r="Q121" s="6">
        <v>65303.499999999978</v>
      </c>
      <c r="R121" s="6">
        <v>67086.916666666715</v>
      </c>
      <c r="S121" s="6">
        <v>59806.500000000007</v>
      </c>
      <c r="T121" s="6">
        <v>49571.666666666672</v>
      </c>
      <c r="U121" s="6">
        <v>46762.500000000007</v>
      </c>
      <c r="V121" s="6">
        <v>40266.249999999985</v>
      </c>
      <c r="W121" s="6">
        <v>23702.249999999989</v>
      </c>
      <c r="X121" s="6">
        <v>20988.333333333332</v>
      </c>
      <c r="Y121" s="6">
        <v>43887.416666666664</v>
      </c>
      <c r="Z121" s="6">
        <v>51729.250000000015</v>
      </c>
      <c r="AA121" s="6">
        <v>53527</v>
      </c>
      <c r="AB121" s="6">
        <v>49813.750000000022</v>
      </c>
      <c r="AC121" s="6">
        <v>57873.500000000007</v>
      </c>
      <c r="AD121" s="6">
        <v>60416.583333333343</v>
      </c>
      <c r="AE121" s="6">
        <v>65171.250000000007</v>
      </c>
      <c r="AF121" s="6">
        <v>62603.000000000015</v>
      </c>
      <c r="AG121" s="6">
        <v>59420.583333333321</v>
      </c>
      <c r="AH121" s="6">
        <v>57204.416666666686</v>
      </c>
      <c r="AI121" s="6">
        <v>64673.583333333343</v>
      </c>
      <c r="AJ121" s="6">
        <v>67226.333333333314</v>
      </c>
      <c r="AK121" s="6">
        <v>59820.583333333307</v>
      </c>
      <c r="AL121" s="6">
        <v>51250.416666666672</v>
      </c>
      <c r="AM121" s="6">
        <v>51653.916666666679</v>
      </c>
      <c r="AN121" s="6">
        <v>45466.916666666672</v>
      </c>
      <c r="AO121" s="6">
        <v>29862.666666666668</v>
      </c>
      <c r="AP121" s="6">
        <v>34171.333333333328</v>
      </c>
      <c r="AT121" s="169"/>
      <c r="AU121" s="169"/>
      <c r="AV121" s="169"/>
      <c r="AW121" s="169"/>
      <c r="AX121" s="169"/>
      <c r="AY121" s="169"/>
      <c r="AZ121" s="169"/>
      <c r="BA121" s="169"/>
    </row>
    <row r="122" spans="1:53" s="198" customFormat="1" x14ac:dyDescent="0.3">
      <c r="A122" s="6" t="s">
        <v>13</v>
      </c>
      <c r="B122" s="6" t="s">
        <v>77</v>
      </c>
      <c r="C122" s="45">
        <v>194</v>
      </c>
      <c r="D122" s="6">
        <v>972052.33333333291</v>
      </c>
      <c r="E122" s="6">
        <v>993501.16666666663</v>
      </c>
      <c r="F122" s="4">
        <v>1965553.5000000012</v>
      </c>
      <c r="G122" s="6">
        <v>53112.333333333328</v>
      </c>
      <c r="H122" s="6">
        <v>60869.000000000007</v>
      </c>
      <c r="I122" s="6">
        <v>64318.750000000036</v>
      </c>
      <c r="J122" s="6">
        <v>58684.91666666665</v>
      </c>
      <c r="K122" s="6">
        <v>54709.749999999993</v>
      </c>
      <c r="L122" s="6">
        <v>58653.000000000022</v>
      </c>
      <c r="M122" s="6">
        <v>65030.583333333314</v>
      </c>
      <c r="N122" s="6">
        <v>64958.249999999993</v>
      </c>
      <c r="O122" s="6">
        <v>63358.333333333328</v>
      </c>
      <c r="P122" s="6">
        <v>61046.91666666665</v>
      </c>
      <c r="Q122" s="6">
        <v>67507.750000000044</v>
      </c>
      <c r="R122" s="6">
        <v>67972.749999999971</v>
      </c>
      <c r="S122" s="6">
        <v>57935.583333333328</v>
      </c>
      <c r="T122" s="6">
        <v>47957.416666666664</v>
      </c>
      <c r="U122" s="6">
        <v>46129.916666666642</v>
      </c>
      <c r="V122" s="6">
        <v>38676.500000000022</v>
      </c>
      <c r="W122" s="6">
        <v>22665.166666666664</v>
      </c>
      <c r="X122" s="6">
        <v>18465.416666666661</v>
      </c>
      <c r="Y122" s="6">
        <v>49954.5</v>
      </c>
      <c r="Z122" s="6">
        <v>57930.916666666672</v>
      </c>
      <c r="AA122" s="6">
        <v>60919.999999999993</v>
      </c>
      <c r="AB122" s="6">
        <v>54785.000000000007</v>
      </c>
      <c r="AC122" s="6">
        <v>52779.499999999993</v>
      </c>
      <c r="AD122" s="6">
        <v>58430.916666666664</v>
      </c>
      <c r="AE122" s="6">
        <v>67688.916666666657</v>
      </c>
      <c r="AF122" s="6">
        <v>66826.666666666715</v>
      </c>
      <c r="AG122" s="6">
        <v>64018.583333333321</v>
      </c>
      <c r="AH122" s="6">
        <v>61107.166666666701</v>
      </c>
      <c r="AI122" s="6">
        <v>67394.583333333328</v>
      </c>
      <c r="AJ122" s="6">
        <v>67525.166666666672</v>
      </c>
      <c r="AK122" s="6">
        <v>58874</v>
      </c>
      <c r="AL122" s="6">
        <v>50556.666666666657</v>
      </c>
      <c r="AM122" s="6">
        <v>51068.999999999971</v>
      </c>
      <c r="AN122" s="6">
        <v>44416.249999999985</v>
      </c>
      <c r="AO122" s="6">
        <v>28386.166666666657</v>
      </c>
      <c r="AP122" s="6">
        <v>30837.166666666679</v>
      </c>
      <c r="AT122" s="169"/>
      <c r="AU122" s="169"/>
      <c r="AV122" s="169"/>
      <c r="AW122" s="169"/>
      <c r="AX122" s="169"/>
      <c r="AY122" s="169"/>
      <c r="AZ122" s="169"/>
      <c r="BA122" s="169"/>
    </row>
    <row r="123" spans="1:53" s="198" customFormat="1" x14ac:dyDescent="0.3">
      <c r="A123" s="6" t="s">
        <v>40</v>
      </c>
      <c r="B123" s="6" t="s">
        <v>78</v>
      </c>
      <c r="C123" s="45">
        <v>104</v>
      </c>
      <c r="D123" s="6">
        <v>559577.33333333337</v>
      </c>
      <c r="E123" s="6">
        <v>566081.16666666663</v>
      </c>
      <c r="F123" s="4">
        <v>1125658.4999999998</v>
      </c>
      <c r="G123" s="6">
        <v>28830.416666666668</v>
      </c>
      <c r="H123" s="6">
        <v>34052.250000000007</v>
      </c>
      <c r="I123" s="6">
        <v>36824.583333333336</v>
      </c>
      <c r="J123" s="6">
        <v>32916.083333333336</v>
      </c>
      <c r="K123" s="6">
        <v>29836.916666666661</v>
      </c>
      <c r="L123" s="6">
        <v>31302.499999999993</v>
      </c>
      <c r="M123" s="6">
        <v>35559.83333333335</v>
      </c>
      <c r="N123" s="6">
        <v>38069.583333333336</v>
      </c>
      <c r="O123" s="6">
        <v>41639.583333333343</v>
      </c>
      <c r="P123" s="6">
        <v>40980.833333333343</v>
      </c>
      <c r="Q123" s="6">
        <v>41455.166666666672</v>
      </c>
      <c r="R123" s="6">
        <v>40438.91666666665</v>
      </c>
      <c r="S123" s="6">
        <v>33201</v>
      </c>
      <c r="T123" s="6">
        <v>25885.416666666672</v>
      </c>
      <c r="U123" s="6">
        <v>23703.500000000011</v>
      </c>
      <c r="V123" s="6">
        <v>20258.083333333332</v>
      </c>
      <c r="W123" s="6">
        <v>12282.833333333327</v>
      </c>
      <c r="X123" s="6">
        <v>12339.83333333333</v>
      </c>
      <c r="Y123" s="6">
        <v>27177.250000000011</v>
      </c>
      <c r="Z123" s="6">
        <v>32658.000000000007</v>
      </c>
      <c r="AA123" s="6">
        <v>34911.416666666657</v>
      </c>
      <c r="AB123" s="6">
        <v>31711.083333333336</v>
      </c>
      <c r="AC123" s="6">
        <v>29520.916666666664</v>
      </c>
      <c r="AD123" s="6">
        <v>31430.666666666657</v>
      </c>
      <c r="AE123" s="6">
        <v>36263.999999999993</v>
      </c>
      <c r="AF123" s="6">
        <v>38803.166666666664</v>
      </c>
      <c r="AG123" s="6">
        <v>40828.083333333336</v>
      </c>
      <c r="AH123" s="6">
        <v>39373.083333333328</v>
      </c>
      <c r="AI123" s="6">
        <v>39595.333333333328</v>
      </c>
      <c r="AJ123" s="6">
        <v>38674.5</v>
      </c>
      <c r="AK123" s="6">
        <v>32388.249999999993</v>
      </c>
      <c r="AL123" s="6">
        <v>26481.749999999985</v>
      </c>
      <c r="AM123" s="6">
        <v>26327.666666666675</v>
      </c>
      <c r="AN123" s="6">
        <v>23297.416666666682</v>
      </c>
      <c r="AO123" s="6">
        <v>16344.750000000002</v>
      </c>
      <c r="AP123" s="6">
        <v>20293.833333333343</v>
      </c>
      <c r="AT123" s="169"/>
      <c r="AU123" s="169"/>
      <c r="AV123" s="169"/>
      <c r="AW123" s="169"/>
      <c r="AX123" s="169"/>
      <c r="AY123" s="169"/>
      <c r="AZ123" s="169"/>
      <c r="BA123" s="169"/>
    </row>
    <row r="124" spans="1:53" s="198" customFormat="1" x14ac:dyDescent="0.3">
      <c r="A124" s="6" t="s">
        <v>20</v>
      </c>
      <c r="B124" s="6" t="s">
        <v>79</v>
      </c>
      <c r="C124" s="45">
        <v>162</v>
      </c>
      <c r="D124" s="6">
        <v>899847.58333333314</v>
      </c>
      <c r="E124" s="6">
        <v>920495.66666666663</v>
      </c>
      <c r="F124" s="4">
        <v>1820343.2499999998</v>
      </c>
      <c r="G124" s="6">
        <v>40810.166666666657</v>
      </c>
      <c r="H124" s="6">
        <v>48308.583333333328</v>
      </c>
      <c r="I124" s="6">
        <v>52315.750000000022</v>
      </c>
      <c r="J124" s="6">
        <v>49856.666666666686</v>
      </c>
      <c r="K124" s="6">
        <v>49260.833333333328</v>
      </c>
      <c r="L124" s="6">
        <v>54351.999999999993</v>
      </c>
      <c r="M124" s="6">
        <v>61376.416666666657</v>
      </c>
      <c r="N124" s="6">
        <v>60054.083333333343</v>
      </c>
      <c r="O124" s="6">
        <v>59133.75</v>
      </c>
      <c r="P124" s="6">
        <v>57930.833333333343</v>
      </c>
      <c r="Q124" s="6">
        <v>64880.08333333335</v>
      </c>
      <c r="R124" s="6">
        <v>65994.249999999985</v>
      </c>
      <c r="S124" s="6">
        <v>56749.166666666686</v>
      </c>
      <c r="T124" s="6">
        <v>47623.916666666679</v>
      </c>
      <c r="U124" s="6">
        <v>46238.25</v>
      </c>
      <c r="V124" s="6">
        <v>39637.166666666657</v>
      </c>
      <c r="W124" s="6">
        <v>23652.833333333314</v>
      </c>
      <c r="X124" s="6">
        <v>21672.833333333332</v>
      </c>
      <c r="Y124" s="6">
        <v>38839.250000000007</v>
      </c>
      <c r="Z124" s="6">
        <v>45780.250000000007</v>
      </c>
      <c r="AA124" s="6">
        <v>49519.749999999985</v>
      </c>
      <c r="AB124" s="6">
        <v>47470.416666666657</v>
      </c>
      <c r="AC124" s="6">
        <v>51034.000000000007</v>
      </c>
      <c r="AD124" s="6">
        <v>53666.750000000007</v>
      </c>
      <c r="AE124" s="6">
        <v>60205.166666666642</v>
      </c>
      <c r="AF124" s="6">
        <v>57786.499999999993</v>
      </c>
      <c r="AG124" s="6">
        <v>57564.916666666642</v>
      </c>
      <c r="AH124" s="6">
        <v>56645.333333333299</v>
      </c>
      <c r="AI124" s="6">
        <v>63737.666666666635</v>
      </c>
      <c r="AJ124" s="6">
        <v>64858.83333333335</v>
      </c>
      <c r="AK124" s="6">
        <v>57301.333333333328</v>
      </c>
      <c r="AL124" s="6">
        <v>50886.666666666635</v>
      </c>
      <c r="AM124" s="6">
        <v>52000.749999999985</v>
      </c>
      <c r="AN124" s="6">
        <v>46271.750000000022</v>
      </c>
      <c r="AO124" s="6">
        <v>30329.500000000007</v>
      </c>
      <c r="AP124" s="6">
        <v>36596.833333333328</v>
      </c>
      <c r="AT124" s="169"/>
      <c r="AU124" s="169"/>
      <c r="AV124" s="169"/>
      <c r="AW124" s="169"/>
      <c r="AX124" s="169"/>
      <c r="AY124" s="169"/>
      <c r="AZ124" s="169"/>
      <c r="BA124" s="169"/>
    </row>
    <row r="125" spans="1:53" s="198" customFormat="1" x14ac:dyDescent="0.3">
      <c r="A125" s="6" t="s">
        <v>24</v>
      </c>
      <c r="B125" s="6" t="s">
        <v>80</v>
      </c>
      <c r="C125" s="45">
        <v>92</v>
      </c>
      <c r="D125" s="6">
        <v>483185.66666666645</v>
      </c>
      <c r="E125" s="6">
        <v>498002.66666666674</v>
      </c>
      <c r="F125" s="4">
        <v>981188.33333333337</v>
      </c>
      <c r="G125" s="6">
        <v>23715.666666666668</v>
      </c>
      <c r="H125" s="6">
        <v>28716.249999999996</v>
      </c>
      <c r="I125" s="6">
        <v>30437.666666666675</v>
      </c>
      <c r="J125" s="6">
        <v>27987.666666666679</v>
      </c>
      <c r="K125" s="6">
        <v>28761.499999999993</v>
      </c>
      <c r="L125" s="6">
        <v>29250.75</v>
      </c>
      <c r="M125" s="6">
        <v>30924.083333333328</v>
      </c>
      <c r="N125" s="6">
        <v>30387.333333333343</v>
      </c>
      <c r="O125" s="6">
        <v>29879.750000000011</v>
      </c>
      <c r="P125" s="6">
        <v>30293.333333333347</v>
      </c>
      <c r="Q125" s="6">
        <v>34406.25</v>
      </c>
      <c r="R125" s="6">
        <v>35510.416666666664</v>
      </c>
      <c r="S125" s="6">
        <v>31253.666666666668</v>
      </c>
      <c r="T125" s="6">
        <v>25382.666666666668</v>
      </c>
      <c r="U125" s="6">
        <v>23895.166666666682</v>
      </c>
      <c r="V125" s="6">
        <v>19790.666666666668</v>
      </c>
      <c r="W125" s="6">
        <v>12116.416666666668</v>
      </c>
      <c r="X125" s="6">
        <v>10476.416666666666</v>
      </c>
      <c r="Y125" s="6">
        <v>22706.583333333318</v>
      </c>
      <c r="Z125" s="6">
        <v>27083.999999999985</v>
      </c>
      <c r="AA125" s="6">
        <v>28953.666666666664</v>
      </c>
      <c r="AB125" s="6">
        <v>27234.083333333332</v>
      </c>
      <c r="AC125" s="6">
        <v>28330.999999999996</v>
      </c>
      <c r="AD125" s="6">
        <v>29702.000000000007</v>
      </c>
      <c r="AE125" s="6">
        <v>32487.083333333336</v>
      </c>
      <c r="AF125" s="6">
        <v>32015.833333333332</v>
      </c>
      <c r="AG125" s="6">
        <v>30519.916666666657</v>
      </c>
      <c r="AH125" s="6">
        <v>31092.416666666668</v>
      </c>
      <c r="AI125" s="6">
        <v>35030.166666666657</v>
      </c>
      <c r="AJ125" s="6">
        <v>35661.666666666672</v>
      </c>
      <c r="AK125" s="6">
        <v>30974.833333333339</v>
      </c>
      <c r="AL125" s="6">
        <v>26504.666666666653</v>
      </c>
      <c r="AM125" s="6">
        <v>25912.666666666664</v>
      </c>
      <c r="AN125" s="6">
        <v>22326.416666666668</v>
      </c>
      <c r="AO125" s="6">
        <v>14821.000000000004</v>
      </c>
      <c r="AP125" s="6">
        <v>16644.666666666664</v>
      </c>
      <c r="AT125" s="169"/>
      <c r="AU125" s="169"/>
      <c r="AV125" s="169"/>
      <c r="AW125" s="169"/>
      <c r="AX125" s="169"/>
      <c r="AY125" s="169"/>
      <c r="AZ125" s="169"/>
      <c r="BA125" s="169"/>
    </row>
    <row r="126" spans="1:53" s="198" customFormat="1" x14ac:dyDescent="0.3">
      <c r="A126" s="6" t="s">
        <v>35</v>
      </c>
      <c r="B126" s="6" t="s">
        <v>81</v>
      </c>
      <c r="C126" s="45">
        <v>79</v>
      </c>
      <c r="D126" s="6">
        <v>531793.33333333337</v>
      </c>
      <c r="E126" s="6">
        <v>527976.66666666663</v>
      </c>
      <c r="F126" s="4">
        <v>1059769.9999999998</v>
      </c>
      <c r="G126" s="6">
        <v>26748.249999999996</v>
      </c>
      <c r="H126" s="6">
        <v>30336.583333333328</v>
      </c>
      <c r="I126" s="6">
        <v>30778.250000000007</v>
      </c>
      <c r="J126" s="6">
        <v>28755.333333333332</v>
      </c>
      <c r="K126" s="6">
        <v>38188.416666666679</v>
      </c>
      <c r="L126" s="6">
        <v>43119.833333333328</v>
      </c>
      <c r="M126" s="6">
        <v>45457.000000000007</v>
      </c>
      <c r="N126" s="6">
        <v>42564.083333333328</v>
      </c>
      <c r="O126" s="6">
        <v>38059.500000000015</v>
      </c>
      <c r="P126" s="6">
        <v>33702.916666666657</v>
      </c>
      <c r="Q126" s="6">
        <v>34099.583333333336</v>
      </c>
      <c r="R126" s="6">
        <v>33149.583333333328</v>
      </c>
      <c r="S126" s="6">
        <v>27088.833333333328</v>
      </c>
      <c r="T126" s="6">
        <v>22056.083333333325</v>
      </c>
      <c r="U126" s="6">
        <v>20652.250000000004</v>
      </c>
      <c r="V126" s="6">
        <v>17263.249999999996</v>
      </c>
      <c r="W126" s="6">
        <v>10561.41666666667</v>
      </c>
      <c r="X126" s="6">
        <v>9212.1666666666661</v>
      </c>
      <c r="Y126" s="6">
        <v>25132.416666666668</v>
      </c>
      <c r="Z126" s="6">
        <v>28692.249999999996</v>
      </c>
      <c r="AA126" s="6">
        <v>29214.166666666672</v>
      </c>
      <c r="AB126" s="6">
        <v>28880.000000000007</v>
      </c>
      <c r="AC126" s="6">
        <v>40852.916666666657</v>
      </c>
      <c r="AD126" s="6">
        <v>42541.333333333343</v>
      </c>
      <c r="AE126" s="6">
        <v>43635.499999999993</v>
      </c>
      <c r="AF126" s="6">
        <v>39924.916666666679</v>
      </c>
      <c r="AG126" s="6">
        <v>34883.166666666664</v>
      </c>
      <c r="AH126" s="6">
        <v>30632.5</v>
      </c>
      <c r="AI126" s="6">
        <v>31676.833333333332</v>
      </c>
      <c r="AJ126" s="6">
        <v>31710.500000000007</v>
      </c>
      <c r="AK126" s="6">
        <v>27002.083333333336</v>
      </c>
      <c r="AL126" s="6">
        <v>22896.333333333336</v>
      </c>
      <c r="AM126" s="6">
        <v>22422.000000000007</v>
      </c>
      <c r="AN126" s="6">
        <v>19562.666666666664</v>
      </c>
      <c r="AO126" s="6">
        <v>13203.916666666666</v>
      </c>
      <c r="AP126" s="6">
        <v>15113.16666666667</v>
      </c>
      <c r="AT126" s="169"/>
      <c r="AU126" s="169"/>
      <c r="AV126" s="169"/>
      <c r="AW126" s="169"/>
      <c r="AX126" s="169"/>
      <c r="AY126" s="169"/>
      <c r="AZ126" s="169"/>
      <c r="BA126" s="169"/>
    </row>
    <row r="127" spans="1:53" s="198" customFormat="1" x14ac:dyDescent="0.3">
      <c r="A127" s="6" t="s">
        <v>31</v>
      </c>
      <c r="B127" s="6" t="s">
        <v>82</v>
      </c>
      <c r="C127" s="45">
        <v>58</v>
      </c>
      <c r="D127" s="6">
        <v>293342.91666666663</v>
      </c>
      <c r="E127" s="6">
        <v>304637.41666666674</v>
      </c>
      <c r="F127" s="4">
        <v>597980.33333333349</v>
      </c>
      <c r="G127" s="6">
        <v>12846.083333333328</v>
      </c>
      <c r="H127" s="6">
        <v>15759.416666666664</v>
      </c>
      <c r="I127" s="6">
        <v>16922.916666666672</v>
      </c>
      <c r="J127" s="6">
        <v>15540.499999999996</v>
      </c>
      <c r="K127" s="6">
        <v>15447.91666666667</v>
      </c>
      <c r="L127" s="6">
        <v>16044.916666666666</v>
      </c>
      <c r="M127" s="6">
        <v>17688.416666666664</v>
      </c>
      <c r="N127" s="6">
        <v>16830.583333333332</v>
      </c>
      <c r="O127" s="6">
        <v>16924.583333333336</v>
      </c>
      <c r="P127" s="6">
        <v>17115.25</v>
      </c>
      <c r="Q127" s="6">
        <v>20308.250000000004</v>
      </c>
      <c r="R127" s="6">
        <v>22240.333333333328</v>
      </c>
      <c r="S127" s="6">
        <v>20668.333333333321</v>
      </c>
      <c r="T127" s="6">
        <v>18636.666666666668</v>
      </c>
      <c r="U127" s="6">
        <v>18669.999999999996</v>
      </c>
      <c r="V127" s="6">
        <v>15788.333333333328</v>
      </c>
      <c r="W127" s="6">
        <v>8770.5</v>
      </c>
      <c r="X127" s="6">
        <v>7139.916666666667</v>
      </c>
      <c r="Y127" s="6">
        <v>12020.250000000002</v>
      </c>
      <c r="Z127" s="6">
        <v>15002.249999999996</v>
      </c>
      <c r="AA127" s="6">
        <v>15949.083333333332</v>
      </c>
      <c r="AB127" s="6">
        <v>14979.749999999998</v>
      </c>
      <c r="AC127" s="6">
        <v>15213.16666666667</v>
      </c>
      <c r="AD127" s="6">
        <v>15817.333333333332</v>
      </c>
      <c r="AE127" s="6">
        <v>17653.916666666664</v>
      </c>
      <c r="AF127" s="6">
        <v>17240.583333333336</v>
      </c>
      <c r="AG127" s="6">
        <v>17121</v>
      </c>
      <c r="AH127" s="6">
        <v>17869.25</v>
      </c>
      <c r="AI127" s="6">
        <v>21542.666666666664</v>
      </c>
      <c r="AJ127" s="6">
        <v>23156.25</v>
      </c>
      <c r="AK127" s="6">
        <v>21599.416666666664</v>
      </c>
      <c r="AL127" s="6">
        <v>19835.583333333332</v>
      </c>
      <c r="AM127" s="6">
        <v>20234.583333333328</v>
      </c>
      <c r="AN127" s="6">
        <v>17373.916666666672</v>
      </c>
      <c r="AO127" s="6">
        <v>10505.58333333333</v>
      </c>
      <c r="AP127" s="6">
        <v>11522.833333333334</v>
      </c>
      <c r="AT127" s="169"/>
      <c r="AU127" s="169"/>
      <c r="AV127" s="169"/>
      <c r="AW127" s="169"/>
      <c r="AX127" s="169"/>
      <c r="AY127" s="169"/>
      <c r="AZ127" s="169"/>
      <c r="BA127" s="169"/>
    </row>
    <row r="128" spans="1:53" s="198" customFormat="1" x14ac:dyDescent="0.3">
      <c r="A128" s="6" t="s">
        <v>9</v>
      </c>
      <c r="B128" s="6" t="s">
        <v>83</v>
      </c>
      <c r="C128" s="45">
        <v>122</v>
      </c>
      <c r="D128" s="6">
        <v>623943.91666666651</v>
      </c>
      <c r="E128" s="6">
        <v>647676.33333333326</v>
      </c>
      <c r="F128" s="4">
        <v>1271620.2499999993</v>
      </c>
      <c r="G128" s="6">
        <v>27324.916666666675</v>
      </c>
      <c r="H128" s="6">
        <v>33360.5</v>
      </c>
      <c r="I128" s="6">
        <v>35672.416666666664</v>
      </c>
      <c r="J128" s="6">
        <v>34942</v>
      </c>
      <c r="K128" s="6">
        <v>38221.08333333335</v>
      </c>
      <c r="L128" s="6">
        <v>37812</v>
      </c>
      <c r="M128" s="6">
        <v>38358.499999999985</v>
      </c>
      <c r="N128" s="6">
        <v>36636.750000000022</v>
      </c>
      <c r="O128" s="6">
        <v>35417.583333333328</v>
      </c>
      <c r="P128" s="6">
        <v>35377.583333333358</v>
      </c>
      <c r="Q128" s="6">
        <v>42383.083333333328</v>
      </c>
      <c r="R128" s="6">
        <v>45342</v>
      </c>
      <c r="S128" s="6">
        <v>42166.083333333328</v>
      </c>
      <c r="T128" s="6">
        <v>37454.166666666664</v>
      </c>
      <c r="U128" s="6">
        <v>37108.999999999993</v>
      </c>
      <c r="V128" s="6">
        <v>31817.833333333336</v>
      </c>
      <c r="W128" s="6">
        <v>18431.916666666661</v>
      </c>
      <c r="X128" s="6">
        <v>16116.500000000005</v>
      </c>
      <c r="Y128" s="6">
        <v>25851.583333333347</v>
      </c>
      <c r="Z128" s="6">
        <v>31499.083333333328</v>
      </c>
      <c r="AA128" s="6">
        <v>33856.916666666679</v>
      </c>
      <c r="AB128" s="6">
        <v>34367</v>
      </c>
      <c r="AC128" s="6">
        <v>38850.416666666686</v>
      </c>
      <c r="AD128" s="6">
        <v>36088.083333333336</v>
      </c>
      <c r="AE128" s="6">
        <v>38666.083333333328</v>
      </c>
      <c r="AF128" s="6">
        <v>37360.916666666664</v>
      </c>
      <c r="AG128" s="6">
        <v>36201.666666666657</v>
      </c>
      <c r="AH128" s="6">
        <v>36248.250000000015</v>
      </c>
      <c r="AI128" s="6">
        <v>43869.833333333336</v>
      </c>
      <c r="AJ128" s="6">
        <v>47309.333333333343</v>
      </c>
      <c r="AK128" s="6">
        <v>43940.499999999993</v>
      </c>
      <c r="AL128" s="6">
        <v>39696.08333333335</v>
      </c>
      <c r="AM128" s="6">
        <v>40038.833333333328</v>
      </c>
      <c r="AN128" s="6">
        <v>35093.583333333336</v>
      </c>
      <c r="AO128" s="6">
        <v>22755.166666666668</v>
      </c>
      <c r="AP128" s="6">
        <v>25982.999999999996</v>
      </c>
      <c r="AT128" s="169"/>
      <c r="AU128" s="169"/>
      <c r="AV128" s="169"/>
      <c r="AW128" s="169"/>
      <c r="AX128" s="169"/>
      <c r="AY128" s="169"/>
      <c r="AZ128" s="169"/>
      <c r="BA128" s="169"/>
    </row>
    <row r="129" spans="1:53" s="198" customFormat="1" x14ac:dyDescent="0.3">
      <c r="A129" s="6" t="s">
        <v>36</v>
      </c>
      <c r="B129" s="6" t="s">
        <v>84</v>
      </c>
      <c r="C129" s="45">
        <v>73</v>
      </c>
      <c r="D129" s="6">
        <v>406553.74999999994</v>
      </c>
      <c r="E129" s="6">
        <v>413673.91666666657</v>
      </c>
      <c r="F129" s="4">
        <v>820227.66666666663</v>
      </c>
      <c r="G129" s="6">
        <v>16828.333333333336</v>
      </c>
      <c r="H129" s="6">
        <v>20483.583333333328</v>
      </c>
      <c r="I129" s="6">
        <v>22600.750000000004</v>
      </c>
      <c r="J129" s="6">
        <v>21825.666666666661</v>
      </c>
      <c r="K129" s="6">
        <v>21859.500000000004</v>
      </c>
      <c r="L129" s="6">
        <v>23271.916666666661</v>
      </c>
      <c r="M129" s="6">
        <v>25580.416666666661</v>
      </c>
      <c r="N129" s="6">
        <v>25498.083333333332</v>
      </c>
      <c r="O129" s="6">
        <v>25700.666666666668</v>
      </c>
      <c r="P129" s="6">
        <v>24644</v>
      </c>
      <c r="Q129" s="6">
        <v>28195.666666666679</v>
      </c>
      <c r="R129" s="6">
        <v>29556.333333333328</v>
      </c>
      <c r="S129" s="6">
        <v>27246.749999999985</v>
      </c>
      <c r="T129" s="6">
        <v>23787.583333333339</v>
      </c>
      <c r="U129" s="6">
        <v>23931.750000000004</v>
      </c>
      <c r="V129" s="6">
        <v>20993.916666666672</v>
      </c>
      <c r="W129" s="6">
        <v>12552.083333333334</v>
      </c>
      <c r="X129" s="6">
        <v>11996.750000000002</v>
      </c>
      <c r="Y129" s="6">
        <v>15974.749999999996</v>
      </c>
      <c r="Z129" s="6">
        <v>19633.416666666668</v>
      </c>
      <c r="AA129" s="6">
        <v>21551.083333333336</v>
      </c>
      <c r="AB129" s="6">
        <v>21087.666666666668</v>
      </c>
      <c r="AC129" s="6">
        <v>21726.416666666661</v>
      </c>
      <c r="AD129" s="6">
        <v>22071.333333333336</v>
      </c>
      <c r="AE129" s="6">
        <v>25031.416666666668</v>
      </c>
      <c r="AF129" s="6">
        <v>24739.416666666672</v>
      </c>
      <c r="AG129" s="6">
        <v>24232.749999999996</v>
      </c>
      <c r="AH129" s="6">
        <v>23491.999999999996</v>
      </c>
      <c r="AI129" s="6">
        <v>27627.166666666664</v>
      </c>
      <c r="AJ129" s="6">
        <v>29343.916666666661</v>
      </c>
      <c r="AK129" s="6">
        <v>27928.499999999996</v>
      </c>
      <c r="AL129" s="6">
        <v>25398.666666666672</v>
      </c>
      <c r="AM129" s="6">
        <v>26441.583333333332</v>
      </c>
      <c r="AN129" s="6">
        <v>23269.916666666668</v>
      </c>
      <c r="AO129" s="6">
        <v>15375.916666666664</v>
      </c>
      <c r="AP129" s="6">
        <v>18748</v>
      </c>
      <c r="AT129" s="169"/>
      <c r="AU129" s="169"/>
      <c r="AV129" s="169"/>
      <c r="AW129" s="169"/>
      <c r="AX129" s="169"/>
      <c r="AY129" s="169"/>
      <c r="AZ129" s="169"/>
      <c r="BA129" s="169"/>
    </row>
    <row r="130" spans="1:53" s="198" customFormat="1" x14ac:dyDescent="0.3">
      <c r="A130" s="6" t="s">
        <v>26</v>
      </c>
      <c r="B130" s="6" t="s">
        <v>85</v>
      </c>
      <c r="C130" s="45">
        <v>72</v>
      </c>
      <c r="D130" s="6">
        <v>333207.91666666686</v>
      </c>
      <c r="E130" s="6">
        <v>342239.00000000006</v>
      </c>
      <c r="F130" s="4">
        <v>675446.91666666686</v>
      </c>
      <c r="G130" s="6">
        <v>16204.833333333334</v>
      </c>
      <c r="H130" s="6">
        <v>19064.916666666664</v>
      </c>
      <c r="I130" s="6">
        <v>20070.250000000004</v>
      </c>
      <c r="J130" s="6">
        <v>18495.833333333336</v>
      </c>
      <c r="K130" s="6">
        <v>18195.083333333339</v>
      </c>
      <c r="L130" s="6">
        <v>20288</v>
      </c>
      <c r="M130" s="6">
        <v>21683.999999999996</v>
      </c>
      <c r="N130" s="6">
        <v>21175.083333333336</v>
      </c>
      <c r="O130" s="6">
        <v>20550.75</v>
      </c>
      <c r="P130" s="6">
        <v>20155.166666666675</v>
      </c>
      <c r="Q130" s="6">
        <v>23553.916666666657</v>
      </c>
      <c r="R130" s="6">
        <v>24659.166666666675</v>
      </c>
      <c r="S130" s="6">
        <v>21869.833333333336</v>
      </c>
      <c r="T130" s="6">
        <v>18397.083333333339</v>
      </c>
      <c r="U130" s="6">
        <v>17704.5</v>
      </c>
      <c r="V130" s="6">
        <v>14593.833333333334</v>
      </c>
      <c r="W130" s="6">
        <v>9062.9999999999982</v>
      </c>
      <c r="X130" s="6">
        <v>7482.6666666666679</v>
      </c>
      <c r="Y130" s="6">
        <v>15292.250000000002</v>
      </c>
      <c r="Z130" s="6">
        <v>18096.333333333336</v>
      </c>
      <c r="AA130" s="6">
        <v>19695.916666666672</v>
      </c>
      <c r="AB130" s="6">
        <v>18329.333333333328</v>
      </c>
      <c r="AC130" s="6">
        <v>17441.583333333336</v>
      </c>
      <c r="AD130" s="6">
        <v>19489.416666666672</v>
      </c>
      <c r="AE130" s="6">
        <v>22017.250000000004</v>
      </c>
      <c r="AF130" s="6">
        <v>21601.833333333343</v>
      </c>
      <c r="AG130" s="6">
        <v>21071.000000000004</v>
      </c>
      <c r="AH130" s="6">
        <v>20521.416666666664</v>
      </c>
      <c r="AI130" s="6">
        <v>23914.916666666661</v>
      </c>
      <c r="AJ130" s="6">
        <v>25180.499999999996</v>
      </c>
      <c r="AK130" s="6">
        <v>22164.249999999993</v>
      </c>
      <c r="AL130" s="6">
        <v>19089.083333333339</v>
      </c>
      <c r="AM130" s="6">
        <v>19018.083333333336</v>
      </c>
      <c r="AN130" s="6">
        <v>16382.91666666667</v>
      </c>
      <c r="AO130" s="6">
        <v>10802.166666666664</v>
      </c>
      <c r="AP130" s="6">
        <v>12130.750000000004</v>
      </c>
      <c r="AT130" s="169"/>
      <c r="AU130" s="169"/>
      <c r="AV130" s="169"/>
      <c r="AW130" s="169"/>
      <c r="AX130" s="169"/>
      <c r="AY130" s="169"/>
      <c r="AZ130" s="169"/>
      <c r="BA130" s="169"/>
    </row>
    <row r="131" spans="1:53" s="198" customFormat="1" x14ac:dyDescent="0.3">
      <c r="A131" s="6" t="s">
        <v>29</v>
      </c>
      <c r="B131" s="6" t="s">
        <v>86</v>
      </c>
      <c r="C131" s="45">
        <v>64</v>
      </c>
      <c r="D131" s="6">
        <v>294257.49999999994</v>
      </c>
      <c r="E131" s="6">
        <v>300948.33333333343</v>
      </c>
      <c r="F131" s="4">
        <v>595205.83333333337</v>
      </c>
      <c r="G131" s="6">
        <v>13455.833333333338</v>
      </c>
      <c r="H131" s="6">
        <v>15930.000000000004</v>
      </c>
      <c r="I131" s="6">
        <v>17351.916666666672</v>
      </c>
      <c r="J131" s="6">
        <v>16799.416666666664</v>
      </c>
      <c r="K131" s="6">
        <v>14159.499999999998</v>
      </c>
      <c r="L131" s="6">
        <v>16048.000000000002</v>
      </c>
      <c r="M131" s="6">
        <v>17972.749999999996</v>
      </c>
      <c r="N131" s="6">
        <v>17650.166666666668</v>
      </c>
      <c r="O131" s="6">
        <v>16791.5</v>
      </c>
      <c r="P131" s="6">
        <v>17137.999999999996</v>
      </c>
      <c r="Q131" s="6">
        <v>20964.583333333336</v>
      </c>
      <c r="R131" s="6">
        <v>22310.749999999996</v>
      </c>
      <c r="S131" s="6">
        <v>20184.833333333325</v>
      </c>
      <c r="T131" s="6">
        <v>17711.666666666668</v>
      </c>
      <c r="U131" s="6">
        <v>18221.166666666668</v>
      </c>
      <c r="V131" s="6">
        <v>14954.083333333332</v>
      </c>
      <c r="W131" s="6">
        <v>8968.8333333333321</v>
      </c>
      <c r="X131" s="6">
        <v>7644.5</v>
      </c>
      <c r="Y131" s="6">
        <v>12820.33333333333</v>
      </c>
      <c r="Z131" s="6">
        <v>15262.083333333332</v>
      </c>
      <c r="AA131" s="6">
        <v>16723.083333333328</v>
      </c>
      <c r="AB131" s="6">
        <v>15847.749999999998</v>
      </c>
      <c r="AC131" s="6">
        <v>13155.916666666664</v>
      </c>
      <c r="AD131" s="6">
        <v>15762.000000000002</v>
      </c>
      <c r="AE131" s="6">
        <v>18036.583333333339</v>
      </c>
      <c r="AF131" s="6">
        <v>17241.416666666664</v>
      </c>
      <c r="AG131" s="6">
        <v>16632</v>
      </c>
      <c r="AH131" s="6">
        <v>17196.916666666668</v>
      </c>
      <c r="AI131" s="6">
        <v>21137.500000000004</v>
      </c>
      <c r="AJ131" s="6">
        <v>22572.249999999996</v>
      </c>
      <c r="AK131" s="6">
        <v>20705.333333333336</v>
      </c>
      <c r="AL131" s="6">
        <v>18868.499999999996</v>
      </c>
      <c r="AM131" s="6">
        <v>19442.083333333336</v>
      </c>
      <c r="AN131" s="6">
        <v>16603.166666666664</v>
      </c>
      <c r="AO131" s="6">
        <v>10747.666666666666</v>
      </c>
      <c r="AP131" s="6">
        <v>12193.750000000002</v>
      </c>
      <c r="AT131" s="169"/>
      <c r="AU131" s="169"/>
      <c r="AV131" s="169"/>
      <c r="AW131" s="169"/>
      <c r="AX131" s="169"/>
      <c r="AY131" s="169"/>
      <c r="AZ131" s="169"/>
      <c r="BA131" s="169"/>
    </row>
    <row r="132" spans="1:53" s="198" customFormat="1" x14ac:dyDescent="0.3">
      <c r="A132" s="201" t="s">
        <v>272</v>
      </c>
      <c r="B132" s="201" t="s">
        <v>242</v>
      </c>
      <c r="C132" s="190">
        <v>6553</v>
      </c>
      <c r="D132" s="190">
        <v>30896518.916666668</v>
      </c>
      <c r="E132" s="190">
        <v>30742938.916666668</v>
      </c>
      <c r="F132" s="190">
        <v>61639457.833333336</v>
      </c>
      <c r="G132" s="190">
        <v>1561787.7500000002</v>
      </c>
      <c r="H132" s="190">
        <v>1807994.0000000002</v>
      </c>
      <c r="I132" s="190">
        <v>1888113.5833333335</v>
      </c>
      <c r="J132" s="190">
        <v>1747856.4166666667</v>
      </c>
      <c r="K132" s="190">
        <v>1867232.75</v>
      </c>
      <c r="L132" s="190">
        <v>2160266.5</v>
      </c>
      <c r="M132" s="190">
        <v>2374504.333333333</v>
      </c>
      <c r="N132" s="190">
        <v>2307939</v>
      </c>
      <c r="O132" s="190">
        <v>2169439.9166666665</v>
      </c>
      <c r="P132" s="190">
        <v>2009742</v>
      </c>
      <c r="Q132" s="190">
        <v>2133661.916666667</v>
      </c>
      <c r="R132" s="190">
        <v>2077210.5000000002</v>
      </c>
      <c r="S132" s="190">
        <v>1772864</v>
      </c>
      <c r="T132" s="190">
        <v>1436628.5000000002</v>
      </c>
      <c r="U132" s="190">
        <v>1322044.8333333333</v>
      </c>
      <c r="V132" s="190">
        <v>1068219.75</v>
      </c>
      <c r="W132" s="190">
        <v>644898.91666666651</v>
      </c>
      <c r="X132" s="190">
        <v>546114.25</v>
      </c>
      <c r="Y132" s="190">
        <v>1486055.0833333333</v>
      </c>
      <c r="Z132" s="190">
        <v>1720561.5833333337</v>
      </c>
      <c r="AA132" s="190">
        <v>1798065.7500000002</v>
      </c>
      <c r="AB132" s="190">
        <v>1673201.9999999998</v>
      </c>
      <c r="AC132" s="190">
        <v>1892931.3333333337</v>
      </c>
      <c r="AD132" s="190">
        <v>2132566.916666667</v>
      </c>
      <c r="AE132" s="190">
        <v>2306609.8333333335</v>
      </c>
      <c r="AF132" s="190">
        <v>2187852.916666667</v>
      </c>
      <c r="AG132" s="190">
        <v>2015429.4999999998</v>
      </c>
      <c r="AH132" s="190">
        <v>1865549.1666666667</v>
      </c>
      <c r="AI132" s="190">
        <v>2034328.1666666667</v>
      </c>
      <c r="AJ132" s="190">
        <v>2017953.0000000005</v>
      </c>
      <c r="AK132" s="190">
        <v>1761036.2500000005</v>
      </c>
      <c r="AL132" s="190">
        <v>1491220.0833333333</v>
      </c>
      <c r="AM132" s="190">
        <v>1438046.4999999998</v>
      </c>
      <c r="AN132" s="190">
        <v>1216374.0833333333</v>
      </c>
      <c r="AO132" s="190">
        <v>813028.50000000012</v>
      </c>
      <c r="AP132" s="190">
        <v>892128.25000000012</v>
      </c>
      <c r="AT132" s="169"/>
      <c r="AU132" s="169"/>
      <c r="AV132" s="169"/>
      <c r="AW132" s="169"/>
      <c r="AX132" s="169"/>
      <c r="AY132" s="169"/>
      <c r="AZ132" s="169"/>
      <c r="BA132" s="169"/>
    </row>
    <row r="133" spans="1:53" s="198" customFormat="1" x14ac:dyDescent="0.3">
      <c r="A133" s="192" t="s">
        <v>100</v>
      </c>
      <c r="B133" s="192" t="s">
        <v>99</v>
      </c>
      <c r="C133" s="45">
        <v>1005</v>
      </c>
      <c r="D133" s="6">
        <v>4524242.25</v>
      </c>
      <c r="E133" s="6">
        <v>4504485.5</v>
      </c>
      <c r="F133" s="4">
        <v>9028727.7500000037</v>
      </c>
      <c r="G133" s="6">
        <v>223738.24999999997</v>
      </c>
      <c r="H133" s="6">
        <v>262852.33333333326</v>
      </c>
      <c r="I133" s="6">
        <v>274463.91666666674</v>
      </c>
      <c r="J133" s="6">
        <v>257057.24999999988</v>
      </c>
      <c r="K133" s="6">
        <v>283816.41666666663</v>
      </c>
      <c r="L133" s="6">
        <v>315286.08333333337</v>
      </c>
      <c r="M133" s="6">
        <v>328597.08333333326</v>
      </c>
      <c r="N133" s="6">
        <v>314373.16666666657</v>
      </c>
      <c r="O133" s="6">
        <v>291087.41666666663</v>
      </c>
      <c r="P133" s="6">
        <v>273917.99999999994</v>
      </c>
      <c r="Q133" s="6">
        <v>312294.08333333343</v>
      </c>
      <c r="R133" s="6">
        <v>313334.25</v>
      </c>
      <c r="S133" s="6">
        <v>278712.91666666657</v>
      </c>
      <c r="T133" s="6">
        <v>232847.33333333337</v>
      </c>
      <c r="U133" s="6">
        <v>214258.91666666674</v>
      </c>
      <c r="V133" s="6">
        <v>166504.41666666669</v>
      </c>
      <c r="W133" s="6">
        <v>99714.083333333372</v>
      </c>
      <c r="X133" s="6">
        <v>81386.333333333299</v>
      </c>
      <c r="Y133" s="6">
        <v>213136.16666666669</v>
      </c>
      <c r="Z133" s="6">
        <v>249597.33333333337</v>
      </c>
      <c r="AA133" s="6">
        <v>261629.75000000009</v>
      </c>
      <c r="AB133" s="6">
        <v>249741.91666666663</v>
      </c>
      <c r="AC133" s="6">
        <v>286366.08333333349</v>
      </c>
      <c r="AD133" s="6">
        <v>296125.41666666669</v>
      </c>
      <c r="AE133" s="6">
        <v>311391.5</v>
      </c>
      <c r="AF133" s="6">
        <v>297096.33333333326</v>
      </c>
      <c r="AG133" s="6">
        <v>272610.75</v>
      </c>
      <c r="AH133" s="6">
        <v>258653.66666666663</v>
      </c>
      <c r="AI133" s="6">
        <v>303498.58333333337</v>
      </c>
      <c r="AJ133" s="6">
        <v>307522.83333333343</v>
      </c>
      <c r="AK133" s="6">
        <v>279606.25000000012</v>
      </c>
      <c r="AL133" s="6">
        <v>238541.91666666669</v>
      </c>
      <c r="AM133" s="6">
        <v>229278.83333333326</v>
      </c>
      <c r="AN133" s="6">
        <v>187431.58333333326</v>
      </c>
      <c r="AO133" s="6">
        <v>127142.41666666667</v>
      </c>
      <c r="AP133" s="6">
        <v>135114.16666666666</v>
      </c>
      <c r="AT133" s="169"/>
      <c r="AU133" s="169"/>
      <c r="AV133" s="169"/>
      <c r="AW133" s="169"/>
      <c r="AX133" s="169"/>
      <c r="AY133" s="169"/>
      <c r="AZ133" s="169"/>
      <c r="BA133" s="169"/>
    </row>
    <row r="134" spans="1:53" s="198" customFormat="1" x14ac:dyDescent="0.3">
      <c r="A134" s="192" t="s">
        <v>126</v>
      </c>
      <c r="B134" s="192" t="s">
        <v>125</v>
      </c>
      <c r="C134" s="45">
        <v>985</v>
      </c>
      <c r="D134" s="6">
        <v>3867081.4999999991</v>
      </c>
      <c r="E134" s="6">
        <v>3826492.5833333349</v>
      </c>
      <c r="F134" s="4">
        <v>7693574.083333334</v>
      </c>
      <c r="G134" s="6">
        <v>199285.25</v>
      </c>
      <c r="H134" s="6">
        <v>232521.91666666674</v>
      </c>
      <c r="I134" s="6">
        <v>240792.41666666666</v>
      </c>
      <c r="J134" s="6">
        <v>223035.83333333323</v>
      </c>
      <c r="K134" s="6">
        <v>237759.66666666674</v>
      </c>
      <c r="L134" s="6">
        <v>267392.58333333331</v>
      </c>
      <c r="M134" s="6">
        <v>289183.50000000006</v>
      </c>
      <c r="N134" s="6">
        <v>278915.00000000012</v>
      </c>
      <c r="O134" s="6">
        <v>257831.41666666669</v>
      </c>
      <c r="P134" s="6">
        <v>241667.91666666672</v>
      </c>
      <c r="Q134" s="6">
        <v>269057.99999999994</v>
      </c>
      <c r="R134" s="6">
        <v>265759.58333333337</v>
      </c>
      <c r="S134" s="6">
        <v>229685.83333333337</v>
      </c>
      <c r="T134" s="6">
        <v>186175.33333333331</v>
      </c>
      <c r="U134" s="6">
        <v>171151.99999999997</v>
      </c>
      <c r="V134" s="6">
        <v>133391.66666666663</v>
      </c>
      <c r="W134" s="6">
        <v>80463.916666666657</v>
      </c>
      <c r="X134" s="6">
        <v>63009.666666666744</v>
      </c>
      <c r="Y134" s="6">
        <v>190129.08333333331</v>
      </c>
      <c r="Z134" s="6">
        <v>220901.75000000012</v>
      </c>
      <c r="AA134" s="6">
        <v>228831.08333333331</v>
      </c>
      <c r="AB134" s="6">
        <v>213428.33333333331</v>
      </c>
      <c r="AC134" s="6">
        <v>239504.91666666674</v>
      </c>
      <c r="AD134" s="6">
        <v>259909.08333333331</v>
      </c>
      <c r="AE134" s="6">
        <v>277676.50000000017</v>
      </c>
      <c r="AF134" s="6">
        <v>265444.83333333343</v>
      </c>
      <c r="AG134" s="6">
        <v>239862.25000000006</v>
      </c>
      <c r="AH134" s="6">
        <v>223334.6666666666</v>
      </c>
      <c r="AI134" s="6">
        <v>253765.16666666672</v>
      </c>
      <c r="AJ134" s="6">
        <v>255566.33333333343</v>
      </c>
      <c r="AK134" s="6">
        <v>226232.16666666674</v>
      </c>
      <c r="AL134" s="6">
        <v>189942.66666666657</v>
      </c>
      <c r="AM134" s="6">
        <v>182365.83333333337</v>
      </c>
      <c r="AN134" s="6">
        <v>151249.08333333331</v>
      </c>
      <c r="AO134" s="6">
        <v>102819.83333333333</v>
      </c>
      <c r="AP134" s="6">
        <v>105529.00000000003</v>
      </c>
      <c r="AT134" s="169"/>
      <c r="AU134" s="169"/>
      <c r="AV134" s="169"/>
      <c r="AW134" s="169"/>
      <c r="AX134" s="169"/>
      <c r="AY134" s="169"/>
      <c r="AZ134" s="169"/>
      <c r="BA134" s="169"/>
    </row>
    <row r="135" spans="1:53" s="198" customFormat="1" x14ac:dyDescent="0.3">
      <c r="A135" s="192" t="s">
        <v>103</v>
      </c>
      <c r="B135" s="192" t="s">
        <v>102</v>
      </c>
      <c r="C135" s="45">
        <v>1304</v>
      </c>
      <c r="D135" s="6">
        <v>5820885.583333334</v>
      </c>
      <c r="E135" s="6">
        <v>5756728.2499999991</v>
      </c>
      <c r="F135" s="4">
        <v>11577613.833333334</v>
      </c>
      <c r="G135" s="6">
        <v>297713.25</v>
      </c>
      <c r="H135" s="6">
        <v>349738.75</v>
      </c>
      <c r="I135" s="6">
        <v>365465.16666666674</v>
      </c>
      <c r="J135" s="6">
        <v>342099.08333333331</v>
      </c>
      <c r="K135" s="6">
        <v>360171.91666666663</v>
      </c>
      <c r="L135" s="6">
        <v>387431.66666666674</v>
      </c>
      <c r="M135" s="6">
        <v>422164.41666666663</v>
      </c>
      <c r="N135" s="6">
        <v>409055.75</v>
      </c>
      <c r="O135" s="6">
        <v>383485.08333333326</v>
      </c>
      <c r="P135" s="6">
        <v>365709.91666666657</v>
      </c>
      <c r="Q135" s="6">
        <v>407522.5</v>
      </c>
      <c r="R135" s="6">
        <v>394917.66666666669</v>
      </c>
      <c r="S135" s="6">
        <v>340452.41666666669</v>
      </c>
      <c r="T135" s="6">
        <v>280855.58333333331</v>
      </c>
      <c r="U135" s="6">
        <v>262862.25000000006</v>
      </c>
      <c r="V135" s="6">
        <v>215465.41666666666</v>
      </c>
      <c r="W135" s="6">
        <v>129892.25</v>
      </c>
      <c r="X135" s="6">
        <v>105882.50000000001</v>
      </c>
      <c r="Y135" s="6">
        <v>283353.83333333331</v>
      </c>
      <c r="Z135" s="6">
        <v>332715.99999999994</v>
      </c>
      <c r="AA135" s="6">
        <v>347604.25</v>
      </c>
      <c r="AB135" s="6">
        <v>325006</v>
      </c>
      <c r="AC135" s="6">
        <v>352588.66666666674</v>
      </c>
      <c r="AD135" s="6">
        <v>368525.08333333343</v>
      </c>
      <c r="AE135" s="6">
        <v>402435.16666666674</v>
      </c>
      <c r="AF135" s="6">
        <v>388414.91666666674</v>
      </c>
      <c r="AG135" s="6">
        <v>359332.25</v>
      </c>
      <c r="AH135" s="6">
        <v>340697.66666666669</v>
      </c>
      <c r="AI135" s="6">
        <v>388950.25</v>
      </c>
      <c r="AJ135" s="6">
        <v>384712.16666666669</v>
      </c>
      <c r="AK135" s="6">
        <v>337235.75000000006</v>
      </c>
      <c r="AL135" s="6">
        <v>289063.75000000006</v>
      </c>
      <c r="AM135" s="6">
        <v>282320.08333333331</v>
      </c>
      <c r="AN135" s="6">
        <v>241561.91666666666</v>
      </c>
      <c r="AO135" s="6">
        <v>160236.75</v>
      </c>
      <c r="AP135" s="6">
        <v>171973.75</v>
      </c>
      <c r="AT135" s="169"/>
      <c r="AU135" s="169"/>
      <c r="AV135" s="169"/>
      <c r="AW135" s="169"/>
      <c r="AX135" s="169"/>
      <c r="AY135" s="169"/>
      <c r="AZ135" s="169"/>
      <c r="BA135" s="169"/>
    </row>
    <row r="136" spans="1:53" s="198" customFormat="1" x14ac:dyDescent="0.3">
      <c r="A136" s="192" t="s">
        <v>106</v>
      </c>
      <c r="B136" s="192" t="s">
        <v>105</v>
      </c>
      <c r="C136" s="45">
        <v>668</v>
      </c>
      <c r="D136" s="6">
        <v>3542853.583333334</v>
      </c>
      <c r="E136" s="6">
        <v>3546165.5000000005</v>
      </c>
      <c r="F136" s="4">
        <v>7089019.0833333321</v>
      </c>
      <c r="G136" s="6">
        <v>184912.58333333337</v>
      </c>
      <c r="H136" s="6">
        <v>214261.0833333334</v>
      </c>
      <c r="I136" s="6">
        <v>222423.41666666663</v>
      </c>
      <c r="J136" s="6">
        <v>200302.25000000003</v>
      </c>
      <c r="K136" s="6">
        <v>197240.74999999997</v>
      </c>
      <c r="L136" s="6">
        <v>226395.91666666663</v>
      </c>
      <c r="M136" s="6">
        <v>253152.24999999994</v>
      </c>
      <c r="N136" s="6">
        <v>252262.83333333334</v>
      </c>
      <c r="O136" s="6">
        <v>246984.58333333331</v>
      </c>
      <c r="P136" s="6">
        <v>233801.58333333331</v>
      </c>
      <c r="Q136" s="6">
        <v>247156</v>
      </c>
      <c r="R136" s="6">
        <v>242135.74999999997</v>
      </c>
      <c r="S136" s="6">
        <v>206750.83333333331</v>
      </c>
      <c r="T136" s="6">
        <v>168875.83333333334</v>
      </c>
      <c r="U136" s="6">
        <v>160946.16666666663</v>
      </c>
      <c r="V136" s="6">
        <v>134682.66666666663</v>
      </c>
      <c r="W136" s="6">
        <v>80064.333333333328</v>
      </c>
      <c r="X136" s="6">
        <v>70504.75</v>
      </c>
      <c r="Y136" s="6">
        <v>175187.91666666666</v>
      </c>
      <c r="Z136" s="6">
        <v>203942.91666666666</v>
      </c>
      <c r="AA136" s="6">
        <v>211711.41666666672</v>
      </c>
      <c r="AB136" s="6">
        <v>187649.58333333334</v>
      </c>
      <c r="AC136" s="6">
        <v>189607.83333333331</v>
      </c>
      <c r="AD136" s="6">
        <v>220092.3333333334</v>
      </c>
      <c r="AE136" s="6">
        <v>250941.83333333331</v>
      </c>
      <c r="AF136" s="6">
        <v>246863.83333333331</v>
      </c>
      <c r="AG136" s="6">
        <v>236218.33333333331</v>
      </c>
      <c r="AH136" s="6">
        <v>222062.41666666669</v>
      </c>
      <c r="AI136" s="6">
        <v>239024.83333333343</v>
      </c>
      <c r="AJ136" s="6">
        <v>237488.66666666669</v>
      </c>
      <c r="AK136" s="6">
        <v>205931.58333333337</v>
      </c>
      <c r="AL136" s="6">
        <v>178492.5</v>
      </c>
      <c r="AM136" s="6">
        <v>176177.58333333331</v>
      </c>
      <c r="AN136" s="6">
        <v>152778.41666666669</v>
      </c>
      <c r="AO136" s="6">
        <v>99455.083333333343</v>
      </c>
      <c r="AP136" s="6">
        <v>112538.41666666666</v>
      </c>
      <c r="AT136" s="169"/>
      <c r="AU136" s="169"/>
      <c r="AV136" s="169"/>
      <c r="AW136" s="169"/>
      <c r="AX136" s="169"/>
      <c r="AY136" s="169"/>
      <c r="AZ136" s="169"/>
      <c r="BA136" s="169"/>
    </row>
    <row r="137" spans="1:53" s="198" customFormat="1" x14ac:dyDescent="0.3">
      <c r="A137" s="192" t="s">
        <v>109</v>
      </c>
      <c r="B137" s="192" t="s">
        <v>108</v>
      </c>
      <c r="C137" s="45">
        <v>1195</v>
      </c>
      <c r="D137" s="6">
        <v>5406040.1666666679</v>
      </c>
      <c r="E137" s="6">
        <v>5253967.7499999991</v>
      </c>
      <c r="F137" s="4">
        <v>10660007.916666666</v>
      </c>
      <c r="G137" s="6">
        <v>278900.33333333331</v>
      </c>
      <c r="H137" s="6">
        <v>303729.25000000006</v>
      </c>
      <c r="I137" s="6">
        <v>311277.83333333331</v>
      </c>
      <c r="J137" s="6">
        <v>284718.58333333337</v>
      </c>
      <c r="K137" s="6">
        <v>338544.74999999988</v>
      </c>
      <c r="L137" s="6">
        <v>480964.5</v>
      </c>
      <c r="M137" s="6">
        <v>555256.58333333326</v>
      </c>
      <c r="N137" s="6">
        <v>532509.5</v>
      </c>
      <c r="O137" s="6">
        <v>478430.99999999994</v>
      </c>
      <c r="P137" s="6">
        <v>400285</v>
      </c>
      <c r="Q137" s="6">
        <v>357567.91666666674</v>
      </c>
      <c r="R137" s="6">
        <v>313459.33333333337</v>
      </c>
      <c r="S137" s="6">
        <v>241873.91666666666</v>
      </c>
      <c r="T137" s="6">
        <v>172980.91666666672</v>
      </c>
      <c r="U137" s="6">
        <v>135555.75000000003</v>
      </c>
      <c r="V137" s="6">
        <v>99332.25</v>
      </c>
      <c r="W137" s="6">
        <v>63861.000000000007</v>
      </c>
      <c r="X137" s="6">
        <v>56791.750000000015</v>
      </c>
      <c r="Y137" s="6">
        <v>267158.83333333337</v>
      </c>
      <c r="Z137" s="6">
        <v>291038.83333333337</v>
      </c>
      <c r="AA137" s="6">
        <v>298022.33333333343</v>
      </c>
      <c r="AB137" s="6">
        <v>273894.74999999994</v>
      </c>
      <c r="AC137" s="6">
        <v>375238.00000000006</v>
      </c>
      <c r="AD137" s="6">
        <v>514833.1666666668</v>
      </c>
      <c r="AE137" s="6">
        <v>538714.16666666674</v>
      </c>
      <c r="AF137" s="6">
        <v>473422.58333333355</v>
      </c>
      <c r="AG137" s="6">
        <v>407244.99999999994</v>
      </c>
      <c r="AH137" s="6">
        <v>338940.24999999994</v>
      </c>
      <c r="AI137" s="6">
        <v>315665.83333333331</v>
      </c>
      <c r="AJ137" s="6">
        <v>290265.41666666663</v>
      </c>
      <c r="AK137" s="6">
        <v>234018.00000000009</v>
      </c>
      <c r="AL137" s="6">
        <v>181716.00000000003</v>
      </c>
      <c r="AM137" s="6">
        <v>153625.83333333331</v>
      </c>
      <c r="AN137" s="6">
        <v>121409.58333333334</v>
      </c>
      <c r="AO137" s="6">
        <v>85422.083333333314</v>
      </c>
      <c r="AP137" s="6">
        <v>93337.083333333343</v>
      </c>
      <c r="AT137" s="169"/>
      <c r="AU137" s="169"/>
      <c r="AV137" s="169"/>
      <c r="AW137" s="169"/>
      <c r="AX137" s="169"/>
      <c r="AY137" s="169"/>
      <c r="AZ137" s="169"/>
      <c r="BA137" s="169"/>
    </row>
    <row r="138" spans="1:53" s="198" customFormat="1" x14ac:dyDescent="0.3">
      <c r="A138" s="192" t="s">
        <v>113</v>
      </c>
      <c r="B138" s="192" t="s">
        <v>112</v>
      </c>
      <c r="C138" s="45">
        <v>836</v>
      </c>
      <c r="D138" s="6">
        <v>4769130.833333333</v>
      </c>
      <c r="E138" s="6">
        <v>4819944.9999999991</v>
      </c>
      <c r="F138" s="4">
        <v>9589075.833333334</v>
      </c>
      <c r="G138" s="6">
        <v>240114.16666666663</v>
      </c>
      <c r="H138" s="6">
        <v>281239.41666666669</v>
      </c>
      <c r="I138" s="6">
        <v>299856.66666666669</v>
      </c>
      <c r="J138" s="6">
        <v>276297</v>
      </c>
      <c r="K138" s="6">
        <v>274866.24999999994</v>
      </c>
      <c r="L138" s="6">
        <v>296960.33333333331</v>
      </c>
      <c r="M138" s="6">
        <v>328485.33333333337</v>
      </c>
      <c r="N138" s="6">
        <v>330080.66666666663</v>
      </c>
      <c r="O138" s="6">
        <v>328296.08333333337</v>
      </c>
      <c r="P138" s="6">
        <v>315933.33333333337</v>
      </c>
      <c r="Q138" s="6">
        <v>336152.08333333343</v>
      </c>
      <c r="R138" s="6">
        <v>334835.33333333337</v>
      </c>
      <c r="S138" s="6">
        <v>284909.75</v>
      </c>
      <c r="T138" s="6">
        <v>231467.58333333337</v>
      </c>
      <c r="U138" s="6">
        <v>217085.91666666663</v>
      </c>
      <c r="V138" s="6">
        <v>183641.41666666669</v>
      </c>
      <c r="W138" s="6">
        <v>110439.16666666661</v>
      </c>
      <c r="X138" s="6">
        <v>98470.333333333314</v>
      </c>
      <c r="Y138" s="6">
        <v>227291.08333333334</v>
      </c>
      <c r="Z138" s="6">
        <v>267095.33333333337</v>
      </c>
      <c r="AA138" s="6">
        <v>284323</v>
      </c>
      <c r="AB138" s="6">
        <v>262755.83333333331</v>
      </c>
      <c r="AC138" s="6">
        <v>274054.41666666669</v>
      </c>
      <c r="AD138" s="6">
        <v>291610.33333333331</v>
      </c>
      <c r="AE138" s="6">
        <v>327922.83333333326</v>
      </c>
      <c r="AF138" s="6">
        <v>326485.50000000006</v>
      </c>
      <c r="AG138" s="6">
        <v>319499.41666666657</v>
      </c>
      <c r="AH138" s="6">
        <v>304807.75</v>
      </c>
      <c r="AI138" s="6">
        <v>328624.41666666663</v>
      </c>
      <c r="AJ138" s="6">
        <v>327463.16666666669</v>
      </c>
      <c r="AK138" s="6">
        <v>283697.58333333331</v>
      </c>
      <c r="AL138" s="6">
        <v>241174.33333333326</v>
      </c>
      <c r="AM138" s="6">
        <v>240768.5</v>
      </c>
      <c r="AN138" s="6">
        <v>211330.91666666672</v>
      </c>
      <c r="AO138" s="6">
        <v>139740.91666666669</v>
      </c>
      <c r="AP138" s="6">
        <v>161299.66666666669</v>
      </c>
      <c r="AT138" s="169"/>
      <c r="AU138" s="169"/>
      <c r="AV138" s="169"/>
      <c r="AW138" s="169"/>
      <c r="AX138" s="169"/>
      <c r="AY138" s="169"/>
      <c r="AZ138" s="169"/>
      <c r="BA138" s="169"/>
    </row>
    <row r="139" spans="1:53" s="198" customFormat="1" x14ac:dyDescent="0.3">
      <c r="A139" s="192" t="s">
        <v>134</v>
      </c>
      <c r="B139" s="192" t="s">
        <v>133</v>
      </c>
      <c r="C139" s="45">
        <v>560</v>
      </c>
      <c r="D139" s="6">
        <v>2966285</v>
      </c>
      <c r="E139" s="6">
        <v>3035154.3333333335</v>
      </c>
      <c r="F139" s="4">
        <v>6001439.333333333</v>
      </c>
      <c r="G139" s="6">
        <v>137123.91666666666</v>
      </c>
      <c r="H139" s="6">
        <v>163651.25</v>
      </c>
      <c r="I139" s="6">
        <v>173834.16666666669</v>
      </c>
      <c r="J139" s="6">
        <v>164346.41666666666</v>
      </c>
      <c r="K139" s="6">
        <v>174833.00000000003</v>
      </c>
      <c r="L139" s="6">
        <v>185835.41666666666</v>
      </c>
      <c r="M139" s="6">
        <v>197665.16666666666</v>
      </c>
      <c r="N139" s="6">
        <v>190742.08333333337</v>
      </c>
      <c r="O139" s="6">
        <v>183324.33333333337</v>
      </c>
      <c r="P139" s="6">
        <v>178426.25000000006</v>
      </c>
      <c r="Q139" s="6">
        <v>203911.33333333337</v>
      </c>
      <c r="R139" s="6">
        <v>212768.58333333331</v>
      </c>
      <c r="S139" s="6">
        <v>190478.33333333328</v>
      </c>
      <c r="T139" s="6">
        <v>163425.91666666666</v>
      </c>
      <c r="U139" s="6">
        <v>160183.83333333334</v>
      </c>
      <c r="V139" s="6">
        <v>135201.91666666666</v>
      </c>
      <c r="W139" s="6">
        <v>80464.166666666657</v>
      </c>
      <c r="X139" s="6">
        <v>70068.916666666672</v>
      </c>
      <c r="Y139" s="6">
        <v>129798.16666666666</v>
      </c>
      <c r="Z139" s="6">
        <v>155269.41666666666</v>
      </c>
      <c r="AA139" s="6">
        <v>165943.91666666669</v>
      </c>
      <c r="AB139" s="6">
        <v>160725.58333333334</v>
      </c>
      <c r="AC139" s="6">
        <v>175571.41666666669</v>
      </c>
      <c r="AD139" s="6">
        <v>181471.5</v>
      </c>
      <c r="AE139" s="6">
        <v>197527.83333333331</v>
      </c>
      <c r="AF139" s="6">
        <v>190124.91666666669</v>
      </c>
      <c r="AG139" s="6">
        <v>180661.49999999997</v>
      </c>
      <c r="AH139" s="6">
        <v>177052.75</v>
      </c>
      <c r="AI139" s="6">
        <v>204799.08333333331</v>
      </c>
      <c r="AJ139" s="6">
        <v>214934.41666666669</v>
      </c>
      <c r="AK139" s="6">
        <v>194314.91666666669</v>
      </c>
      <c r="AL139" s="6">
        <v>172288.91666666666</v>
      </c>
      <c r="AM139" s="6">
        <v>173509.83333333334</v>
      </c>
      <c r="AN139" s="6">
        <v>150612.58333333334</v>
      </c>
      <c r="AO139" s="6">
        <v>98211.416666666672</v>
      </c>
      <c r="AP139" s="6">
        <v>112336.16666666667</v>
      </c>
      <c r="AT139" s="169"/>
      <c r="AU139" s="169"/>
      <c r="AV139" s="169"/>
      <c r="AW139" s="169"/>
      <c r="AX139" s="169"/>
      <c r="AY139" s="169"/>
      <c r="AZ139" s="169"/>
      <c r="BA139" s="169"/>
    </row>
    <row r="140" spans="1:53" s="198" customFormat="1" x14ac:dyDescent="0.3">
      <c r="A140" s="188"/>
      <c r="B140" s="188"/>
      <c r="C140" s="188"/>
      <c r="D140" s="188"/>
      <c r="E140" s="188"/>
      <c r="F140" s="199"/>
      <c r="G140" s="188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200"/>
      <c r="AI140" s="200"/>
      <c r="AJ140" s="200"/>
      <c r="AK140" s="200"/>
      <c r="AL140" s="200"/>
      <c r="AM140" s="200"/>
      <c r="AN140" s="200"/>
      <c r="AO140" s="200"/>
      <c r="AP140" s="200"/>
      <c r="AT140" s="169"/>
      <c r="AU140" s="169"/>
      <c r="AV140" s="169"/>
      <c r="AW140" s="169"/>
      <c r="AX140" s="169"/>
      <c r="AY140" s="169"/>
      <c r="AZ140" s="169"/>
      <c r="BA140" s="169"/>
    </row>
    <row r="141" spans="1:53" s="198" customFormat="1" x14ac:dyDescent="0.3">
      <c r="A141" s="188"/>
      <c r="B141" s="188"/>
      <c r="C141" s="188"/>
      <c r="D141" s="188"/>
      <c r="E141" s="188"/>
      <c r="F141" s="199"/>
      <c r="G141" s="188"/>
      <c r="AT141" s="169"/>
      <c r="AU141" s="169"/>
      <c r="AV141" s="169"/>
      <c r="AW141" s="169"/>
      <c r="AX141" s="169"/>
      <c r="AY141" s="169"/>
      <c r="AZ141" s="169"/>
      <c r="BA141" s="169"/>
    </row>
    <row r="142" spans="1:53" x14ac:dyDescent="0.3">
      <c r="G142" s="6"/>
      <c r="H142" s="6"/>
      <c r="AA142" s="6"/>
      <c r="AB142" s="6"/>
    </row>
    <row r="143" spans="1:53" ht="25" x14ac:dyDescent="0.5">
      <c r="A143" s="194" t="s">
        <v>237</v>
      </c>
      <c r="B143" s="193"/>
      <c r="G143" s="6"/>
      <c r="H143" s="6"/>
      <c r="AA143" s="6"/>
      <c r="AB143" s="6"/>
    </row>
    <row r="144" spans="1:53" x14ac:dyDescent="0.3">
      <c r="A144" s="188"/>
      <c r="B144" s="188"/>
      <c r="G144" s="6"/>
      <c r="H144" s="6"/>
      <c r="AA144" s="6"/>
      <c r="AB144" s="6"/>
    </row>
    <row r="145" spans="1:53" s="4" customFormat="1" x14ac:dyDescent="0.3">
      <c r="A145" s="4" t="s">
        <v>96</v>
      </c>
      <c r="B145" s="4" t="s">
        <v>43</v>
      </c>
      <c r="C145" s="45" t="s">
        <v>235</v>
      </c>
      <c r="D145" s="67" t="s">
        <v>157</v>
      </c>
      <c r="E145" s="67" t="s">
        <v>156</v>
      </c>
      <c r="F145" s="67" t="s">
        <v>234</v>
      </c>
      <c r="G145" s="67" t="s">
        <v>233</v>
      </c>
      <c r="H145" s="67" t="s">
        <v>232</v>
      </c>
      <c r="I145" s="67" t="s">
        <v>231</v>
      </c>
      <c r="J145" s="67" t="s">
        <v>230</v>
      </c>
      <c r="K145" s="67" t="s">
        <v>229</v>
      </c>
      <c r="L145" s="67" t="s">
        <v>228</v>
      </c>
      <c r="M145" s="67" t="s">
        <v>227</v>
      </c>
      <c r="N145" s="67" t="s">
        <v>226</v>
      </c>
      <c r="O145" s="67" t="s">
        <v>225</v>
      </c>
      <c r="P145" s="67" t="s">
        <v>224</v>
      </c>
      <c r="Q145" s="67" t="s">
        <v>223</v>
      </c>
      <c r="R145" s="67" t="s">
        <v>222</v>
      </c>
      <c r="S145" s="67" t="s">
        <v>221</v>
      </c>
      <c r="T145" s="67" t="s">
        <v>220</v>
      </c>
      <c r="U145" s="67" t="s">
        <v>219</v>
      </c>
      <c r="V145" s="67" t="s">
        <v>218</v>
      </c>
      <c r="W145" s="67" t="s">
        <v>217</v>
      </c>
      <c r="X145" s="67" t="s">
        <v>216</v>
      </c>
      <c r="Y145" s="67" t="s">
        <v>215</v>
      </c>
      <c r="Z145" s="67" t="s">
        <v>214</v>
      </c>
      <c r="AA145" s="67" t="s">
        <v>213</v>
      </c>
      <c r="AB145" s="67" t="s">
        <v>212</v>
      </c>
      <c r="AC145" s="67" t="s">
        <v>211</v>
      </c>
      <c r="AD145" s="67" t="s">
        <v>210</v>
      </c>
      <c r="AE145" s="67" t="s">
        <v>209</v>
      </c>
      <c r="AF145" s="67" t="s">
        <v>208</v>
      </c>
      <c r="AG145" s="67" t="s">
        <v>207</v>
      </c>
      <c r="AH145" s="67" t="s">
        <v>206</v>
      </c>
      <c r="AI145" s="67" t="s">
        <v>205</v>
      </c>
      <c r="AJ145" s="67" t="s">
        <v>204</v>
      </c>
      <c r="AK145" s="67" t="s">
        <v>203</v>
      </c>
      <c r="AL145" s="67" t="s">
        <v>202</v>
      </c>
      <c r="AM145" s="67" t="s">
        <v>201</v>
      </c>
      <c r="AN145" s="67" t="s">
        <v>200</v>
      </c>
      <c r="AO145" s="67" t="s">
        <v>199</v>
      </c>
      <c r="AP145" s="67" t="s">
        <v>198</v>
      </c>
      <c r="AT145" s="169"/>
      <c r="AU145" s="169"/>
      <c r="AV145" s="169"/>
      <c r="AW145" s="169"/>
      <c r="AX145" s="169"/>
      <c r="AY145" s="169"/>
      <c r="AZ145" s="169"/>
      <c r="BA145" s="169"/>
    </row>
    <row r="146" spans="1:53" x14ac:dyDescent="0.3">
      <c r="A146" s="192" t="s">
        <v>23</v>
      </c>
      <c r="B146" s="192" t="s">
        <v>45</v>
      </c>
      <c r="C146" s="6">
        <f t="shared" ref="C146:C177" si="28">C35-C90</f>
        <v>-15</v>
      </c>
      <c r="D146" s="64">
        <f t="shared" ref="D146:AP146" si="29">(D35-D90)</f>
        <v>14283.583333333139</v>
      </c>
      <c r="E146" s="64">
        <f t="shared" si="29"/>
        <v>14592.583333333372</v>
      </c>
      <c r="F146" s="68">
        <f t="shared" si="29"/>
        <v>28876.166666665813</v>
      </c>
      <c r="G146" s="64">
        <f t="shared" si="29"/>
        <v>-860.50000000000728</v>
      </c>
      <c r="H146" s="64">
        <f t="shared" si="29"/>
        <v>-696.5833333332921</v>
      </c>
      <c r="I146" s="64">
        <f t="shared" si="29"/>
        <v>834.58333333331393</v>
      </c>
      <c r="J146" s="64">
        <f t="shared" si="29"/>
        <v>3136.1666666666933</v>
      </c>
      <c r="K146" s="64">
        <f t="shared" si="29"/>
        <v>-1003.6666666667079</v>
      </c>
      <c r="L146" s="64">
        <f t="shared" si="29"/>
        <v>-820.16666666667152</v>
      </c>
      <c r="M146" s="64">
        <f t="shared" si="29"/>
        <v>1704.7499999999709</v>
      </c>
      <c r="N146" s="64">
        <f t="shared" si="29"/>
        <v>3436.25</v>
      </c>
      <c r="O146" s="64">
        <f t="shared" si="29"/>
        <v>3320.4166666667079</v>
      </c>
      <c r="P146" s="64">
        <f t="shared" si="29"/>
        <v>-1383.4999999999927</v>
      </c>
      <c r="Q146" s="64">
        <f t="shared" si="29"/>
        <v>-2817.5833333333721</v>
      </c>
      <c r="R146" s="64">
        <f t="shared" si="29"/>
        <v>-901.41666666667152</v>
      </c>
      <c r="S146" s="64">
        <f t="shared" si="29"/>
        <v>3291.0000000000364</v>
      </c>
      <c r="T146" s="64">
        <f t="shared" si="29"/>
        <v>2496.333333333343</v>
      </c>
      <c r="U146" s="64">
        <f t="shared" si="29"/>
        <v>-2266.5833333333358</v>
      </c>
      <c r="V146" s="64">
        <f t="shared" si="29"/>
        <v>4127.1666666667006</v>
      </c>
      <c r="W146" s="64">
        <f t="shared" si="29"/>
        <v>1462.75</v>
      </c>
      <c r="X146" s="64">
        <f t="shared" si="29"/>
        <v>1224.1666666666715</v>
      </c>
      <c r="Y146" s="64">
        <f t="shared" si="29"/>
        <v>-720.91666666665697</v>
      </c>
      <c r="Z146" s="64">
        <f t="shared" si="29"/>
        <v>-733.50000000001455</v>
      </c>
      <c r="AA146" s="64">
        <f t="shared" si="29"/>
        <v>810.16666666666424</v>
      </c>
      <c r="AB146" s="64">
        <f t="shared" si="29"/>
        <v>3092.9166666666351</v>
      </c>
      <c r="AC146" s="64">
        <f t="shared" si="29"/>
        <v>-703.66666666664969</v>
      </c>
      <c r="AD146" s="64">
        <f t="shared" si="29"/>
        <v>-1076.2500000000218</v>
      </c>
      <c r="AE146" s="64">
        <f t="shared" si="29"/>
        <v>1013.0000000000364</v>
      </c>
      <c r="AF146" s="64">
        <f t="shared" si="29"/>
        <v>3823.3333333333721</v>
      </c>
      <c r="AG146" s="64">
        <f t="shared" si="29"/>
        <v>3151.9999999999709</v>
      </c>
      <c r="AH146" s="64">
        <f t="shared" si="29"/>
        <v>-1842.6666666666424</v>
      </c>
      <c r="AI146" s="64">
        <f t="shared" si="29"/>
        <v>-2921.4166666666642</v>
      </c>
      <c r="AJ146" s="64">
        <f t="shared" si="29"/>
        <v>-100.08333333330665</v>
      </c>
      <c r="AK146" s="64">
        <f t="shared" si="29"/>
        <v>3644.6666666666133</v>
      </c>
      <c r="AL146" s="64">
        <f t="shared" si="29"/>
        <v>2442.4166666666715</v>
      </c>
      <c r="AM146" s="64">
        <f t="shared" si="29"/>
        <v>-2467.6666666666642</v>
      </c>
      <c r="AN146" s="64">
        <f t="shared" si="29"/>
        <v>4657.8333333333212</v>
      </c>
      <c r="AO146" s="64">
        <f t="shared" si="29"/>
        <v>1347.5833333333358</v>
      </c>
      <c r="AP146" s="64">
        <f t="shared" si="29"/>
        <v>1174.8333333333394</v>
      </c>
    </row>
    <row r="147" spans="1:53" x14ac:dyDescent="0.3">
      <c r="A147" s="192" t="s">
        <v>6</v>
      </c>
      <c r="B147" s="192" t="s">
        <v>46</v>
      </c>
      <c r="C147" s="6">
        <f t="shared" si="28"/>
        <v>-13</v>
      </c>
      <c r="D147" s="64">
        <f t="shared" ref="D147:AP147" si="30">(D36-D91)</f>
        <v>31357.25</v>
      </c>
      <c r="E147" s="64">
        <f t="shared" si="30"/>
        <v>30432.75</v>
      </c>
      <c r="F147" s="68">
        <f t="shared" si="30"/>
        <v>61789.999999999069</v>
      </c>
      <c r="G147" s="64">
        <f t="shared" si="30"/>
        <v>-1056.5833333333139</v>
      </c>
      <c r="H147" s="64">
        <f t="shared" si="30"/>
        <v>-792.66666666665697</v>
      </c>
      <c r="I147" s="64">
        <f t="shared" si="30"/>
        <v>2150.8333333332994</v>
      </c>
      <c r="J147" s="64">
        <f t="shared" si="30"/>
        <v>5121.5000000001455</v>
      </c>
      <c r="K147" s="64">
        <f t="shared" si="30"/>
        <v>-366.99999999995634</v>
      </c>
      <c r="L147" s="64">
        <f t="shared" si="30"/>
        <v>1118.4166666667006</v>
      </c>
      <c r="M147" s="64">
        <f t="shared" si="30"/>
        <v>3166.5</v>
      </c>
      <c r="N147" s="64">
        <f t="shared" si="30"/>
        <v>7217.0000000000728</v>
      </c>
      <c r="O147" s="64">
        <f t="shared" si="30"/>
        <v>6673.0833333332994</v>
      </c>
      <c r="P147" s="64">
        <f t="shared" si="30"/>
        <v>-1153.2500000000728</v>
      </c>
      <c r="Q147" s="64">
        <f t="shared" si="30"/>
        <v>-4753.4166666667006</v>
      </c>
      <c r="R147" s="64">
        <f t="shared" si="30"/>
        <v>-1995.0833333333139</v>
      </c>
      <c r="S147" s="64">
        <f t="shared" si="30"/>
        <v>3528.4166666667152</v>
      </c>
      <c r="T147" s="64">
        <f t="shared" si="30"/>
        <v>4315.9166666665406</v>
      </c>
      <c r="U147" s="64">
        <f t="shared" si="30"/>
        <v>-2420.8333333333576</v>
      </c>
      <c r="V147" s="64">
        <f t="shared" si="30"/>
        <v>7503.5833333333067</v>
      </c>
      <c r="W147" s="64">
        <f t="shared" si="30"/>
        <v>1477.8333333333139</v>
      </c>
      <c r="X147" s="64">
        <f t="shared" si="30"/>
        <v>1622.9999999999964</v>
      </c>
      <c r="Y147" s="64">
        <f t="shared" si="30"/>
        <v>-969</v>
      </c>
      <c r="Z147" s="64">
        <f t="shared" si="30"/>
        <v>-468.25</v>
      </c>
      <c r="AA147" s="64">
        <f t="shared" si="30"/>
        <v>1636.5833333333285</v>
      </c>
      <c r="AB147" s="64">
        <f t="shared" si="30"/>
        <v>4718.0000000000437</v>
      </c>
      <c r="AC147" s="64">
        <f t="shared" si="30"/>
        <v>-117.0833333334449</v>
      </c>
      <c r="AD147" s="64">
        <f t="shared" si="30"/>
        <v>1404.7500000000873</v>
      </c>
      <c r="AE147" s="64">
        <f t="shared" si="30"/>
        <v>3248.9999999999563</v>
      </c>
      <c r="AF147" s="64">
        <f t="shared" si="30"/>
        <v>6393.6666666667152</v>
      </c>
      <c r="AG147" s="64">
        <f t="shared" si="30"/>
        <v>6537.5000000000291</v>
      </c>
      <c r="AH147" s="64">
        <f t="shared" si="30"/>
        <v>-1781.9166666667297</v>
      </c>
      <c r="AI147" s="64">
        <f t="shared" si="30"/>
        <v>-5041.7499999999418</v>
      </c>
      <c r="AJ147" s="64">
        <f t="shared" si="30"/>
        <v>-1749.5000000000728</v>
      </c>
      <c r="AK147" s="64">
        <f t="shared" si="30"/>
        <v>3953.2499999998981</v>
      </c>
      <c r="AL147" s="64">
        <f t="shared" si="30"/>
        <v>5063.9999999999854</v>
      </c>
      <c r="AM147" s="64">
        <f t="shared" si="30"/>
        <v>-2734.1666666666279</v>
      </c>
      <c r="AN147" s="64">
        <f t="shared" si="30"/>
        <v>7820.4166666667297</v>
      </c>
      <c r="AO147" s="64">
        <f t="shared" si="30"/>
        <v>676</v>
      </c>
      <c r="AP147" s="64">
        <f t="shared" si="30"/>
        <v>1841.2499999999782</v>
      </c>
    </row>
    <row r="148" spans="1:53" x14ac:dyDescent="0.3">
      <c r="A148" s="192" t="s">
        <v>1</v>
      </c>
      <c r="B148" s="192" t="s">
        <v>47</v>
      </c>
      <c r="C148" s="6">
        <f t="shared" si="28"/>
        <v>-4</v>
      </c>
      <c r="D148" s="64">
        <f t="shared" ref="D148:AP148" si="31">(D37-D92)</f>
        <v>19738.833333333605</v>
      </c>
      <c r="E148" s="64">
        <f t="shared" si="31"/>
        <v>17971.166666666279</v>
      </c>
      <c r="F148" s="68">
        <f t="shared" si="31"/>
        <v>37710.000000000233</v>
      </c>
      <c r="G148" s="64">
        <f t="shared" si="31"/>
        <v>-23.000000000007276</v>
      </c>
      <c r="H148" s="64">
        <f t="shared" si="31"/>
        <v>221.49999999997817</v>
      </c>
      <c r="I148" s="64">
        <f t="shared" si="31"/>
        <v>956.83333333329938</v>
      </c>
      <c r="J148" s="64">
        <f t="shared" si="31"/>
        <v>3398.25</v>
      </c>
      <c r="K148" s="64">
        <f t="shared" si="31"/>
        <v>-492.66666666668607</v>
      </c>
      <c r="L148" s="64">
        <f t="shared" si="31"/>
        <v>1365.7499999999782</v>
      </c>
      <c r="M148" s="64">
        <f t="shared" si="31"/>
        <v>2826.7499999999854</v>
      </c>
      <c r="N148" s="64">
        <f t="shared" si="31"/>
        <v>4186.2499999999345</v>
      </c>
      <c r="O148" s="64">
        <f t="shared" si="31"/>
        <v>3884.5833333333358</v>
      </c>
      <c r="P148" s="64">
        <f t="shared" si="31"/>
        <v>-488.25</v>
      </c>
      <c r="Q148" s="64">
        <f t="shared" si="31"/>
        <v>-2615.4166666666642</v>
      </c>
      <c r="R148" s="64">
        <f t="shared" si="31"/>
        <v>505.33333333330665</v>
      </c>
      <c r="S148" s="64">
        <f t="shared" si="31"/>
        <v>2227.3333333333503</v>
      </c>
      <c r="T148" s="64">
        <f t="shared" si="31"/>
        <v>1345.4166666666642</v>
      </c>
      <c r="U148" s="64">
        <f t="shared" si="31"/>
        <v>-1280.3333333333612</v>
      </c>
      <c r="V148" s="64">
        <f t="shared" si="31"/>
        <v>2101.8333333333139</v>
      </c>
      <c r="W148" s="64">
        <f t="shared" si="31"/>
        <v>1021.8333333333212</v>
      </c>
      <c r="X148" s="64">
        <f t="shared" si="31"/>
        <v>596.83333333333394</v>
      </c>
      <c r="Y148" s="64">
        <f t="shared" si="31"/>
        <v>-304.24999999998545</v>
      </c>
      <c r="Z148" s="64">
        <f t="shared" si="31"/>
        <v>5.3333333333357587</v>
      </c>
      <c r="AA148" s="64">
        <f t="shared" si="31"/>
        <v>1179.0833333333139</v>
      </c>
      <c r="AB148" s="64">
        <f t="shared" si="31"/>
        <v>2711.4166666666642</v>
      </c>
      <c r="AC148" s="64">
        <f t="shared" si="31"/>
        <v>-344.16666666668607</v>
      </c>
      <c r="AD148" s="64">
        <f t="shared" si="31"/>
        <v>1792.3333333333212</v>
      </c>
      <c r="AE148" s="64">
        <f t="shared" si="31"/>
        <v>2049.0000000000291</v>
      </c>
      <c r="AF148" s="64">
        <f t="shared" si="31"/>
        <v>4279.4999999999927</v>
      </c>
      <c r="AG148" s="64">
        <f t="shared" si="31"/>
        <v>3740.4166666666861</v>
      </c>
      <c r="AH148" s="64">
        <f t="shared" si="31"/>
        <v>-819.49999999995634</v>
      </c>
      <c r="AI148" s="64">
        <f t="shared" si="31"/>
        <v>-2436.6666666666861</v>
      </c>
      <c r="AJ148" s="64">
        <f t="shared" si="31"/>
        <v>614.91666666664969</v>
      </c>
      <c r="AK148" s="64">
        <f t="shared" si="31"/>
        <v>1931.6666666666788</v>
      </c>
      <c r="AL148" s="64">
        <f t="shared" si="31"/>
        <v>1725.5833333333285</v>
      </c>
      <c r="AM148" s="64">
        <f t="shared" si="31"/>
        <v>-1450.2500000000073</v>
      </c>
      <c r="AN148" s="64">
        <f t="shared" si="31"/>
        <v>2277.1666666666933</v>
      </c>
      <c r="AO148" s="64">
        <f t="shared" si="31"/>
        <v>574.66666666664969</v>
      </c>
      <c r="AP148" s="64">
        <f t="shared" si="31"/>
        <v>444.9166666667079</v>
      </c>
    </row>
    <row r="149" spans="1:53" x14ac:dyDescent="0.3">
      <c r="A149" s="192" t="s">
        <v>38</v>
      </c>
      <c r="B149" s="192" t="s">
        <v>48</v>
      </c>
      <c r="C149" s="6">
        <f t="shared" si="28"/>
        <v>-20</v>
      </c>
      <c r="D149" s="64">
        <f t="shared" ref="D149:AP149" si="32">(D38-D93)</f>
        <v>32665.08333333279</v>
      </c>
      <c r="E149" s="64">
        <f t="shared" si="32"/>
        <v>30166.750000000931</v>
      </c>
      <c r="F149" s="68">
        <f t="shared" si="32"/>
        <v>62831.83333333442</v>
      </c>
      <c r="G149" s="64">
        <f t="shared" si="32"/>
        <v>-1746.2500000000437</v>
      </c>
      <c r="H149" s="64">
        <f t="shared" si="32"/>
        <v>-688</v>
      </c>
      <c r="I149" s="64">
        <f t="shared" si="32"/>
        <v>2149.9999999999854</v>
      </c>
      <c r="J149" s="64">
        <f t="shared" si="32"/>
        <v>5220.4999999999854</v>
      </c>
      <c r="K149" s="64">
        <f t="shared" si="32"/>
        <v>1300.8333333334012</v>
      </c>
      <c r="L149" s="64">
        <f t="shared" si="32"/>
        <v>3225.6666666666715</v>
      </c>
      <c r="M149" s="64">
        <f t="shared" si="32"/>
        <v>3415.5833333334012</v>
      </c>
      <c r="N149" s="64">
        <f t="shared" si="32"/>
        <v>4116.6666666666715</v>
      </c>
      <c r="O149" s="64">
        <f t="shared" si="32"/>
        <v>5484.75</v>
      </c>
      <c r="P149" s="64">
        <f t="shared" si="32"/>
        <v>99.833333333474002</v>
      </c>
      <c r="Q149" s="64">
        <f t="shared" si="32"/>
        <v>-1770.7499999999418</v>
      </c>
      <c r="R149" s="64">
        <f t="shared" si="32"/>
        <v>1144.1666666666424</v>
      </c>
      <c r="S149" s="64">
        <f t="shared" si="32"/>
        <v>3255.083333333343</v>
      </c>
      <c r="T149" s="64">
        <f t="shared" si="32"/>
        <v>2279.1666666666642</v>
      </c>
      <c r="U149" s="64">
        <f t="shared" si="32"/>
        <v>-1749.7500000000146</v>
      </c>
      <c r="V149" s="64">
        <f t="shared" si="32"/>
        <v>4200.7499999999418</v>
      </c>
      <c r="W149" s="64">
        <f t="shared" si="32"/>
        <v>1538.083333333343</v>
      </c>
      <c r="X149" s="64">
        <f t="shared" si="32"/>
        <v>1188.7500000000146</v>
      </c>
      <c r="Y149" s="64">
        <f t="shared" si="32"/>
        <v>-1836.2500000000437</v>
      </c>
      <c r="Z149" s="64">
        <f t="shared" si="32"/>
        <v>-361.41666666667152</v>
      </c>
      <c r="AA149" s="64">
        <f t="shared" si="32"/>
        <v>1952.25</v>
      </c>
      <c r="AB149" s="64">
        <f t="shared" si="32"/>
        <v>4586.0833333333285</v>
      </c>
      <c r="AC149" s="64">
        <f t="shared" si="32"/>
        <v>976.74999999994179</v>
      </c>
      <c r="AD149" s="64">
        <f t="shared" si="32"/>
        <v>2362.2499999999563</v>
      </c>
      <c r="AE149" s="64">
        <f t="shared" si="32"/>
        <v>2161.5833333333139</v>
      </c>
      <c r="AF149" s="64">
        <f t="shared" si="32"/>
        <v>5455.8333333333285</v>
      </c>
      <c r="AG149" s="64">
        <f t="shared" si="32"/>
        <v>5941.166666666657</v>
      </c>
      <c r="AH149" s="64">
        <f t="shared" si="32"/>
        <v>-7.5000000000145519</v>
      </c>
      <c r="AI149" s="64">
        <f t="shared" si="32"/>
        <v>-2546</v>
      </c>
      <c r="AJ149" s="64">
        <f t="shared" si="32"/>
        <v>931.49999999992724</v>
      </c>
      <c r="AK149" s="64">
        <f t="shared" si="32"/>
        <v>3270.8333333332994</v>
      </c>
      <c r="AL149" s="64">
        <f t="shared" si="32"/>
        <v>2972.2499999999854</v>
      </c>
      <c r="AM149" s="64">
        <f t="shared" si="32"/>
        <v>-2539.2499999999563</v>
      </c>
      <c r="AN149" s="64">
        <f t="shared" si="32"/>
        <v>4900.4999999999782</v>
      </c>
      <c r="AO149" s="64">
        <f t="shared" si="32"/>
        <v>1226.3333333333248</v>
      </c>
      <c r="AP149" s="64">
        <f t="shared" si="32"/>
        <v>719.83333333329938</v>
      </c>
    </row>
    <row r="150" spans="1:53" x14ac:dyDescent="0.3">
      <c r="A150" s="192" t="s">
        <v>41</v>
      </c>
      <c r="B150" s="192" t="s">
        <v>49</v>
      </c>
      <c r="C150" s="6">
        <f t="shared" si="28"/>
        <v>-8</v>
      </c>
      <c r="D150" s="64">
        <f t="shared" ref="D150:AP150" si="33">(D39-D94)</f>
        <v>31131.750000000233</v>
      </c>
      <c r="E150" s="64">
        <f t="shared" si="33"/>
        <v>29087.416666665813</v>
      </c>
      <c r="F150" s="68">
        <f t="shared" si="33"/>
        <v>60219.166666666046</v>
      </c>
      <c r="G150" s="64">
        <f t="shared" si="33"/>
        <v>-1785.4999999999782</v>
      </c>
      <c r="H150" s="64">
        <f t="shared" si="33"/>
        <v>230.50000000004366</v>
      </c>
      <c r="I150" s="64">
        <f t="shared" si="33"/>
        <v>2367.1666666666279</v>
      </c>
      <c r="J150" s="64">
        <f t="shared" si="33"/>
        <v>4981.4166666668025</v>
      </c>
      <c r="K150" s="64">
        <f t="shared" si="33"/>
        <v>-783.33333333328483</v>
      </c>
      <c r="L150" s="64">
        <f t="shared" si="33"/>
        <v>1418.083333333343</v>
      </c>
      <c r="M150" s="64">
        <f t="shared" si="33"/>
        <v>3185.0833333332266</v>
      </c>
      <c r="N150" s="64">
        <f t="shared" si="33"/>
        <v>6095.0833333333721</v>
      </c>
      <c r="O150" s="64">
        <f t="shared" si="33"/>
        <v>6756.2500000000291</v>
      </c>
      <c r="P150" s="64">
        <f t="shared" si="33"/>
        <v>-911.41666666668607</v>
      </c>
      <c r="Q150" s="64">
        <f t="shared" si="33"/>
        <v>-3599.999999999869</v>
      </c>
      <c r="R150" s="64">
        <f t="shared" si="33"/>
        <v>-1982.8333333335031</v>
      </c>
      <c r="S150" s="64">
        <f t="shared" si="33"/>
        <v>5219.6666666666424</v>
      </c>
      <c r="T150" s="64">
        <f t="shared" si="33"/>
        <v>3282.5000000000146</v>
      </c>
      <c r="U150" s="64">
        <f t="shared" si="33"/>
        <v>-1780.3333333333285</v>
      </c>
      <c r="V150" s="64">
        <f t="shared" si="33"/>
        <v>4900.6666666666351</v>
      </c>
      <c r="W150" s="64">
        <f t="shared" si="33"/>
        <v>1953.4166666667115</v>
      </c>
      <c r="X150" s="64">
        <f t="shared" si="33"/>
        <v>1585.3333333332885</v>
      </c>
      <c r="Y150" s="64">
        <f t="shared" si="33"/>
        <v>-1573.2499999999854</v>
      </c>
      <c r="Z150" s="64">
        <f t="shared" si="33"/>
        <v>247.33333333329938</v>
      </c>
      <c r="AA150" s="64">
        <f t="shared" si="33"/>
        <v>1985.75</v>
      </c>
      <c r="AB150" s="64">
        <f t="shared" si="33"/>
        <v>4117.0833333333139</v>
      </c>
      <c r="AC150" s="64">
        <f t="shared" si="33"/>
        <v>-728.66666666675883</v>
      </c>
      <c r="AD150" s="64">
        <f t="shared" si="33"/>
        <v>1898.9166666667588</v>
      </c>
      <c r="AE150" s="64">
        <f t="shared" si="33"/>
        <v>2190.1666666664678</v>
      </c>
      <c r="AF150" s="64">
        <f t="shared" si="33"/>
        <v>6222.9999999999563</v>
      </c>
      <c r="AG150" s="64">
        <f t="shared" si="33"/>
        <v>6668.3333333333285</v>
      </c>
      <c r="AH150" s="64">
        <f t="shared" si="33"/>
        <v>-1244.416666666657</v>
      </c>
      <c r="AI150" s="64">
        <f t="shared" si="33"/>
        <v>-3712.083333333343</v>
      </c>
      <c r="AJ150" s="64">
        <f t="shared" si="33"/>
        <v>-1623.4166666667152</v>
      </c>
      <c r="AK150" s="64">
        <f t="shared" si="33"/>
        <v>5337.9166666665551</v>
      </c>
      <c r="AL150" s="64">
        <f t="shared" si="33"/>
        <v>3632.8333333333285</v>
      </c>
      <c r="AM150" s="64">
        <f t="shared" si="33"/>
        <v>-2435.4166666666279</v>
      </c>
      <c r="AN150" s="64">
        <f t="shared" si="33"/>
        <v>5252.9166666666424</v>
      </c>
      <c r="AO150" s="64">
        <f t="shared" si="33"/>
        <v>1320.1666666666497</v>
      </c>
      <c r="AP150" s="64">
        <f t="shared" si="33"/>
        <v>1530.2500000000073</v>
      </c>
    </row>
    <row r="151" spans="1:53" x14ac:dyDescent="0.3">
      <c r="A151" s="192" t="s">
        <v>22</v>
      </c>
      <c r="B151" s="192" t="s">
        <v>50</v>
      </c>
      <c r="C151" s="6">
        <f t="shared" si="28"/>
        <v>-13</v>
      </c>
      <c r="D151" s="64">
        <f t="shared" ref="D151:AP151" si="34">(D40-D95)</f>
        <v>54862.083333334187</v>
      </c>
      <c r="E151" s="64">
        <f t="shared" si="34"/>
        <v>52222.833333332557</v>
      </c>
      <c r="F151" s="68">
        <f t="shared" si="34"/>
        <v>107084.91666666698</v>
      </c>
      <c r="G151" s="64">
        <f t="shared" si="34"/>
        <v>-1049.3333333334158</v>
      </c>
      <c r="H151" s="64">
        <f t="shared" si="34"/>
        <v>-440.33333333345945</v>
      </c>
      <c r="I151" s="64">
        <f t="shared" si="34"/>
        <v>2791.7499999999272</v>
      </c>
      <c r="J151" s="64">
        <f t="shared" si="34"/>
        <v>8423.5000000000582</v>
      </c>
      <c r="K151" s="64">
        <f t="shared" si="34"/>
        <v>4002.4999999998981</v>
      </c>
      <c r="L151" s="64">
        <f t="shared" si="34"/>
        <v>6908.0833333333139</v>
      </c>
      <c r="M151" s="64">
        <f t="shared" si="34"/>
        <v>4937.666666666657</v>
      </c>
      <c r="N151" s="64">
        <f t="shared" si="34"/>
        <v>7341.4166666665551</v>
      </c>
      <c r="O151" s="64">
        <f t="shared" si="34"/>
        <v>8693.7499999999127</v>
      </c>
      <c r="P151" s="64">
        <f t="shared" si="34"/>
        <v>1578.7499999998545</v>
      </c>
      <c r="Q151" s="64">
        <f t="shared" si="34"/>
        <v>-2461.6666666666424</v>
      </c>
      <c r="R151" s="64">
        <f t="shared" si="34"/>
        <v>1242.8333333335031</v>
      </c>
      <c r="S151" s="64">
        <f t="shared" si="34"/>
        <v>4959.9166666667443</v>
      </c>
      <c r="T151" s="64">
        <f t="shared" si="34"/>
        <v>3267.2499999999709</v>
      </c>
      <c r="U151" s="64">
        <f t="shared" si="34"/>
        <v>-2537.0000000000146</v>
      </c>
      <c r="V151" s="64">
        <f t="shared" si="34"/>
        <v>4315.8333333333867</v>
      </c>
      <c r="W151" s="64">
        <f t="shared" si="34"/>
        <v>1526.6666666666642</v>
      </c>
      <c r="X151" s="64">
        <f t="shared" si="34"/>
        <v>1360.4999999999782</v>
      </c>
      <c r="Y151" s="64">
        <f t="shared" si="34"/>
        <v>-1109.1666666666861</v>
      </c>
      <c r="Z151" s="64">
        <f t="shared" si="34"/>
        <v>-471.50000000011642</v>
      </c>
      <c r="AA151" s="64">
        <f t="shared" si="34"/>
        <v>3247.7499999999563</v>
      </c>
      <c r="AB151" s="64">
        <f t="shared" si="34"/>
        <v>7668.0833333333867</v>
      </c>
      <c r="AC151" s="64">
        <f t="shared" si="34"/>
        <v>4690.4999999999418</v>
      </c>
      <c r="AD151" s="64">
        <f t="shared" si="34"/>
        <v>6466.6666666666133</v>
      </c>
      <c r="AE151" s="64">
        <f t="shared" si="34"/>
        <v>3912.7500000000728</v>
      </c>
      <c r="AF151" s="64">
        <f t="shared" si="34"/>
        <v>7164.4166666667006</v>
      </c>
      <c r="AG151" s="64">
        <f t="shared" si="34"/>
        <v>8618.9999999999709</v>
      </c>
      <c r="AH151" s="64">
        <f t="shared" si="34"/>
        <v>1716.8333333333867</v>
      </c>
      <c r="AI151" s="64">
        <f t="shared" si="34"/>
        <v>-2638.1666666667297</v>
      </c>
      <c r="AJ151" s="64">
        <f t="shared" si="34"/>
        <v>1046.4166666667006</v>
      </c>
      <c r="AK151" s="64">
        <f t="shared" si="34"/>
        <v>4687.4999999999709</v>
      </c>
      <c r="AL151" s="64">
        <f t="shared" si="34"/>
        <v>2934.8333333334158</v>
      </c>
      <c r="AM151" s="64">
        <f t="shared" si="34"/>
        <v>-2530.7500000000146</v>
      </c>
      <c r="AN151" s="64">
        <f t="shared" si="34"/>
        <v>4038.9166666666715</v>
      </c>
      <c r="AO151" s="64">
        <f t="shared" si="34"/>
        <v>1780.0000000000073</v>
      </c>
      <c r="AP151" s="64">
        <f t="shared" si="34"/>
        <v>998.74999999996362</v>
      </c>
    </row>
    <row r="152" spans="1:53" x14ac:dyDescent="0.3">
      <c r="A152" s="192" t="s">
        <v>0</v>
      </c>
      <c r="B152" s="192" t="s">
        <v>51</v>
      </c>
      <c r="C152" s="6">
        <f t="shared" si="28"/>
        <v>-5</v>
      </c>
      <c r="D152" s="64">
        <f t="shared" ref="D152:AP152" si="35">(D41-D96)</f>
        <v>20018.833333333489</v>
      </c>
      <c r="E152" s="64">
        <f t="shared" si="35"/>
        <v>18295.500000000116</v>
      </c>
      <c r="F152" s="68">
        <f t="shared" si="35"/>
        <v>38314.333333333721</v>
      </c>
      <c r="G152" s="64">
        <f t="shared" si="35"/>
        <v>-355.08333333332848</v>
      </c>
      <c r="H152" s="64">
        <f t="shared" si="35"/>
        <v>-292.58333333327028</v>
      </c>
      <c r="I152" s="64">
        <f t="shared" si="35"/>
        <v>1241.5833333333358</v>
      </c>
      <c r="J152" s="64">
        <f t="shared" si="35"/>
        <v>2920.6666666666497</v>
      </c>
      <c r="K152" s="64">
        <f t="shared" si="35"/>
        <v>379.99999999996362</v>
      </c>
      <c r="L152" s="64">
        <f t="shared" si="35"/>
        <v>1295.166666666657</v>
      </c>
      <c r="M152" s="64">
        <f t="shared" si="35"/>
        <v>1425.8333333333503</v>
      </c>
      <c r="N152" s="64">
        <f t="shared" si="35"/>
        <v>3590.666666666657</v>
      </c>
      <c r="O152" s="64">
        <f t="shared" si="35"/>
        <v>4003.3333333333139</v>
      </c>
      <c r="P152" s="64">
        <f t="shared" si="35"/>
        <v>-1221.083333333343</v>
      </c>
      <c r="Q152" s="64">
        <f t="shared" si="35"/>
        <v>-2997.0833333334012</v>
      </c>
      <c r="R152" s="64">
        <f t="shared" si="35"/>
        <v>276.41666666662786</v>
      </c>
      <c r="S152" s="64">
        <f t="shared" si="35"/>
        <v>3613.75</v>
      </c>
      <c r="T152" s="64">
        <f t="shared" si="35"/>
        <v>2187.4166666666788</v>
      </c>
      <c r="U152" s="64">
        <f t="shared" si="35"/>
        <v>-2365.3333333333285</v>
      </c>
      <c r="V152" s="64">
        <f t="shared" si="35"/>
        <v>3560.25</v>
      </c>
      <c r="W152" s="64">
        <f t="shared" si="35"/>
        <v>1684.4999999999964</v>
      </c>
      <c r="X152" s="64">
        <f t="shared" si="35"/>
        <v>1070.4166666666715</v>
      </c>
      <c r="Y152" s="64">
        <f t="shared" si="35"/>
        <v>-740.58333333332121</v>
      </c>
      <c r="Z152" s="64">
        <f t="shared" si="35"/>
        <v>-267.25000000003638</v>
      </c>
      <c r="AA152" s="64">
        <f t="shared" si="35"/>
        <v>1296.2499999999782</v>
      </c>
      <c r="AB152" s="64">
        <f t="shared" si="35"/>
        <v>2882.3333333333139</v>
      </c>
      <c r="AC152" s="64">
        <f t="shared" si="35"/>
        <v>-24.416666666642413</v>
      </c>
      <c r="AD152" s="64">
        <f t="shared" si="35"/>
        <v>93.166666666671517</v>
      </c>
      <c r="AE152" s="64">
        <f t="shared" si="35"/>
        <v>1221.5833333333721</v>
      </c>
      <c r="AF152" s="64">
        <f t="shared" si="35"/>
        <v>3856.8333333333503</v>
      </c>
      <c r="AG152" s="64">
        <f t="shared" si="35"/>
        <v>4171.4999999999563</v>
      </c>
      <c r="AH152" s="64">
        <f t="shared" si="35"/>
        <v>-1426.5000000000146</v>
      </c>
      <c r="AI152" s="64">
        <f t="shared" si="35"/>
        <v>-2598.583333333343</v>
      </c>
      <c r="AJ152" s="64">
        <f t="shared" si="35"/>
        <v>270.7499999999709</v>
      </c>
      <c r="AK152" s="64">
        <f t="shared" si="35"/>
        <v>3629.9999999999854</v>
      </c>
      <c r="AL152" s="64">
        <f t="shared" si="35"/>
        <v>2462.833333333343</v>
      </c>
      <c r="AM152" s="64">
        <f t="shared" si="35"/>
        <v>-2660.9166666666424</v>
      </c>
      <c r="AN152" s="64">
        <f t="shared" si="35"/>
        <v>3908.7499999999782</v>
      </c>
      <c r="AO152" s="64">
        <f t="shared" si="35"/>
        <v>1473.4166666666497</v>
      </c>
      <c r="AP152" s="64">
        <f t="shared" si="35"/>
        <v>746.33333333331393</v>
      </c>
    </row>
    <row r="153" spans="1:53" x14ac:dyDescent="0.3">
      <c r="A153" s="192" t="s">
        <v>5</v>
      </c>
      <c r="B153" s="192" t="s">
        <v>52</v>
      </c>
      <c r="C153" s="6">
        <f t="shared" si="28"/>
        <v>-1</v>
      </c>
      <c r="D153" s="64">
        <f t="shared" ref="D153:AP153" si="36">(D42-D97)</f>
        <v>32478.416666666279</v>
      </c>
      <c r="E153" s="64">
        <f t="shared" si="36"/>
        <v>27313.583333333605</v>
      </c>
      <c r="F153" s="68">
        <f t="shared" si="36"/>
        <v>59791.999999999767</v>
      </c>
      <c r="G153" s="64">
        <f t="shared" si="36"/>
        <v>-66.166666666715173</v>
      </c>
      <c r="H153" s="64">
        <f t="shared" si="36"/>
        <v>-463.41666666669335</v>
      </c>
      <c r="I153" s="64">
        <f t="shared" si="36"/>
        <v>1808.2499999999782</v>
      </c>
      <c r="J153" s="64">
        <f t="shared" si="36"/>
        <v>4110.1666666667152</v>
      </c>
      <c r="K153" s="64">
        <f t="shared" si="36"/>
        <v>4345.7500000000218</v>
      </c>
      <c r="L153" s="64">
        <f t="shared" si="36"/>
        <v>5311.0000000000218</v>
      </c>
      <c r="M153" s="64">
        <f t="shared" si="36"/>
        <v>2535.5</v>
      </c>
      <c r="N153" s="64">
        <f t="shared" si="36"/>
        <v>3389.8333333333503</v>
      </c>
      <c r="O153" s="64">
        <f t="shared" si="36"/>
        <v>3588.3333333332776</v>
      </c>
      <c r="P153" s="64">
        <f t="shared" si="36"/>
        <v>1065.8333333333649</v>
      </c>
      <c r="Q153" s="64">
        <f t="shared" si="36"/>
        <v>-163.0000000000291</v>
      </c>
      <c r="R153" s="64">
        <f t="shared" si="36"/>
        <v>1589.2499999999927</v>
      </c>
      <c r="S153" s="64">
        <f t="shared" si="36"/>
        <v>1695.4999999999854</v>
      </c>
      <c r="T153" s="64">
        <f t="shared" si="36"/>
        <v>1843.6666666666642</v>
      </c>
      <c r="U153" s="64">
        <f t="shared" si="36"/>
        <v>-25.25</v>
      </c>
      <c r="V153" s="64">
        <f t="shared" si="36"/>
        <v>919.00000000001455</v>
      </c>
      <c r="W153" s="64">
        <f t="shared" si="36"/>
        <v>624.58333333332484</v>
      </c>
      <c r="X153" s="64">
        <f t="shared" si="36"/>
        <v>369.58333333332666</v>
      </c>
      <c r="Y153" s="64">
        <f t="shared" si="36"/>
        <v>-272.91666666667152</v>
      </c>
      <c r="Z153" s="64">
        <f t="shared" si="36"/>
        <v>-333.91666666666424</v>
      </c>
      <c r="AA153" s="64">
        <f t="shared" si="36"/>
        <v>1592.2500000000291</v>
      </c>
      <c r="AB153" s="64">
        <f t="shared" si="36"/>
        <v>3606.7499999999854</v>
      </c>
      <c r="AC153" s="64">
        <f t="shared" si="36"/>
        <v>2798.0000000000728</v>
      </c>
      <c r="AD153" s="64">
        <f t="shared" si="36"/>
        <v>4094.833333333343</v>
      </c>
      <c r="AE153" s="64">
        <f t="shared" si="36"/>
        <v>1788.3333333333285</v>
      </c>
      <c r="AF153" s="64">
        <f t="shared" si="36"/>
        <v>3100.5000000000073</v>
      </c>
      <c r="AG153" s="64">
        <f t="shared" si="36"/>
        <v>4365.3333333333285</v>
      </c>
      <c r="AH153" s="64">
        <f t="shared" si="36"/>
        <v>1859.3333333333721</v>
      </c>
      <c r="AI153" s="64">
        <f t="shared" si="36"/>
        <v>-1054.6666666666715</v>
      </c>
      <c r="AJ153" s="64">
        <f t="shared" si="36"/>
        <v>539.41666666663514</v>
      </c>
      <c r="AK153" s="64">
        <f t="shared" si="36"/>
        <v>2241.6666666666424</v>
      </c>
      <c r="AL153" s="64">
        <f t="shared" si="36"/>
        <v>1311.9166666666933</v>
      </c>
      <c r="AM153" s="64">
        <f t="shared" si="36"/>
        <v>-245.58333333334303</v>
      </c>
      <c r="AN153" s="64">
        <f t="shared" si="36"/>
        <v>1125.9999999999854</v>
      </c>
      <c r="AO153" s="64">
        <f t="shared" si="36"/>
        <v>678.41666666666788</v>
      </c>
      <c r="AP153" s="64">
        <f t="shared" si="36"/>
        <v>117.91666666663514</v>
      </c>
    </row>
    <row r="154" spans="1:53" x14ac:dyDescent="0.3">
      <c r="A154" s="192" t="s">
        <v>33</v>
      </c>
      <c r="B154" s="192" t="s">
        <v>53</v>
      </c>
      <c r="C154" s="6">
        <f t="shared" si="28"/>
        <v>-7</v>
      </c>
      <c r="D154" s="64">
        <f t="shared" ref="D154:AP154" si="37">(D43-D98)</f>
        <v>22142.250000000349</v>
      </c>
      <c r="E154" s="64">
        <f t="shared" si="37"/>
        <v>20389.5</v>
      </c>
      <c r="F154" s="68">
        <f t="shared" si="37"/>
        <v>42531.749999999069</v>
      </c>
      <c r="G154" s="64">
        <f t="shared" si="37"/>
        <v>338.91666666667152</v>
      </c>
      <c r="H154" s="64">
        <f t="shared" si="37"/>
        <v>-65.166666666671517</v>
      </c>
      <c r="I154" s="64">
        <f t="shared" si="37"/>
        <v>1769.1666666666424</v>
      </c>
      <c r="J154" s="64">
        <f t="shared" si="37"/>
        <v>3174.6666666666933</v>
      </c>
      <c r="K154" s="64">
        <f t="shared" si="37"/>
        <v>2760.6666666666715</v>
      </c>
      <c r="L154" s="64">
        <f t="shared" si="37"/>
        <v>3101.0833333333139</v>
      </c>
      <c r="M154" s="64">
        <f t="shared" si="37"/>
        <v>2423.6666666666497</v>
      </c>
      <c r="N154" s="64">
        <f t="shared" si="37"/>
        <v>3411.6666666666861</v>
      </c>
      <c r="O154" s="64">
        <f t="shared" si="37"/>
        <v>2362.2499999999709</v>
      </c>
      <c r="P154" s="64">
        <f t="shared" si="37"/>
        <v>-131.41666666666424</v>
      </c>
      <c r="Q154" s="64">
        <f t="shared" si="37"/>
        <v>-1830.2499999999927</v>
      </c>
      <c r="R154" s="64">
        <f t="shared" si="37"/>
        <v>1047.1666666666497</v>
      </c>
      <c r="S154" s="64">
        <f t="shared" si="37"/>
        <v>1767.7499999999927</v>
      </c>
      <c r="T154" s="64">
        <f t="shared" si="37"/>
        <v>868.00000000000728</v>
      </c>
      <c r="U154" s="64">
        <f t="shared" si="37"/>
        <v>-624.83333333333212</v>
      </c>
      <c r="V154" s="64">
        <f t="shared" si="37"/>
        <v>642</v>
      </c>
      <c r="W154" s="64">
        <f t="shared" si="37"/>
        <v>528.91666666667879</v>
      </c>
      <c r="X154" s="64">
        <f t="shared" si="37"/>
        <v>597.99999999999818</v>
      </c>
      <c r="Y154" s="64">
        <f t="shared" si="37"/>
        <v>317.74999999998545</v>
      </c>
      <c r="Z154" s="64">
        <f t="shared" si="37"/>
        <v>221.16666666668607</v>
      </c>
      <c r="AA154" s="64">
        <f t="shared" si="37"/>
        <v>1477.3333333333503</v>
      </c>
      <c r="AB154" s="64">
        <f t="shared" si="37"/>
        <v>2929.4166666666861</v>
      </c>
      <c r="AC154" s="64">
        <f t="shared" si="37"/>
        <v>1942</v>
      </c>
      <c r="AD154" s="64">
        <f t="shared" si="37"/>
        <v>2846.0833333333285</v>
      </c>
      <c r="AE154" s="64">
        <f t="shared" si="37"/>
        <v>2397.6666666666279</v>
      </c>
      <c r="AF154" s="64">
        <f t="shared" si="37"/>
        <v>2433.333333333343</v>
      </c>
      <c r="AG154" s="64">
        <f t="shared" si="37"/>
        <v>3642.6666666666642</v>
      </c>
      <c r="AH154" s="64">
        <f t="shared" si="37"/>
        <v>-146.4999999999709</v>
      </c>
      <c r="AI154" s="64">
        <f t="shared" si="37"/>
        <v>-1647.5833333333358</v>
      </c>
      <c r="AJ154" s="64">
        <f t="shared" si="37"/>
        <v>425.7500000000291</v>
      </c>
      <c r="AK154" s="64">
        <f t="shared" si="37"/>
        <v>1891.7500000000073</v>
      </c>
      <c r="AL154" s="64">
        <f t="shared" si="37"/>
        <v>1003.0833333333067</v>
      </c>
      <c r="AM154" s="64">
        <f t="shared" si="37"/>
        <v>-928.08333333334303</v>
      </c>
      <c r="AN154" s="64">
        <f t="shared" si="37"/>
        <v>534.08333333332848</v>
      </c>
      <c r="AO154" s="64">
        <f t="shared" si="37"/>
        <v>667.91666666666788</v>
      </c>
      <c r="AP154" s="64">
        <f t="shared" si="37"/>
        <v>381.66666666667879</v>
      </c>
    </row>
    <row r="155" spans="1:53" x14ac:dyDescent="0.3">
      <c r="A155" s="192" t="s">
        <v>39</v>
      </c>
      <c r="B155" s="192" t="s">
        <v>54</v>
      </c>
      <c r="C155" s="6">
        <f t="shared" si="28"/>
        <v>0</v>
      </c>
      <c r="D155" s="64">
        <f t="shared" ref="D155:AP155" si="38">(D44-D99)</f>
        <v>27292.833333333139</v>
      </c>
      <c r="E155" s="64">
        <f t="shared" si="38"/>
        <v>24843.833333333314</v>
      </c>
      <c r="F155" s="68">
        <f t="shared" si="38"/>
        <v>52136.666666666744</v>
      </c>
      <c r="G155" s="64">
        <f t="shared" si="38"/>
        <v>567.50000000001091</v>
      </c>
      <c r="H155" s="64">
        <f t="shared" si="38"/>
        <v>1218.9166666666388</v>
      </c>
      <c r="I155" s="64">
        <f t="shared" si="38"/>
        <v>1656.6666666666715</v>
      </c>
      <c r="J155" s="64">
        <f t="shared" si="38"/>
        <v>1972.6666666666497</v>
      </c>
      <c r="K155" s="64">
        <f t="shared" si="38"/>
        <v>721.66666666666424</v>
      </c>
      <c r="L155" s="64">
        <f t="shared" si="38"/>
        <v>4205.75</v>
      </c>
      <c r="M155" s="64">
        <f t="shared" si="38"/>
        <v>2732.9999999999782</v>
      </c>
      <c r="N155" s="64">
        <f t="shared" si="38"/>
        <v>4085.9999999999636</v>
      </c>
      <c r="O155" s="64">
        <f t="shared" si="38"/>
        <v>3539.6666666666788</v>
      </c>
      <c r="P155" s="64">
        <f t="shared" si="38"/>
        <v>813.99999999999272</v>
      </c>
      <c r="Q155" s="64">
        <f t="shared" si="38"/>
        <v>-443.74999999997817</v>
      </c>
      <c r="R155" s="64">
        <f t="shared" si="38"/>
        <v>628.41666666667152</v>
      </c>
      <c r="S155" s="64">
        <f t="shared" si="38"/>
        <v>2277.6666666666715</v>
      </c>
      <c r="T155" s="64">
        <f t="shared" si="38"/>
        <v>1323.5833333333503</v>
      </c>
      <c r="U155" s="64">
        <f t="shared" si="38"/>
        <v>-549.4166666666606</v>
      </c>
      <c r="V155" s="64">
        <f t="shared" si="38"/>
        <v>916.66666666667152</v>
      </c>
      <c r="W155" s="64">
        <f t="shared" si="38"/>
        <v>904.50000000000546</v>
      </c>
      <c r="X155" s="64">
        <f t="shared" si="38"/>
        <v>719.33333333332848</v>
      </c>
      <c r="Y155" s="64">
        <f t="shared" si="38"/>
        <v>485.91666666667152</v>
      </c>
      <c r="Z155" s="64">
        <f t="shared" si="38"/>
        <v>1144.6666666666861</v>
      </c>
      <c r="AA155" s="64">
        <f t="shared" si="38"/>
        <v>1720.4166666666752</v>
      </c>
      <c r="AB155" s="64">
        <f t="shared" si="38"/>
        <v>1818.2499999999964</v>
      </c>
      <c r="AC155" s="64">
        <f t="shared" si="38"/>
        <v>321.49999999998545</v>
      </c>
      <c r="AD155" s="64">
        <f t="shared" si="38"/>
        <v>3767.5833333333212</v>
      </c>
      <c r="AE155" s="64">
        <f t="shared" si="38"/>
        <v>2657.8333333333067</v>
      </c>
      <c r="AF155" s="64">
        <f t="shared" si="38"/>
        <v>3905.25</v>
      </c>
      <c r="AG155" s="64">
        <f t="shared" si="38"/>
        <v>3178.4166666666715</v>
      </c>
      <c r="AH155" s="64">
        <f t="shared" si="38"/>
        <v>450</v>
      </c>
      <c r="AI155" s="64">
        <f t="shared" si="38"/>
        <v>-685.58333333331393</v>
      </c>
      <c r="AJ155" s="64">
        <f t="shared" si="38"/>
        <v>836.74999999999272</v>
      </c>
      <c r="AK155" s="64">
        <f t="shared" si="38"/>
        <v>2162.4999999999891</v>
      </c>
      <c r="AL155" s="64">
        <f t="shared" si="38"/>
        <v>1083.9166666666606</v>
      </c>
      <c r="AM155" s="64">
        <f t="shared" si="38"/>
        <v>-1001.75</v>
      </c>
      <c r="AN155" s="64">
        <f t="shared" si="38"/>
        <v>1186.8333333333285</v>
      </c>
      <c r="AO155" s="64">
        <f t="shared" si="38"/>
        <v>1271.6666666666679</v>
      </c>
      <c r="AP155" s="64">
        <f t="shared" si="38"/>
        <v>539.66666666665333</v>
      </c>
    </row>
    <row r="156" spans="1:53" x14ac:dyDescent="0.3">
      <c r="A156" s="192" t="s">
        <v>7</v>
      </c>
      <c r="B156" s="192" t="s">
        <v>55</v>
      </c>
      <c r="C156" s="6">
        <f t="shared" si="28"/>
        <v>-5</v>
      </c>
      <c r="D156" s="64">
        <f t="shared" ref="D156:AP156" si="39">(D45-D100)</f>
        <v>12157.416666666395</v>
      </c>
      <c r="E156" s="64">
        <f t="shared" si="39"/>
        <v>12412.583333333372</v>
      </c>
      <c r="F156" s="68">
        <f t="shared" si="39"/>
        <v>24569.999999999534</v>
      </c>
      <c r="G156" s="64">
        <f t="shared" si="39"/>
        <v>-221.99999999998909</v>
      </c>
      <c r="H156" s="64">
        <f t="shared" si="39"/>
        <v>-82.916666666678793</v>
      </c>
      <c r="I156" s="64">
        <f t="shared" si="39"/>
        <v>494.08333333331393</v>
      </c>
      <c r="J156" s="64">
        <f t="shared" si="39"/>
        <v>2027.0833333333503</v>
      </c>
      <c r="K156" s="64">
        <f t="shared" si="39"/>
        <v>-336.50000000000364</v>
      </c>
      <c r="L156" s="64">
        <f t="shared" si="39"/>
        <v>323.25000000000728</v>
      </c>
      <c r="M156" s="64">
        <f t="shared" si="39"/>
        <v>2046</v>
      </c>
      <c r="N156" s="64">
        <f t="shared" si="39"/>
        <v>2265.166666666657</v>
      </c>
      <c r="O156" s="64">
        <f t="shared" si="39"/>
        <v>2400.5</v>
      </c>
      <c r="P156" s="64">
        <f t="shared" si="39"/>
        <v>-1242.916666666657</v>
      </c>
      <c r="Q156" s="64">
        <f t="shared" si="39"/>
        <v>-1809.5833333333285</v>
      </c>
      <c r="R156" s="64">
        <f t="shared" si="39"/>
        <v>327.33333333331393</v>
      </c>
      <c r="S156" s="64">
        <f t="shared" si="39"/>
        <v>2170.3333333333067</v>
      </c>
      <c r="T156" s="64">
        <f t="shared" si="39"/>
        <v>1126.4166666666715</v>
      </c>
      <c r="U156" s="64">
        <f t="shared" si="39"/>
        <v>-1035.7500000000036</v>
      </c>
      <c r="V156" s="64">
        <f t="shared" si="39"/>
        <v>1639.1666666666642</v>
      </c>
      <c r="W156" s="64">
        <f t="shared" si="39"/>
        <v>1231.4999999999964</v>
      </c>
      <c r="X156" s="64">
        <f t="shared" si="39"/>
        <v>836.25</v>
      </c>
      <c r="Y156" s="64">
        <f t="shared" si="39"/>
        <v>-176.41666666666424</v>
      </c>
      <c r="Z156" s="64">
        <f t="shared" si="39"/>
        <v>-174.5</v>
      </c>
      <c r="AA156" s="64">
        <f t="shared" si="39"/>
        <v>725.41666666666788</v>
      </c>
      <c r="AB156" s="64">
        <f t="shared" si="39"/>
        <v>1834.4166666666642</v>
      </c>
      <c r="AC156" s="64">
        <f t="shared" si="39"/>
        <v>-906.91666666664605</v>
      </c>
      <c r="AD156" s="64">
        <f t="shared" si="39"/>
        <v>588.08333333334303</v>
      </c>
      <c r="AE156" s="64">
        <f t="shared" si="39"/>
        <v>2111.4166666666424</v>
      </c>
      <c r="AF156" s="64">
        <f t="shared" si="39"/>
        <v>2551.5833333333576</v>
      </c>
      <c r="AG156" s="64">
        <f t="shared" si="39"/>
        <v>2212.0833333333358</v>
      </c>
      <c r="AH156" s="64">
        <f t="shared" si="39"/>
        <v>-1191.2499999999854</v>
      </c>
      <c r="AI156" s="64">
        <f t="shared" si="39"/>
        <v>-1623.2500000000291</v>
      </c>
      <c r="AJ156" s="64">
        <f t="shared" si="39"/>
        <v>354.25000000001455</v>
      </c>
      <c r="AK156" s="64">
        <f t="shared" si="39"/>
        <v>2366.9166666666424</v>
      </c>
      <c r="AL156" s="64">
        <f t="shared" si="39"/>
        <v>1257.9166666666824</v>
      </c>
      <c r="AM156" s="64">
        <f t="shared" si="39"/>
        <v>-1527.1666666666752</v>
      </c>
      <c r="AN156" s="64">
        <f t="shared" si="39"/>
        <v>2089.3333333333285</v>
      </c>
      <c r="AO156" s="64">
        <f t="shared" si="39"/>
        <v>1371.9999999999927</v>
      </c>
      <c r="AP156" s="64">
        <f t="shared" si="39"/>
        <v>548.66666666666788</v>
      </c>
    </row>
    <row r="157" spans="1:53" x14ac:dyDescent="0.3">
      <c r="A157" s="192" t="s">
        <v>2</v>
      </c>
      <c r="B157" s="192" t="s">
        <v>56</v>
      </c>
      <c r="C157" s="6">
        <f t="shared" si="28"/>
        <v>-1</v>
      </c>
      <c r="D157" s="64">
        <f t="shared" ref="D157:AP157" si="40">(D46-D101)</f>
        <v>6561.2500000001164</v>
      </c>
      <c r="E157" s="64">
        <f t="shared" si="40"/>
        <v>6835.5833333333721</v>
      </c>
      <c r="F157" s="68">
        <f t="shared" si="40"/>
        <v>13396.833333333372</v>
      </c>
      <c r="G157" s="64">
        <f t="shared" si="40"/>
        <v>-529.58333333331757</v>
      </c>
      <c r="H157" s="64">
        <f t="shared" si="40"/>
        <v>-350.83333333331029</v>
      </c>
      <c r="I157" s="64">
        <f t="shared" si="40"/>
        <v>495.16666666666424</v>
      </c>
      <c r="J157" s="64">
        <f t="shared" si="40"/>
        <v>1209.9999999999854</v>
      </c>
      <c r="K157" s="64">
        <f t="shared" si="40"/>
        <v>9.9166666666606034</v>
      </c>
      <c r="L157" s="64">
        <f t="shared" si="40"/>
        <v>-63.166666666656965</v>
      </c>
      <c r="M157" s="64">
        <f t="shared" si="40"/>
        <v>324.33333333332848</v>
      </c>
      <c r="N157" s="64">
        <f t="shared" si="40"/>
        <v>1389.0833333333139</v>
      </c>
      <c r="O157" s="64">
        <f t="shared" si="40"/>
        <v>1404.166666666657</v>
      </c>
      <c r="P157" s="64">
        <f t="shared" si="40"/>
        <v>-599.91666666667879</v>
      </c>
      <c r="Q157" s="64">
        <f t="shared" si="40"/>
        <v>-1327.583333333343</v>
      </c>
      <c r="R157" s="64">
        <f t="shared" si="40"/>
        <v>125.5</v>
      </c>
      <c r="S157" s="64">
        <f t="shared" si="40"/>
        <v>1583.5000000000109</v>
      </c>
      <c r="T157" s="64">
        <f t="shared" si="40"/>
        <v>584.83333333334303</v>
      </c>
      <c r="U157" s="64">
        <f t="shared" si="40"/>
        <v>-1327.0833333333248</v>
      </c>
      <c r="V157" s="64">
        <f t="shared" si="40"/>
        <v>1762.2500000000036</v>
      </c>
      <c r="W157" s="64">
        <f t="shared" si="40"/>
        <v>1222.1666666666679</v>
      </c>
      <c r="X157" s="64">
        <f t="shared" si="40"/>
        <v>648.49999999999818</v>
      </c>
      <c r="Y157" s="64">
        <f t="shared" si="40"/>
        <v>-582.16666666666788</v>
      </c>
      <c r="Z157" s="64">
        <f t="shared" si="40"/>
        <v>-379.16666666664969</v>
      </c>
      <c r="AA157" s="64">
        <f t="shared" si="40"/>
        <v>654.08333333333576</v>
      </c>
      <c r="AB157" s="64">
        <f t="shared" si="40"/>
        <v>1080.1666666666606</v>
      </c>
      <c r="AC157" s="64">
        <f t="shared" si="40"/>
        <v>-307.66666666667516</v>
      </c>
      <c r="AD157" s="64">
        <f t="shared" si="40"/>
        <v>42.083333333324845</v>
      </c>
      <c r="AE157" s="64">
        <f t="shared" si="40"/>
        <v>208.00000000001091</v>
      </c>
      <c r="AF157" s="64">
        <f t="shared" si="40"/>
        <v>1696.6666666666642</v>
      </c>
      <c r="AG157" s="64">
        <f t="shared" si="40"/>
        <v>1264.7499999999927</v>
      </c>
      <c r="AH157" s="64">
        <f t="shared" si="40"/>
        <v>-563.91666666667516</v>
      </c>
      <c r="AI157" s="64">
        <f t="shared" si="40"/>
        <v>-1531.9999999999854</v>
      </c>
      <c r="AJ157" s="64">
        <f t="shared" si="40"/>
        <v>388.50000000002547</v>
      </c>
      <c r="AK157" s="64">
        <f t="shared" si="40"/>
        <v>1518.3333333333212</v>
      </c>
      <c r="AL157" s="64">
        <f t="shared" si="40"/>
        <v>443.66666666667879</v>
      </c>
      <c r="AM157" s="64">
        <f t="shared" si="40"/>
        <v>-822.91666666667879</v>
      </c>
      <c r="AN157" s="64">
        <f t="shared" si="40"/>
        <v>1939.1666666666642</v>
      </c>
      <c r="AO157" s="64">
        <f t="shared" si="40"/>
        <v>1172.5833333333321</v>
      </c>
      <c r="AP157" s="64">
        <f t="shared" si="40"/>
        <v>615.41666666666606</v>
      </c>
    </row>
    <row r="158" spans="1:53" x14ac:dyDescent="0.3">
      <c r="A158" s="192" t="s">
        <v>11</v>
      </c>
      <c r="B158" s="192" t="s">
        <v>57</v>
      </c>
      <c r="C158" s="6">
        <f t="shared" si="28"/>
        <v>-6</v>
      </c>
      <c r="D158" s="64">
        <f t="shared" ref="D158:AP158" si="41">(D47-D102)</f>
        <v>21301.333333333023</v>
      </c>
      <c r="E158" s="64">
        <f t="shared" si="41"/>
        <v>18127.666666666511</v>
      </c>
      <c r="F158" s="68">
        <f t="shared" si="41"/>
        <v>39428.999999999069</v>
      </c>
      <c r="G158" s="64">
        <f t="shared" si="41"/>
        <v>-206.16666666666424</v>
      </c>
      <c r="H158" s="64">
        <f t="shared" si="41"/>
        <v>310.24999999999272</v>
      </c>
      <c r="I158" s="64">
        <f t="shared" si="41"/>
        <v>1055.2499999999709</v>
      </c>
      <c r="J158" s="64">
        <f t="shared" si="41"/>
        <v>2443.1666666666497</v>
      </c>
      <c r="K158" s="64">
        <f t="shared" si="41"/>
        <v>734.83333333335759</v>
      </c>
      <c r="L158" s="64">
        <f t="shared" si="41"/>
        <v>3725.9166666666861</v>
      </c>
      <c r="M158" s="64">
        <f t="shared" si="41"/>
        <v>3034.8333333333358</v>
      </c>
      <c r="N158" s="64">
        <f t="shared" si="41"/>
        <v>2685.4166666666351</v>
      </c>
      <c r="O158" s="64">
        <f t="shared" si="41"/>
        <v>2663.5000000000073</v>
      </c>
      <c r="P158" s="64">
        <f t="shared" si="41"/>
        <v>272.41666666662786</v>
      </c>
      <c r="Q158" s="64">
        <f t="shared" si="41"/>
        <v>-977.66666666669335</v>
      </c>
      <c r="R158" s="64">
        <f t="shared" si="41"/>
        <v>309.16666666668607</v>
      </c>
      <c r="S158" s="64">
        <f t="shared" si="41"/>
        <v>1504.2499999999927</v>
      </c>
      <c r="T158" s="64">
        <f t="shared" si="41"/>
        <v>1006.0833333333212</v>
      </c>
      <c r="U158" s="64">
        <f t="shared" si="41"/>
        <v>-828.24999999999636</v>
      </c>
      <c r="V158" s="64">
        <f t="shared" si="41"/>
        <v>1956.9999999999745</v>
      </c>
      <c r="W158" s="64">
        <f t="shared" si="41"/>
        <v>1145.4166666666624</v>
      </c>
      <c r="X158" s="64">
        <f t="shared" si="41"/>
        <v>465.91666666666242</v>
      </c>
      <c r="Y158" s="64">
        <f t="shared" si="41"/>
        <v>-110.00000000000728</v>
      </c>
      <c r="Z158" s="64">
        <f t="shared" si="41"/>
        <v>139.58333333333576</v>
      </c>
      <c r="AA158" s="64">
        <f t="shared" si="41"/>
        <v>1066.9166666666788</v>
      </c>
      <c r="AB158" s="64">
        <f t="shared" si="41"/>
        <v>2150.0833333333503</v>
      </c>
      <c r="AC158" s="64">
        <f t="shared" si="41"/>
        <v>630.74999999998545</v>
      </c>
      <c r="AD158" s="64">
        <f t="shared" si="41"/>
        <v>2611.9166666666497</v>
      </c>
      <c r="AE158" s="64">
        <f t="shared" si="41"/>
        <v>1567.7499999999927</v>
      </c>
      <c r="AF158" s="64">
        <f t="shared" si="41"/>
        <v>2187.2499999999927</v>
      </c>
      <c r="AG158" s="64">
        <f t="shared" si="41"/>
        <v>2572.5833333332994</v>
      </c>
      <c r="AH158" s="64">
        <f t="shared" si="41"/>
        <v>-174.49999999999272</v>
      </c>
      <c r="AI158" s="64">
        <f t="shared" si="41"/>
        <v>-1065.416666666657</v>
      </c>
      <c r="AJ158" s="64">
        <f t="shared" si="41"/>
        <v>587.33333333335031</v>
      </c>
      <c r="AK158" s="64">
        <f t="shared" si="41"/>
        <v>1799.0833333333212</v>
      </c>
      <c r="AL158" s="64">
        <f t="shared" si="41"/>
        <v>1016.7499999999964</v>
      </c>
      <c r="AM158" s="64">
        <f t="shared" si="41"/>
        <v>-666.41666666668243</v>
      </c>
      <c r="AN158" s="64">
        <f t="shared" si="41"/>
        <v>1999.2499999999854</v>
      </c>
      <c r="AO158" s="64">
        <f t="shared" si="41"/>
        <v>1260.6666666666661</v>
      </c>
      <c r="AP158" s="64">
        <f t="shared" si="41"/>
        <v>554.08333333334303</v>
      </c>
    </row>
    <row r="159" spans="1:53" x14ac:dyDescent="0.3">
      <c r="A159" s="192" t="s">
        <v>10</v>
      </c>
      <c r="B159" s="192" t="s">
        <v>58</v>
      </c>
      <c r="C159" s="6">
        <f t="shared" si="28"/>
        <v>-3</v>
      </c>
      <c r="D159" s="64">
        <f t="shared" ref="D159:AP159" si="42">(D48-D103)</f>
        <v>7809.4999999999418</v>
      </c>
      <c r="E159" s="64">
        <f t="shared" si="42"/>
        <v>6907.6666666665697</v>
      </c>
      <c r="F159" s="68">
        <f t="shared" si="42"/>
        <v>14717.166666666628</v>
      </c>
      <c r="G159" s="64">
        <f t="shared" si="42"/>
        <v>-896.00000000000364</v>
      </c>
      <c r="H159" s="64">
        <f t="shared" si="42"/>
        <v>-11.916666666667879</v>
      </c>
      <c r="I159" s="64">
        <f t="shared" si="42"/>
        <v>356.41666666668243</v>
      </c>
      <c r="J159" s="64">
        <f t="shared" si="42"/>
        <v>1229.6666666666642</v>
      </c>
      <c r="K159" s="64">
        <f t="shared" si="42"/>
        <v>-949.91666666667879</v>
      </c>
      <c r="L159" s="64">
        <f t="shared" si="42"/>
        <v>365.66666666666424</v>
      </c>
      <c r="M159" s="64">
        <f t="shared" si="42"/>
        <v>967.75</v>
      </c>
      <c r="N159" s="64">
        <f t="shared" si="42"/>
        <v>2069.5833333333394</v>
      </c>
      <c r="O159" s="64">
        <f t="shared" si="42"/>
        <v>1866.0833333333285</v>
      </c>
      <c r="P159" s="64">
        <f t="shared" si="42"/>
        <v>-515.83333333332121</v>
      </c>
      <c r="Q159" s="64">
        <f t="shared" si="42"/>
        <v>-1162.1666666666788</v>
      </c>
      <c r="R159" s="64">
        <f t="shared" si="42"/>
        <v>-179.91666666666424</v>
      </c>
      <c r="S159" s="64">
        <f t="shared" si="42"/>
        <v>2040.7499999999782</v>
      </c>
      <c r="T159" s="64">
        <f t="shared" si="42"/>
        <v>915.00000000000728</v>
      </c>
      <c r="U159" s="64">
        <f t="shared" si="42"/>
        <v>-1276.1666666666461</v>
      </c>
      <c r="V159" s="64">
        <f t="shared" si="42"/>
        <v>1438.0000000000182</v>
      </c>
      <c r="W159" s="64">
        <f t="shared" si="42"/>
        <v>1080.4166666666642</v>
      </c>
      <c r="X159" s="64">
        <f t="shared" si="42"/>
        <v>472.0833333333303</v>
      </c>
      <c r="Y159" s="64">
        <f t="shared" si="42"/>
        <v>-372.91666666667516</v>
      </c>
      <c r="Z159" s="64">
        <f t="shared" si="42"/>
        <v>-502.16666666668607</v>
      </c>
      <c r="AA159" s="64">
        <f t="shared" si="42"/>
        <v>588.33333333333212</v>
      </c>
      <c r="AB159" s="64">
        <f t="shared" si="42"/>
        <v>1145.9166666666715</v>
      </c>
      <c r="AC159" s="64">
        <f t="shared" si="42"/>
        <v>-1005</v>
      </c>
      <c r="AD159" s="64">
        <f t="shared" si="42"/>
        <v>-17.583333333335759</v>
      </c>
      <c r="AE159" s="64">
        <f t="shared" si="42"/>
        <v>656.24999999998545</v>
      </c>
      <c r="AF159" s="64">
        <f t="shared" si="42"/>
        <v>1726.6666666666606</v>
      </c>
      <c r="AG159" s="64">
        <f t="shared" si="42"/>
        <v>1509.5833333333394</v>
      </c>
      <c r="AH159" s="64">
        <f t="shared" si="42"/>
        <v>-907.83333333331757</v>
      </c>
      <c r="AI159" s="64">
        <f t="shared" si="42"/>
        <v>-1035.666666666657</v>
      </c>
      <c r="AJ159" s="64">
        <f t="shared" si="42"/>
        <v>90.833333333332121</v>
      </c>
      <c r="AK159" s="64">
        <f t="shared" si="42"/>
        <v>1820.6666666666788</v>
      </c>
      <c r="AL159" s="64">
        <f t="shared" si="42"/>
        <v>1035.7500000000073</v>
      </c>
      <c r="AM159" s="64">
        <f t="shared" si="42"/>
        <v>-1399.2499999999927</v>
      </c>
      <c r="AN159" s="64">
        <f t="shared" si="42"/>
        <v>1797.2500000000073</v>
      </c>
      <c r="AO159" s="64">
        <f t="shared" si="42"/>
        <v>1185.8333333333339</v>
      </c>
      <c r="AP159" s="64">
        <f t="shared" si="42"/>
        <v>590.99999999999272</v>
      </c>
    </row>
    <row r="160" spans="1:53" x14ac:dyDescent="0.3">
      <c r="A160" s="192" t="s">
        <v>25</v>
      </c>
      <c r="B160" s="192" t="s">
        <v>59</v>
      </c>
      <c r="C160" s="6">
        <f t="shared" si="28"/>
        <v>-2</v>
      </c>
      <c r="D160" s="64">
        <f t="shared" ref="D160:AP160" si="43">(D49-D104)</f>
        <v>13764.333333333256</v>
      </c>
      <c r="E160" s="64">
        <f t="shared" si="43"/>
        <v>14166.5</v>
      </c>
      <c r="F160" s="68">
        <f t="shared" si="43"/>
        <v>27930.833333333838</v>
      </c>
      <c r="G160" s="64">
        <f t="shared" si="43"/>
        <v>144.16666666666788</v>
      </c>
      <c r="H160" s="64">
        <f t="shared" si="43"/>
        <v>194.0833333333394</v>
      </c>
      <c r="I160" s="64">
        <f t="shared" si="43"/>
        <v>757.75000000000364</v>
      </c>
      <c r="J160" s="64">
        <f t="shared" si="43"/>
        <v>2343.6666666666788</v>
      </c>
      <c r="K160" s="64">
        <f t="shared" si="43"/>
        <v>491.16666666667152</v>
      </c>
      <c r="L160" s="64">
        <f t="shared" si="43"/>
        <v>183.41666666666424</v>
      </c>
      <c r="M160" s="64">
        <f t="shared" si="43"/>
        <v>952.49999999998181</v>
      </c>
      <c r="N160" s="64">
        <f t="shared" si="43"/>
        <v>2138.4166666666497</v>
      </c>
      <c r="O160" s="64">
        <f t="shared" si="43"/>
        <v>2113.166666666657</v>
      </c>
      <c r="P160" s="64">
        <f t="shared" si="43"/>
        <v>370.66666666664969</v>
      </c>
      <c r="Q160" s="64">
        <f t="shared" si="43"/>
        <v>-382.91666666666788</v>
      </c>
      <c r="R160" s="64">
        <f t="shared" si="43"/>
        <v>498.24999999999636</v>
      </c>
      <c r="S160" s="64">
        <f t="shared" si="43"/>
        <v>1665.5833333333285</v>
      </c>
      <c r="T160" s="64">
        <f t="shared" si="43"/>
        <v>703.66666666666424</v>
      </c>
      <c r="U160" s="64">
        <f t="shared" si="43"/>
        <v>-971.33333333332484</v>
      </c>
      <c r="V160" s="64">
        <f t="shared" si="43"/>
        <v>1319.5833333333267</v>
      </c>
      <c r="W160" s="64">
        <f t="shared" si="43"/>
        <v>840.24999999999909</v>
      </c>
      <c r="X160" s="64">
        <f t="shared" si="43"/>
        <v>402.25000000000091</v>
      </c>
      <c r="Y160" s="64">
        <f t="shared" si="43"/>
        <v>12.166666666660603</v>
      </c>
      <c r="Z160" s="64">
        <f t="shared" si="43"/>
        <v>122.16666666668971</v>
      </c>
      <c r="AA160" s="64">
        <f t="shared" si="43"/>
        <v>954.91666666665697</v>
      </c>
      <c r="AB160" s="64">
        <f t="shared" si="43"/>
        <v>2206.0000000000036</v>
      </c>
      <c r="AC160" s="64">
        <f t="shared" si="43"/>
        <v>-29.416666666689707</v>
      </c>
      <c r="AD160" s="64">
        <f t="shared" si="43"/>
        <v>563.08333333333576</v>
      </c>
      <c r="AE160" s="64">
        <f t="shared" si="43"/>
        <v>970.83333333331393</v>
      </c>
      <c r="AF160" s="64">
        <f t="shared" si="43"/>
        <v>2498.4166666666715</v>
      </c>
      <c r="AG160" s="64">
        <f t="shared" si="43"/>
        <v>2197.2499999999927</v>
      </c>
      <c r="AH160" s="64">
        <f t="shared" si="43"/>
        <v>-5.5833333333248447</v>
      </c>
      <c r="AI160" s="64">
        <f t="shared" si="43"/>
        <v>-658.58333333332121</v>
      </c>
      <c r="AJ160" s="64">
        <f t="shared" si="43"/>
        <v>830.75000000001091</v>
      </c>
      <c r="AK160" s="64">
        <f t="shared" si="43"/>
        <v>1511.5000000000036</v>
      </c>
      <c r="AL160" s="64">
        <f t="shared" si="43"/>
        <v>851.16666666665697</v>
      </c>
      <c r="AM160" s="64">
        <f t="shared" si="43"/>
        <v>-952.50000000000364</v>
      </c>
      <c r="AN160" s="64">
        <f t="shared" si="43"/>
        <v>1732.8333333333285</v>
      </c>
      <c r="AO160" s="64">
        <f t="shared" si="43"/>
        <v>990.83333333333394</v>
      </c>
      <c r="AP160" s="64">
        <f t="shared" si="43"/>
        <v>370.6666666666697</v>
      </c>
    </row>
    <row r="161" spans="1:42" x14ac:dyDescent="0.3">
      <c r="A161" s="192" t="s">
        <v>30</v>
      </c>
      <c r="B161" s="192" t="s">
        <v>60</v>
      </c>
      <c r="C161" s="6">
        <f t="shared" si="28"/>
        <v>-5</v>
      </c>
      <c r="D161" s="64">
        <f t="shared" ref="D161:AP161" si="44">(D50-D105)</f>
        <v>12248.749999999651</v>
      </c>
      <c r="E161" s="64">
        <f t="shared" si="44"/>
        <v>18100.333333333023</v>
      </c>
      <c r="F161" s="68">
        <f t="shared" si="44"/>
        <v>30349.083333333721</v>
      </c>
      <c r="G161" s="64">
        <f t="shared" si="44"/>
        <v>-656.49999999997817</v>
      </c>
      <c r="H161" s="64">
        <f t="shared" si="44"/>
        <v>218.66666666661331</v>
      </c>
      <c r="I161" s="64">
        <f t="shared" si="44"/>
        <v>1669.8333333333285</v>
      </c>
      <c r="J161" s="64">
        <f t="shared" si="44"/>
        <v>1771.8333333333358</v>
      </c>
      <c r="K161" s="64">
        <f t="shared" si="44"/>
        <v>-378.75000000004366</v>
      </c>
      <c r="L161" s="64">
        <f t="shared" si="44"/>
        <v>-1188.5000000000218</v>
      </c>
      <c r="M161" s="64">
        <f t="shared" si="44"/>
        <v>139.24999999999272</v>
      </c>
      <c r="N161" s="64">
        <f t="shared" si="44"/>
        <v>2384.8333333333358</v>
      </c>
      <c r="O161" s="64">
        <f t="shared" si="44"/>
        <v>3323.3333333333285</v>
      </c>
      <c r="P161" s="64">
        <f t="shared" si="44"/>
        <v>118.74999999999272</v>
      </c>
      <c r="Q161" s="64">
        <f t="shared" si="44"/>
        <v>-1510.6666666666861</v>
      </c>
      <c r="R161" s="64">
        <f t="shared" si="44"/>
        <v>280.75</v>
      </c>
      <c r="S161" s="64">
        <f t="shared" si="44"/>
        <v>2360.5833333333576</v>
      </c>
      <c r="T161" s="64">
        <f t="shared" si="44"/>
        <v>1448.9999999999927</v>
      </c>
      <c r="U161" s="64">
        <f t="shared" si="44"/>
        <v>-1190.4166666666642</v>
      </c>
      <c r="V161" s="64">
        <f t="shared" si="44"/>
        <v>1771.9999999999891</v>
      </c>
      <c r="W161" s="64">
        <f t="shared" si="44"/>
        <v>1083.2500000000127</v>
      </c>
      <c r="X161" s="64">
        <f t="shared" si="44"/>
        <v>601.49999999999272</v>
      </c>
      <c r="Y161" s="64">
        <f t="shared" si="44"/>
        <v>-225.66666666667516</v>
      </c>
      <c r="Z161" s="64">
        <f t="shared" si="44"/>
        <v>14.916666666656965</v>
      </c>
      <c r="AA161" s="64">
        <f t="shared" si="44"/>
        <v>1351.5</v>
      </c>
      <c r="AB161" s="64">
        <f t="shared" si="44"/>
        <v>1512.4166666666715</v>
      </c>
      <c r="AC161" s="64">
        <f t="shared" si="44"/>
        <v>23.083333333226619</v>
      </c>
      <c r="AD161" s="64">
        <f t="shared" si="44"/>
        <v>1701.9999999999563</v>
      </c>
      <c r="AE161" s="64">
        <f t="shared" si="44"/>
        <v>1815.4166666666861</v>
      </c>
      <c r="AF161" s="64">
        <f t="shared" si="44"/>
        <v>3348.7500000000073</v>
      </c>
      <c r="AG161" s="64">
        <f t="shared" si="44"/>
        <v>3067.5833333333503</v>
      </c>
      <c r="AH161" s="64">
        <f t="shared" si="44"/>
        <v>-68.499999999992724</v>
      </c>
      <c r="AI161" s="64">
        <f t="shared" si="44"/>
        <v>-1337.583333333343</v>
      </c>
      <c r="AJ161" s="64">
        <f t="shared" si="44"/>
        <v>479.83333333332121</v>
      </c>
      <c r="AK161" s="64">
        <f t="shared" si="44"/>
        <v>2450.7499999999854</v>
      </c>
      <c r="AL161" s="64">
        <f t="shared" si="44"/>
        <v>1325.833333333343</v>
      </c>
      <c r="AM161" s="64">
        <f t="shared" si="44"/>
        <v>-1122.0833333333321</v>
      </c>
      <c r="AN161" s="64">
        <f t="shared" si="44"/>
        <v>2131.0833333333321</v>
      </c>
      <c r="AO161" s="64">
        <f t="shared" si="44"/>
        <v>1049.666666666657</v>
      </c>
      <c r="AP161" s="64">
        <f t="shared" si="44"/>
        <v>581.33333333333576</v>
      </c>
    </row>
    <row r="162" spans="1:42" x14ac:dyDescent="0.3">
      <c r="A162" s="192" t="s">
        <v>21</v>
      </c>
      <c r="B162" s="192" t="s">
        <v>61</v>
      </c>
      <c r="C162" s="6">
        <f t="shared" si="28"/>
        <v>-1</v>
      </c>
      <c r="D162" s="64">
        <f t="shared" ref="D162:AP162" si="45">(D51-D106)</f>
        <v>6145.666666666657</v>
      </c>
      <c r="E162" s="64">
        <f t="shared" si="45"/>
        <v>6585.4166666666279</v>
      </c>
      <c r="F162" s="68">
        <f t="shared" si="45"/>
        <v>12731.08333333343</v>
      </c>
      <c r="G162" s="64">
        <f t="shared" si="45"/>
        <v>-39.583333333328483</v>
      </c>
      <c r="H162" s="64">
        <f t="shared" si="45"/>
        <v>-170.1666666666697</v>
      </c>
      <c r="I162" s="64">
        <f t="shared" si="45"/>
        <v>501.41666666667152</v>
      </c>
      <c r="J162" s="64">
        <f t="shared" si="45"/>
        <v>986.16666666665515</v>
      </c>
      <c r="K162" s="64">
        <f t="shared" si="45"/>
        <v>-79.083333333348492</v>
      </c>
      <c r="L162" s="64">
        <f t="shared" si="45"/>
        <v>-65.833333333324845</v>
      </c>
      <c r="M162" s="64">
        <f t="shared" si="45"/>
        <v>530.50000000000364</v>
      </c>
      <c r="N162" s="64">
        <f t="shared" si="45"/>
        <v>1065.1666666666679</v>
      </c>
      <c r="O162" s="64">
        <f t="shared" si="45"/>
        <v>1081.0833333333267</v>
      </c>
      <c r="P162" s="64">
        <f t="shared" si="45"/>
        <v>-408.91666666666788</v>
      </c>
      <c r="Q162" s="64">
        <f t="shared" si="45"/>
        <v>-841.33333333332121</v>
      </c>
      <c r="R162" s="64">
        <f t="shared" si="45"/>
        <v>108.83333333334667</v>
      </c>
      <c r="S162" s="64">
        <f t="shared" si="45"/>
        <v>1207.0000000000036</v>
      </c>
      <c r="T162" s="64">
        <f t="shared" si="45"/>
        <v>587.33333333333212</v>
      </c>
      <c r="U162" s="64">
        <f t="shared" si="45"/>
        <v>-602.08333333332666</v>
      </c>
      <c r="V162" s="64">
        <f t="shared" si="45"/>
        <v>972.25000000000182</v>
      </c>
      <c r="W162" s="64">
        <f t="shared" si="45"/>
        <v>814.16666666666788</v>
      </c>
      <c r="X162" s="64">
        <f t="shared" si="45"/>
        <v>498.74999999999636</v>
      </c>
      <c r="Y162" s="64">
        <f t="shared" si="45"/>
        <v>-222.91666666666242</v>
      </c>
      <c r="Z162" s="64">
        <f t="shared" si="45"/>
        <v>91.166666666660603</v>
      </c>
      <c r="AA162" s="64">
        <f t="shared" si="45"/>
        <v>355.24999999999636</v>
      </c>
      <c r="AB162" s="64">
        <f t="shared" si="45"/>
        <v>915.58333333332848</v>
      </c>
      <c r="AC162" s="64">
        <f t="shared" si="45"/>
        <v>-40.999999999998181</v>
      </c>
      <c r="AD162" s="64">
        <f t="shared" si="45"/>
        <v>207.08333333333212</v>
      </c>
      <c r="AE162" s="64">
        <f t="shared" si="45"/>
        <v>396.41666666667516</v>
      </c>
      <c r="AF162" s="64">
        <f t="shared" si="45"/>
        <v>1337.0833333333267</v>
      </c>
      <c r="AG162" s="64">
        <f t="shared" si="45"/>
        <v>1120.5000000000018</v>
      </c>
      <c r="AH162" s="64">
        <f t="shared" si="45"/>
        <v>-597.25000000000364</v>
      </c>
      <c r="AI162" s="64">
        <f t="shared" si="45"/>
        <v>-860.50000000001455</v>
      </c>
      <c r="AJ162" s="64">
        <f t="shared" si="45"/>
        <v>267.66666666667879</v>
      </c>
      <c r="AK162" s="64">
        <f t="shared" si="45"/>
        <v>1218.166666666657</v>
      </c>
      <c r="AL162" s="64">
        <f t="shared" si="45"/>
        <v>618.49999999999818</v>
      </c>
      <c r="AM162" s="64">
        <f t="shared" si="45"/>
        <v>-578.91666666666788</v>
      </c>
      <c r="AN162" s="64">
        <f t="shared" si="45"/>
        <v>1064.7500000000055</v>
      </c>
      <c r="AO162" s="64">
        <f t="shared" si="45"/>
        <v>861.08333333333576</v>
      </c>
      <c r="AP162" s="64">
        <f t="shared" si="45"/>
        <v>432.75000000000546</v>
      </c>
    </row>
    <row r="163" spans="1:42" x14ac:dyDescent="0.3">
      <c r="A163" s="192" t="s">
        <v>18</v>
      </c>
      <c r="B163" s="192" t="s">
        <v>62</v>
      </c>
      <c r="C163" s="6">
        <f t="shared" si="28"/>
        <v>-3</v>
      </c>
      <c r="D163" s="64">
        <f t="shared" ref="D163:AP163" si="46">(D52-D107)</f>
        <v>13314.666666666744</v>
      </c>
      <c r="E163" s="64">
        <f t="shared" si="46"/>
        <v>13943.833333333139</v>
      </c>
      <c r="F163" s="68">
        <f t="shared" si="46"/>
        <v>27258.500000000233</v>
      </c>
      <c r="G163" s="64">
        <f t="shared" si="46"/>
        <v>72.000000000007276</v>
      </c>
      <c r="H163" s="64">
        <f t="shared" si="46"/>
        <v>-66.249999999985448</v>
      </c>
      <c r="I163" s="64">
        <f t="shared" si="46"/>
        <v>1076.7499999999927</v>
      </c>
      <c r="J163" s="64">
        <f t="shared" si="46"/>
        <v>2320.833333333303</v>
      </c>
      <c r="K163" s="64">
        <f t="shared" si="46"/>
        <v>-198.49999999998909</v>
      </c>
      <c r="L163" s="64">
        <f t="shared" si="46"/>
        <v>248.66666666666424</v>
      </c>
      <c r="M163" s="64">
        <f t="shared" si="46"/>
        <v>702.33333333337214</v>
      </c>
      <c r="N163" s="64">
        <f t="shared" si="46"/>
        <v>2614.25</v>
      </c>
      <c r="O163" s="64">
        <f t="shared" si="46"/>
        <v>3008.2499999999927</v>
      </c>
      <c r="P163" s="64">
        <f t="shared" si="46"/>
        <v>-1051.083333333343</v>
      </c>
      <c r="Q163" s="64">
        <f t="shared" si="46"/>
        <v>-2024.7499999999709</v>
      </c>
      <c r="R163" s="64">
        <f t="shared" si="46"/>
        <v>722.16666666667879</v>
      </c>
      <c r="S163" s="64">
        <f t="shared" si="46"/>
        <v>1902.9999999999927</v>
      </c>
      <c r="T163" s="64">
        <f t="shared" si="46"/>
        <v>1142.0000000000036</v>
      </c>
      <c r="U163" s="64">
        <f t="shared" si="46"/>
        <v>-1470.3333333333467</v>
      </c>
      <c r="V163" s="64">
        <f t="shared" si="46"/>
        <v>1688.1666666666497</v>
      </c>
      <c r="W163" s="64">
        <f t="shared" si="46"/>
        <v>1616.2499999999891</v>
      </c>
      <c r="X163" s="64">
        <f t="shared" si="46"/>
        <v>1010.9166666666588</v>
      </c>
      <c r="Y163" s="64">
        <f t="shared" si="46"/>
        <v>-250.33333333334303</v>
      </c>
      <c r="Z163" s="64">
        <f t="shared" si="46"/>
        <v>217.16666666667152</v>
      </c>
      <c r="AA163" s="64">
        <f t="shared" si="46"/>
        <v>749.83333333331393</v>
      </c>
      <c r="AB163" s="64">
        <f t="shared" si="46"/>
        <v>2589.2499999999927</v>
      </c>
      <c r="AC163" s="64">
        <f t="shared" si="46"/>
        <v>-196.50000000001091</v>
      </c>
      <c r="AD163" s="64">
        <f t="shared" si="46"/>
        <v>191.91666666667879</v>
      </c>
      <c r="AE163" s="64">
        <f t="shared" si="46"/>
        <v>1472.6666666666642</v>
      </c>
      <c r="AF163" s="64">
        <f t="shared" si="46"/>
        <v>3004.1666666666642</v>
      </c>
      <c r="AG163" s="64">
        <f t="shared" si="46"/>
        <v>2591.3333333332921</v>
      </c>
      <c r="AH163" s="64">
        <f t="shared" si="46"/>
        <v>-977.33333333336486</v>
      </c>
      <c r="AI163" s="64">
        <f t="shared" si="46"/>
        <v>-1896.2500000000218</v>
      </c>
      <c r="AJ163" s="64">
        <f t="shared" si="46"/>
        <v>697.16666666669335</v>
      </c>
      <c r="AK163" s="64">
        <f t="shared" si="46"/>
        <v>1959.8333333333794</v>
      </c>
      <c r="AL163" s="64">
        <f t="shared" si="46"/>
        <v>977.91666666666424</v>
      </c>
      <c r="AM163" s="64">
        <f t="shared" si="46"/>
        <v>-1541.1666666666861</v>
      </c>
      <c r="AN163" s="64">
        <f t="shared" si="46"/>
        <v>1860.9166666666824</v>
      </c>
      <c r="AO163" s="64">
        <f t="shared" si="46"/>
        <v>1571.4166666666606</v>
      </c>
      <c r="AP163" s="64">
        <f t="shared" si="46"/>
        <v>921.83333333334303</v>
      </c>
    </row>
    <row r="164" spans="1:42" x14ac:dyDescent="0.3">
      <c r="A164" s="192" t="s">
        <v>4</v>
      </c>
      <c r="B164" s="192" t="s">
        <v>63</v>
      </c>
      <c r="C164" s="6">
        <f t="shared" si="28"/>
        <v>-4</v>
      </c>
      <c r="D164" s="64">
        <f t="shared" ref="D164:AP164" si="47">(D53-D108)</f>
        <v>27403.583333333139</v>
      </c>
      <c r="E164" s="64">
        <f t="shared" si="47"/>
        <v>26610.833333333489</v>
      </c>
      <c r="F164" s="68">
        <f t="shared" si="47"/>
        <v>54014.416666666511</v>
      </c>
      <c r="G164" s="64">
        <f t="shared" si="47"/>
        <v>606.33333333332848</v>
      </c>
      <c r="H164" s="64">
        <f t="shared" si="47"/>
        <v>774.16666666665697</v>
      </c>
      <c r="I164" s="64">
        <f t="shared" si="47"/>
        <v>1550.3333333333576</v>
      </c>
      <c r="J164" s="64">
        <f t="shared" si="47"/>
        <v>3125.4166666666424</v>
      </c>
      <c r="K164" s="64">
        <f t="shared" si="47"/>
        <v>1427.2500000000036</v>
      </c>
      <c r="L164" s="64">
        <f t="shared" si="47"/>
        <v>3177.166666666657</v>
      </c>
      <c r="M164" s="64">
        <f t="shared" si="47"/>
        <v>2158.5833333333212</v>
      </c>
      <c r="N164" s="64">
        <f t="shared" si="47"/>
        <v>3465.9999999999927</v>
      </c>
      <c r="O164" s="64">
        <f t="shared" si="47"/>
        <v>3070.2499999999854</v>
      </c>
      <c r="P164" s="64">
        <f t="shared" si="47"/>
        <v>1903.5833333333067</v>
      </c>
      <c r="Q164" s="64">
        <f t="shared" si="47"/>
        <v>52.416666666664241</v>
      </c>
      <c r="R164" s="64">
        <f t="shared" si="47"/>
        <v>525.33333333335031</v>
      </c>
      <c r="S164" s="64">
        <f t="shared" si="47"/>
        <v>1687.5</v>
      </c>
      <c r="T164" s="64">
        <f t="shared" si="47"/>
        <v>1454.6666666666606</v>
      </c>
      <c r="U164" s="64">
        <f t="shared" si="47"/>
        <v>-463.16666666666788</v>
      </c>
      <c r="V164" s="64">
        <f t="shared" si="47"/>
        <v>1432.0000000000036</v>
      </c>
      <c r="W164" s="64">
        <f t="shared" si="47"/>
        <v>763.91666666666424</v>
      </c>
      <c r="X164" s="64">
        <f t="shared" si="47"/>
        <v>691.83333333333576</v>
      </c>
      <c r="Y164" s="64">
        <f t="shared" si="47"/>
        <v>616.50000000000364</v>
      </c>
      <c r="Z164" s="64">
        <f t="shared" si="47"/>
        <v>800.16666666669335</v>
      </c>
      <c r="AA164" s="64">
        <f t="shared" si="47"/>
        <v>1332.8333333333285</v>
      </c>
      <c r="AB164" s="64">
        <f t="shared" si="47"/>
        <v>3047.0833333333212</v>
      </c>
      <c r="AC164" s="64">
        <f t="shared" si="47"/>
        <v>948.49999999999272</v>
      </c>
      <c r="AD164" s="64">
        <f t="shared" si="47"/>
        <v>2922.5833333333285</v>
      </c>
      <c r="AE164" s="64">
        <f t="shared" si="47"/>
        <v>1830.583333333343</v>
      </c>
      <c r="AF164" s="64">
        <f t="shared" si="47"/>
        <v>3569.2500000000146</v>
      </c>
      <c r="AG164" s="64">
        <f t="shared" si="47"/>
        <v>3186.4166666666861</v>
      </c>
      <c r="AH164" s="64">
        <f t="shared" si="47"/>
        <v>1586.2499999999854</v>
      </c>
      <c r="AI164" s="64">
        <f t="shared" si="47"/>
        <v>64.500000000007276</v>
      </c>
      <c r="AJ164" s="64">
        <f t="shared" si="47"/>
        <v>456.66666666664969</v>
      </c>
      <c r="AK164" s="64">
        <f t="shared" si="47"/>
        <v>1922.9166666666824</v>
      </c>
      <c r="AL164" s="64">
        <f t="shared" si="47"/>
        <v>1273.2500000000073</v>
      </c>
      <c r="AM164" s="64">
        <f t="shared" si="47"/>
        <v>-295.08333333331757</v>
      </c>
      <c r="AN164" s="64">
        <f t="shared" si="47"/>
        <v>1739.083333333343</v>
      </c>
      <c r="AO164" s="64">
        <f t="shared" si="47"/>
        <v>1006.8333333333267</v>
      </c>
      <c r="AP164" s="64">
        <f t="shared" si="47"/>
        <v>602.49999999998909</v>
      </c>
    </row>
    <row r="165" spans="1:42" x14ac:dyDescent="0.3">
      <c r="A165" s="192" t="s">
        <v>34</v>
      </c>
      <c r="B165" s="192" t="s">
        <v>64</v>
      </c>
      <c r="C165" s="6">
        <f t="shared" si="28"/>
        <v>-1</v>
      </c>
      <c r="D165" s="64">
        <f t="shared" ref="D165:AP165" si="48">(D54-D109)</f>
        <v>17402.083333333314</v>
      </c>
      <c r="E165" s="64">
        <f t="shared" si="48"/>
        <v>14824.666666666686</v>
      </c>
      <c r="F165" s="68">
        <f t="shared" si="48"/>
        <v>32226.750000000116</v>
      </c>
      <c r="G165" s="64">
        <f t="shared" si="48"/>
        <v>-598.66666666665697</v>
      </c>
      <c r="H165" s="64">
        <f t="shared" si="48"/>
        <v>51.666666666664241</v>
      </c>
      <c r="I165" s="64">
        <f t="shared" si="48"/>
        <v>1575.6666666666824</v>
      </c>
      <c r="J165" s="64">
        <f t="shared" si="48"/>
        <v>2636.4166666666788</v>
      </c>
      <c r="K165" s="64">
        <f t="shared" si="48"/>
        <v>-692.33333333334667</v>
      </c>
      <c r="L165" s="64">
        <f t="shared" si="48"/>
        <v>-162.66666666667879</v>
      </c>
      <c r="M165" s="64">
        <f t="shared" si="48"/>
        <v>989.83333333337214</v>
      </c>
      <c r="N165" s="64">
        <f t="shared" si="48"/>
        <v>3587.833333333343</v>
      </c>
      <c r="O165" s="64">
        <f t="shared" si="48"/>
        <v>2897.7499999999854</v>
      </c>
      <c r="P165" s="64">
        <f t="shared" si="48"/>
        <v>1273.4166666666424</v>
      </c>
      <c r="Q165" s="64">
        <f t="shared" si="48"/>
        <v>369.58333333332121</v>
      </c>
      <c r="R165" s="64">
        <f t="shared" si="48"/>
        <v>500.91666666667516</v>
      </c>
      <c r="S165" s="64">
        <f t="shared" si="48"/>
        <v>1516.1666666666715</v>
      </c>
      <c r="T165" s="64">
        <f t="shared" si="48"/>
        <v>1408.3333333333358</v>
      </c>
      <c r="U165" s="64">
        <f t="shared" si="48"/>
        <v>-867.99999999999636</v>
      </c>
      <c r="V165" s="64">
        <f t="shared" si="48"/>
        <v>1553.0000000000146</v>
      </c>
      <c r="W165" s="64">
        <f t="shared" si="48"/>
        <v>862.08333333332666</v>
      </c>
      <c r="X165" s="64">
        <f t="shared" si="48"/>
        <v>501.08333333333212</v>
      </c>
      <c r="Y165" s="64">
        <f t="shared" si="48"/>
        <v>-429.91666666667879</v>
      </c>
      <c r="Z165" s="64">
        <f t="shared" si="48"/>
        <v>-7.6666666666460515</v>
      </c>
      <c r="AA165" s="64">
        <f t="shared" si="48"/>
        <v>1446.9166666666715</v>
      </c>
      <c r="AB165" s="64">
        <f t="shared" si="48"/>
        <v>2306.9166666666679</v>
      </c>
      <c r="AC165" s="64">
        <f t="shared" si="48"/>
        <v>-596.75000000001091</v>
      </c>
      <c r="AD165" s="64">
        <f t="shared" si="48"/>
        <v>-74.249999999956344</v>
      </c>
      <c r="AE165" s="64">
        <f t="shared" si="48"/>
        <v>582.91666666662059</v>
      </c>
      <c r="AF165" s="64">
        <f t="shared" si="48"/>
        <v>2409.0833333333285</v>
      </c>
      <c r="AG165" s="64">
        <f t="shared" si="48"/>
        <v>2668.9999999999782</v>
      </c>
      <c r="AH165" s="64">
        <f t="shared" si="48"/>
        <v>656.00000000000364</v>
      </c>
      <c r="AI165" s="64">
        <f t="shared" si="48"/>
        <v>119.16666666665333</v>
      </c>
      <c r="AJ165" s="64">
        <f t="shared" si="48"/>
        <v>417.91666666664241</v>
      </c>
      <c r="AK165" s="64">
        <f t="shared" si="48"/>
        <v>1785.0833333333394</v>
      </c>
      <c r="AL165" s="64">
        <f t="shared" si="48"/>
        <v>695.83333333333212</v>
      </c>
      <c r="AM165" s="64">
        <f t="shared" si="48"/>
        <v>-459.16666666666424</v>
      </c>
      <c r="AN165" s="64">
        <f t="shared" si="48"/>
        <v>1869.9166666666679</v>
      </c>
      <c r="AO165" s="64">
        <f t="shared" si="48"/>
        <v>884.83333333333212</v>
      </c>
      <c r="AP165" s="64">
        <f t="shared" si="48"/>
        <v>548.83333333333758</v>
      </c>
    </row>
    <row r="166" spans="1:42" x14ac:dyDescent="0.3">
      <c r="A166" s="192" t="s">
        <v>14</v>
      </c>
      <c r="B166" s="192" t="s">
        <v>65</v>
      </c>
      <c r="C166" s="6">
        <f t="shared" si="28"/>
        <v>-5</v>
      </c>
      <c r="D166" s="64">
        <f t="shared" ref="D166:AP166" si="49">(D55-D110)</f>
        <v>19801.166666666395</v>
      </c>
      <c r="E166" s="64">
        <f t="shared" si="49"/>
        <v>19857.416666666628</v>
      </c>
      <c r="F166" s="68">
        <f t="shared" si="49"/>
        <v>39658.583333333256</v>
      </c>
      <c r="G166" s="64">
        <f t="shared" si="49"/>
        <v>-1251.1666666666788</v>
      </c>
      <c r="H166" s="64">
        <f t="shared" si="49"/>
        <v>215.24999999999272</v>
      </c>
      <c r="I166" s="64">
        <f t="shared" si="49"/>
        <v>1257.6666666666642</v>
      </c>
      <c r="J166" s="64">
        <f t="shared" si="49"/>
        <v>3696.8333333333358</v>
      </c>
      <c r="K166" s="64">
        <f t="shared" si="49"/>
        <v>613.16666666671517</v>
      </c>
      <c r="L166" s="64">
        <f t="shared" si="49"/>
        <v>843.75</v>
      </c>
      <c r="M166" s="64">
        <f t="shared" si="49"/>
        <v>891.2499999999709</v>
      </c>
      <c r="N166" s="64">
        <f t="shared" si="49"/>
        <v>2711.8333333333649</v>
      </c>
      <c r="O166" s="64">
        <f t="shared" si="49"/>
        <v>1916.2500000000146</v>
      </c>
      <c r="P166" s="64">
        <f t="shared" si="49"/>
        <v>1146.1666666666642</v>
      </c>
      <c r="Q166" s="64">
        <f t="shared" si="49"/>
        <v>-370.58333333335759</v>
      </c>
      <c r="R166" s="64">
        <f t="shared" si="49"/>
        <v>-45.916666666693345</v>
      </c>
      <c r="S166" s="64">
        <f t="shared" si="49"/>
        <v>2677.4166666666788</v>
      </c>
      <c r="T166" s="64">
        <f t="shared" si="49"/>
        <v>2404.416666666657</v>
      </c>
      <c r="U166" s="64">
        <f t="shared" si="49"/>
        <v>-965.91666666664605</v>
      </c>
      <c r="V166" s="64">
        <f t="shared" si="49"/>
        <v>1974.5833333333321</v>
      </c>
      <c r="W166" s="64">
        <f t="shared" si="49"/>
        <v>1341.5000000000091</v>
      </c>
      <c r="X166" s="64">
        <f t="shared" si="49"/>
        <v>744.66666666666606</v>
      </c>
      <c r="Y166" s="64">
        <f t="shared" si="49"/>
        <v>-905.74999999994907</v>
      </c>
      <c r="Z166" s="64">
        <f t="shared" si="49"/>
        <v>-190.49999999998545</v>
      </c>
      <c r="AA166" s="64">
        <f t="shared" si="49"/>
        <v>1245.0833333333067</v>
      </c>
      <c r="AB166" s="64">
        <f t="shared" si="49"/>
        <v>3528.7500000000291</v>
      </c>
      <c r="AC166" s="64">
        <f t="shared" si="49"/>
        <v>317.66666666669335</v>
      </c>
      <c r="AD166" s="64">
        <f t="shared" si="49"/>
        <v>449.83333333334303</v>
      </c>
      <c r="AE166" s="64">
        <f t="shared" si="49"/>
        <v>971.75000000002183</v>
      </c>
      <c r="AF166" s="64">
        <f t="shared" si="49"/>
        <v>2595.7499999999709</v>
      </c>
      <c r="AG166" s="64">
        <f t="shared" si="49"/>
        <v>2591.9999999999927</v>
      </c>
      <c r="AH166" s="64">
        <f t="shared" si="49"/>
        <v>1173.9166666666861</v>
      </c>
      <c r="AI166" s="64">
        <f t="shared" si="49"/>
        <v>-1019.2500000000073</v>
      </c>
      <c r="AJ166" s="64">
        <f t="shared" si="49"/>
        <v>477.08333333330665</v>
      </c>
      <c r="AK166" s="64">
        <f t="shared" si="49"/>
        <v>2974.9166666666642</v>
      </c>
      <c r="AL166" s="64">
        <f t="shared" si="49"/>
        <v>2171.7499999999782</v>
      </c>
      <c r="AM166" s="64">
        <f t="shared" si="49"/>
        <v>-1314</v>
      </c>
      <c r="AN166" s="64">
        <f t="shared" si="49"/>
        <v>2578.4166666666642</v>
      </c>
      <c r="AO166" s="64">
        <f t="shared" si="49"/>
        <v>1188.5833333333103</v>
      </c>
      <c r="AP166" s="64">
        <f t="shared" si="49"/>
        <v>1021.4166666666897</v>
      </c>
    </row>
    <row r="167" spans="1:42" x14ac:dyDescent="0.3">
      <c r="A167" s="192" t="s">
        <v>3</v>
      </c>
      <c r="B167" s="192" t="s">
        <v>66</v>
      </c>
      <c r="C167" s="6">
        <f t="shared" si="28"/>
        <v>-4</v>
      </c>
      <c r="D167" s="64">
        <f t="shared" ref="D167:AP167" si="50">(D56-D111)</f>
        <v>14238.416666666744</v>
      </c>
      <c r="E167" s="64">
        <f t="shared" si="50"/>
        <v>15504.083333333139</v>
      </c>
      <c r="F167" s="68">
        <f t="shared" si="50"/>
        <v>29742.500000000698</v>
      </c>
      <c r="G167" s="64">
        <f t="shared" si="50"/>
        <v>-579.75000000001455</v>
      </c>
      <c r="H167" s="64">
        <f t="shared" si="50"/>
        <v>476.08333333332121</v>
      </c>
      <c r="I167" s="64">
        <f t="shared" si="50"/>
        <v>1033.0000000000073</v>
      </c>
      <c r="J167" s="64">
        <f t="shared" si="50"/>
        <v>2555.8333333333285</v>
      </c>
      <c r="K167" s="64">
        <f t="shared" si="50"/>
        <v>186.16666666667879</v>
      </c>
      <c r="L167" s="64">
        <f t="shared" si="50"/>
        <v>348.58333333334303</v>
      </c>
      <c r="M167" s="64">
        <f t="shared" si="50"/>
        <v>943.66666666666424</v>
      </c>
      <c r="N167" s="64">
        <f t="shared" si="50"/>
        <v>2601.5</v>
      </c>
      <c r="O167" s="64">
        <f t="shared" si="50"/>
        <v>2524.666666666657</v>
      </c>
      <c r="P167" s="64">
        <f t="shared" si="50"/>
        <v>-227.74999999996362</v>
      </c>
      <c r="Q167" s="64">
        <f t="shared" si="50"/>
        <v>-1307.4166666666497</v>
      </c>
      <c r="R167" s="64">
        <f t="shared" si="50"/>
        <v>370.41666666667879</v>
      </c>
      <c r="S167" s="64">
        <f t="shared" si="50"/>
        <v>1916.3333333333139</v>
      </c>
      <c r="T167" s="64">
        <f t="shared" si="50"/>
        <v>1372.5833333333467</v>
      </c>
      <c r="U167" s="64">
        <f t="shared" si="50"/>
        <v>-2160.5833333333212</v>
      </c>
      <c r="V167" s="64">
        <f t="shared" si="50"/>
        <v>2254.6666666666861</v>
      </c>
      <c r="W167" s="64">
        <f t="shared" si="50"/>
        <v>1314.7500000000127</v>
      </c>
      <c r="X167" s="64">
        <f t="shared" si="50"/>
        <v>615.6666666666697</v>
      </c>
      <c r="Y167" s="64">
        <f t="shared" si="50"/>
        <v>-573.83333333330665</v>
      </c>
      <c r="Z167" s="64">
        <f t="shared" si="50"/>
        <v>776.2499999999709</v>
      </c>
      <c r="AA167" s="64">
        <f t="shared" si="50"/>
        <v>1329.1666666666424</v>
      </c>
      <c r="AB167" s="64">
        <f t="shared" si="50"/>
        <v>2361.8333333333212</v>
      </c>
      <c r="AC167" s="64">
        <f t="shared" si="50"/>
        <v>-151.74999999999636</v>
      </c>
      <c r="AD167" s="64">
        <f t="shared" si="50"/>
        <v>15.999999999992724</v>
      </c>
      <c r="AE167" s="64">
        <f t="shared" si="50"/>
        <v>1344.6666666666788</v>
      </c>
      <c r="AF167" s="64">
        <f t="shared" si="50"/>
        <v>3134.916666666657</v>
      </c>
      <c r="AG167" s="64">
        <f t="shared" si="50"/>
        <v>2613.3333333333212</v>
      </c>
      <c r="AH167" s="64">
        <f t="shared" si="50"/>
        <v>-283.75000000003638</v>
      </c>
      <c r="AI167" s="64">
        <f t="shared" si="50"/>
        <v>-1530.9166666666715</v>
      </c>
      <c r="AJ167" s="64">
        <f t="shared" si="50"/>
        <v>779.49999999999272</v>
      </c>
      <c r="AK167" s="64">
        <f t="shared" si="50"/>
        <v>2216.6666666666788</v>
      </c>
      <c r="AL167" s="64">
        <f t="shared" si="50"/>
        <v>954.83333333331393</v>
      </c>
      <c r="AM167" s="64">
        <f t="shared" si="50"/>
        <v>-2205.0000000000036</v>
      </c>
      <c r="AN167" s="64">
        <f t="shared" si="50"/>
        <v>2737.6666666666461</v>
      </c>
      <c r="AO167" s="64">
        <f t="shared" si="50"/>
        <v>1136.25</v>
      </c>
      <c r="AP167" s="64">
        <f t="shared" si="50"/>
        <v>848.25000000002183</v>
      </c>
    </row>
    <row r="168" spans="1:42" x14ac:dyDescent="0.3">
      <c r="A168" s="192" t="s">
        <v>17</v>
      </c>
      <c r="B168" s="192" t="s">
        <v>67</v>
      </c>
      <c r="C168" s="6">
        <f t="shared" si="28"/>
        <v>0</v>
      </c>
      <c r="D168" s="64">
        <f t="shared" ref="D168:AP168" si="51">(D57-D112)</f>
        <v>7150.4166666666279</v>
      </c>
      <c r="E168" s="64">
        <f t="shared" si="51"/>
        <v>6464.7499999998836</v>
      </c>
      <c r="F168" s="68">
        <f t="shared" si="51"/>
        <v>13615.166666666977</v>
      </c>
      <c r="G168" s="64">
        <f t="shared" si="51"/>
        <v>-1141.9166666666533</v>
      </c>
      <c r="H168" s="64">
        <f t="shared" si="51"/>
        <v>-534.1666666666606</v>
      </c>
      <c r="I168" s="64">
        <f t="shared" si="51"/>
        <v>728.33333333335031</v>
      </c>
      <c r="J168" s="64">
        <f t="shared" si="51"/>
        <v>1683.8333333333212</v>
      </c>
      <c r="K168" s="64">
        <f t="shared" si="51"/>
        <v>-691.00000000002547</v>
      </c>
      <c r="L168" s="64">
        <f t="shared" si="51"/>
        <v>-345.00000000000728</v>
      </c>
      <c r="M168" s="64">
        <f t="shared" si="51"/>
        <v>817.08333333332848</v>
      </c>
      <c r="N168" s="64">
        <f t="shared" si="51"/>
        <v>2215.9166666666497</v>
      </c>
      <c r="O168" s="64">
        <f t="shared" si="51"/>
        <v>1666.4166666666715</v>
      </c>
      <c r="P168" s="64">
        <f t="shared" si="51"/>
        <v>-1032.0833333333139</v>
      </c>
      <c r="Q168" s="64">
        <f t="shared" si="51"/>
        <v>-1248.333333333343</v>
      </c>
      <c r="R168" s="64">
        <f t="shared" si="51"/>
        <v>-10.666666666649689</v>
      </c>
      <c r="S168" s="64">
        <f t="shared" si="51"/>
        <v>1933.3333333333285</v>
      </c>
      <c r="T168" s="64">
        <f t="shared" si="51"/>
        <v>1014.0833333333248</v>
      </c>
      <c r="U168" s="64">
        <f t="shared" si="51"/>
        <v>-2234.6666666666824</v>
      </c>
      <c r="V168" s="64">
        <f t="shared" si="51"/>
        <v>2245.8333333333467</v>
      </c>
      <c r="W168" s="64">
        <f t="shared" si="51"/>
        <v>1224.9166666666788</v>
      </c>
      <c r="X168" s="64">
        <f t="shared" si="51"/>
        <v>858.49999999999818</v>
      </c>
      <c r="Y168" s="64">
        <f t="shared" si="51"/>
        <v>-686.66666666667879</v>
      </c>
      <c r="Z168" s="64">
        <f t="shared" si="51"/>
        <v>-658.58333333334303</v>
      </c>
      <c r="AA168" s="64">
        <f t="shared" si="51"/>
        <v>736.74999999999636</v>
      </c>
      <c r="AB168" s="64">
        <f t="shared" si="51"/>
        <v>1357.5000000000109</v>
      </c>
      <c r="AC168" s="64">
        <f t="shared" si="51"/>
        <v>-1490.9166666666461</v>
      </c>
      <c r="AD168" s="64">
        <f t="shared" si="51"/>
        <v>-413.41666666667516</v>
      </c>
      <c r="AE168" s="64">
        <f t="shared" si="51"/>
        <v>370.50000000001455</v>
      </c>
      <c r="AF168" s="64">
        <f t="shared" si="51"/>
        <v>2167.2499999999964</v>
      </c>
      <c r="AG168" s="64">
        <f t="shared" si="51"/>
        <v>1715.9999999999927</v>
      </c>
      <c r="AH168" s="64">
        <f t="shared" si="51"/>
        <v>-1298.0833333333248</v>
      </c>
      <c r="AI168" s="64">
        <f t="shared" si="51"/>
        <v>-1263.2500000000437</v>
      </c>
      <c r="AJ168" s="64">
        <f t="shared" si="51"/>
        <v>206.99999999999272</v>
      </c>
      <c r="AK168" s="64">
        <f t="shared" si="51"/>
        <v>1914.9999999999927</v>
      </c>
      <c r="AL168" s="64">
        <f t="shared" si="51"/>
        <v>766.58333333335031</v>
      </c>
      <c r="AM168" s="64">
        <f t="shared" si="51"/>
        <v>-1828.5833333333176</v>
      </c>
      <c r="AN168" s="64">
        <f t="shared" si="51"/>
        <v>2735.0833333333321</v>
      </c>
      <c r="AO168" s="64">
        <f t="shared" si="51"/>
        <v>1638.3333333333285</v>
      </c>
      <c r="AP168" s="64">
        <f t="shared" si="51"/>
        <v>494.25000000000728</v>
      </c>
    </row>
    <row r="169" spans="1:42" x14ac:dyDescent="0.3">
      <c r="A169" s="192" t="s">
        <v>8</v>
      </c>
      <c r="B169" s="192" t="s">
        <v>68</v>
      </c>
      <c r="C169" s="6">
        <f t="shared" si="28"/>
        <v>0</v>
      </c>
      <c r="D169" s="64">
        <f t="shared" ref="D169:AP169" si="52">(D58-D113)</f>
        <v>11361.583333333139</v>
      </c>
      <c r="E169" s="64">
        <f t="shared" si="52"/>
        <v>11425.333333333139</v>
      </c>
      <c r="F169" s="68">
        <f t="shared" si="52"/>
        <v>22786.916666666628</v>
      </c>
      <c r="G169" s="64">
        <f t="shared" si="52"/>
        <v>-462.25000000001455</v>
      </c>
      <c r="H169" s="64">
        <f t="shared" si="52"/>
        <v>-67.083333333350311</v>
      </c>
      <c r="I169" s="64">
        <f t="shared" si="52"/>
        <v>855.58333333334303</v>
      </c>
      <c r="J169" s="64">
        <f t="shared" si="52"/>
        <v>1370.2499999999964</v>
      </c>
      <c r="K169" s="64">
        <f t="shared" si="52"/>
        <v>-435.49999999998909</v>
      </c>
      <c r="L169" s="64">
        <f t="shared" si="52"/>
        <v>706.49999999998909</v>
      </c>
      <c r="M169" s="64">
        <f t="shared" si="52"/>
        <v>1093.5</v>
      </c>
      <c r="N169" s="64">
        <f t="shared" si="52"/>
        <v>2340.9999999999927</v>
      </c>
      <c r="O169" s="64">
        <f t="shared" si="52"/>
        <v>1779.7500000000073</v>
      </c>
      <c r="P169" s="64">
        <f t="shared" si="52"/>
        <v>-271.4166666666606</v>
      </c>
      <c r="Q169" s="64">
        <f t="shared" si="52"/>
        <v>-1097.8333333333067</v>
      </c>
      <c r="R169" s="64">
        <f t="shared" si="52"/>
        <v>177.66666666667879</v>
      </c>
      <c r="S169" s="64">
        <f t="shared" si="52"/>
        <v>1723.8333333333576</v>
      </c>
      <c r="T169" s="64">
        <f t="shared" si="52"/>
        <v>1067</v>
      </c>
      <c r="U169" s="64">
        <f t="shared" si="52"/>
        <v>-1883.5000000000109</v>
      </c>
      <c r="V169" s="64">
        <f t="shared" si="52"/>
        <v>2350.166666666657</v>
      </c>
      <c r="W169" s="64">
        <f t="shared" si="52"/>
        <v>1154.4166666666642</v>
      </c>
      <c r="X169" s="64">
        <f t="shared" si="52"/>
        <v>959.50000000000728</v>
      </c>
      <c r="Y169" s="64">
        <f t="shared" si="52"/>
        <v>-227.66666666666424</v>
      </c>
      <c r="Z169" s="64">
        <f t="shared" si="52"/>
        <v>-152.33333333333212</v>
      </c>
      <c r="AA169" s="64">
        <f t="shared" si="52"/>
        <v>745.74999999999636</v>
      </c>
      <c r="AB169" s="64">
        <f t="shared" si="52"/>
        <v>1610.9166666666642</v>
      </c>
      <c r="AC169" s="64">
        <f t="shared" si="52"/>
        <v>-825.58333333332848</v>
      </c>
      <c r="AD169" s="64">
        <f t="shared" si="52"/>
        <v>481.08333333332848</v>
      </c>
      <c r="AE169" s="64">
        <f t="shared" si="52"/>
        <v>769.83333333332121</v>
      </c>
      <c r="AF169" s="64">
        <f t="shared" si="52"/>
        <v>2714.1666666666715</v>
      </c>
      <c r="AG169" s="64">
        <f t="shared" si="52"/>
        <v>1453.4166666666679</v>
      </c>
      <c r="AH169" s="64">
        <f t="shared" si="52"/>
        <v>-711.83333333332848</v>
      </c>
      <c r="AI169" s="64">
        <f t="shared" si="52"/>
        <v>-1113.5833333333358</v>
      </c>
      <c r="AJ169" s="64">
        <f t="shared" si="52"/>
        <v>233.99999999999272</v>
      </c>
      <c r="AK169" s="64">
        <f t="shared" si="52"/>
        <v>2276.0833333333067</v>
      </c>
      <c r="AL169" s="64">
        <f t="shared" si="52"/>
        <v>1022.5</v>
      </c>
      <c r="AM169" s="64">
        <f t="shared" si="52"/>
        <v>-1738.1666666666642</v>
      </c>
      <c r="AN169" s="64">
        <f t="shared" si="52"/>
        <v>2486.4166666666533</v>
      </c>
      <c r="AO169" s="64">
        <f t="shared" si="52"/>
        <v>1575.9166666666642</v>
      </c>
      <c r="AP169" s="64">
        <f t="shared" si="52"/>
        <v>824.41666666666424</v>
      </c>
    </row>
    <row r="170" spans="1:42" x14ac:dyDescent="0.3">
      <c r="A170" s="192" t="s">
        <v>16</v>
      </c>
      <c r="B170" s="192" t="s">
        <v>69</v>
      </c>
      <c r="C170" s="6">
        <f t="shared" si="28"/>
        <v>-5</v>
      </c>
      <c r="D170" s="64">
        <f t="shared" ref="D170:AP170" si="53">(D59-D114)</f>
        <v>33798.083333333372</v>
      </c>
      <c r="E170" s="64">
        <f t="shared" si="53"/>
        <v>27756.416666666744</v>
      </c>
      <c r="F170" s="68">
        <f t="shared" si="53"/>
        <v>61554.500000000698</v>
      </c>
      <c r="G170" s="64">
        <f t="shared" si="53"/>
        <v>-1864.0833333333503</v>
      </c>
      <c r="H170" s="64">
        <f t="shared" si="53"/>
        <v>-423.7499999999709</v>
      </c>
      <c r="I170" s="64">
        <f t="shared" si="53"/>
        <v>-41.250000000007276</v>
      </c>
      <c r="J170" s="64">
        <f t="shared" si="53"/>
        <v>3166.9999999999854</v>
      </c>
      <c r="K170" s="64">
        <f t="shared" si="53"/>
        <v>2787.7499999999563</v>
      </c>
      <c r="L170" s="64">
        <f t="shared" si="53"/>
        <v>4378.7500000000146</v>
      </c>
      <c r="M170" s="64">
        <f t="shared" si="53"/>
        <v>1670.0833333332848</v>
      </c>
      <c r="N170" s="64">
        <f t="shared" si="53"/>
        <v>4856.5000000000146</v>
      </c>
      <c r="O170" s="64">
        <f t="shared" si="53"/>
        <v>3735.3333333333721</v>
      </c>
      <c r="P170" s="64">
        <f t="shared" si="53"/>
        <v>3462.083333333343</v>
      </c>
      <c r="Q170" s="64">
        <f t="shared" si="53"/>
        <v>1842.0833333333503</v>
      </c>
      <c r="R170" s="64">
        <f t="shared" si="53"/>
        <v>1516.0833333333358</v>
      </c>
      <c r="S170" s="64">
        <f t="shared" si="53"/>
        <v>3306.6666666667006</v>
      </c>
      <c r="T170" s="64">
        <f t="shared" si="53"/>
        <v>2541.4999999999782</v>
      </c>
      <c r="U170" s="64">
        <f t="shared" si="53"/>
        <v>130.75</v>
      </c>
      <c r="V170" s="64">
        <f t="shared" si="53"/>
        <v>1478.8333333333321</v>
      </c>
      <c r="W170" s="64">
        <f t="shared" si="53"/>
        <v>621.00000000000182</v>
      </c>
      <c r="X170" s="64">
        <f t="shared" si="53"/>
        <v>632.74999999999818</v>
      </c>
      <c r="Y170" s="64">
        <f t="shared" si="53"/>
        <v>-2252.3333333333503</v>
      </c>
      <c r="Z170" s="64">
        <f t="shared" si="53"/>
        <v>-656.91666666667152</v>
      </c>
      <c r="AA170" s="64">
        <f t="shared" si="53"/>
        <v>-151.83333333333576</v>
      </c>
      <c r="AB170" s="64">
        <f t="shared" si="53"/>
        <v>2768.2500000000291</v>
      </c>
      <c r="AC170" s="64">
        <f t="shared" si="53"/>
        <v>4068.166666666657</v>
      </c>
      <c r="AD170" s="64">
        <f t="shared" si="53"/>
        <v>5179.3333333332994</v>
      </c>
      <c r="AE170" s="64">
        <f t="shared" si="53"/>
        <v>-416.91666666668607</v>
      </c>
      <c r="AF170" s="64">
        <f t="shared" si="53"/>
        <v>3581.4166666666424</v>
      </c>
      <c r="AG170" s="64">
        <f t="shared" si="53"/>
        <v>2431.3333333333139</v>
      </c>
      <c r="AH170" s="64">
        <f t="shared" si="53"/>
        <v>2499.7499999999854</v>
      </c>
      <c r="AI170" s="64">
        <f t="shared" si="53"/>
        <v>282.91666666664969</v>
      </c>
      <c r="AJ170" s="64">
        <f t="shared" si="53"/>
        <v>1685.2500000000291</v>
      </c>
      <c r="AK170" s="64">
        <f t="shared" si="53"/>
        <v>2924.0833333333212</v>
      </c>
      <c r="AL170" s="64">
        <f t="shared" si="53"/>
        <v>2204.1666666666679</v>
      </c>
      <c r="AM170" s="64">
        <f t="shared" si="53"/>
        <v>406.08333333331393</v>
      </c>
      <c r="AN170" s="64">
        <f t="shared" si="53"/>
        <v>1738.0000000000036</v>
      </c>
      <c r="AO170" s="64">
        <f t="shared" si="53"/>
        <v>628.74999999999454</v>
      </c>
      <c r="AP170" s="64">
        <f t="shared" si="53"/>
        <v>836.91666666667697</v>
      </c>
    </row>
    <row r="171" spans="1:42" x14ac:dyDescent="0.3">
      <c r="A171" s="192" t="s">
        <v>15</v>
      </c>
      <c r="B171" s="192" t="s">
        <v>70</v>
      </c>
      <c r="C171" s="6">
        <f t="shared" si="28"/>
        <v>-5</v>
      </c>
      <c r="D171" s="64">
        <f t="shared" ref="D171:AP171" si="54">(D60-D115)</f>
        <v>49344.666666666279</v>
      </c>
      <c r="E171" s="64">
        <f t="shared" si="54"/>
        <v>42866.166666666744</v>
      </c>
      <c r="F171" s="68">
        <f t="shared" si="54"/>
        <v>92210.833333331626</v>
      </c>
      <c r="G171" s="64">
        <f t="shared" si="54"/>
        <v>-1378.0833333332848</v>
      </c>
      <c r="H171" s="64">
        <f t="shared" si="54"/>
        <v>-205.9999999999709</v>
      </c>
      <c r="I171" s="64">
        <f t="shared" si="54"/>
        <v>1383.583333333343</v>
      </c>
      <c r="J171" s="64">
        <f t="shared" si="54"/>
        <v>4484.5000000000146</v>
      </c>
      <c r="K171" s="64">
        <f t="shared" si="54"/>
        <v>3982.416666666657</v>
      </c>
      <c r="L171" s="64">
        <f t="shared" si="54"/>
        <v>9597.5833333332121</v>
      </c>
      <c r="M171" s="64">
        <f t="shared" si="54"/>
        <v>650.25000000005821</v>
      </c>
      <c r="N171" s="64">
        <f t="shared" si="54"/>
        <v>5193.666666666657</v>
      </c>
      <c r="O171" s="64">
        <f t="shared" si="54"/>
        <v>7125.5833333334449</v>
      </c>
      <c r="P171" s="64">
        <f t="shared" si="54"/>
        <v>5006.4166666666715</v>
      </c>
      <c r="Q171" s="64">
        <f t="shared" si="54"/>
        <v>1491.5833333334594</v>
      </c>
      <c r="R171" s="64">
        <f t="shared" si="54"/>
        <v>2211.3333333332994</v>
      </c>
      <c r="S171" s="64">
        <f t="shared" si="54"/>
        <v>3100.7500000000073</v>
      </c>
      <c r="T171" s="64">
        <f t="shared" si="54"/>
        <v>3582.5833333332921</v>
      </c>
      <c r="U171" s="64">
        <f t="shared" si="54"/>
        <v>867.33333333330302</v>
      </c>
      <c r="V171" s="64">
        <f t="shared" si="54"/>
        <v>1833.9166666666533</v>
      </c>
      <c r="W171" s="64">
        <f t="shared" si="54"/>
        <v>-21.500000000005457</v>
      </c>
      <c r="X171" s="64">
        <f t="shared" si="54"/>
        <v>438.74999999999091</v>
      </c>
      <c r="Y171" s="64">
        <f t="shared" si="54"/>
        <v>-1269.3333333334012</v>
      </c>
      <c r="Z171" s="64">
        <f t="shared" si="54"/>
        <v>-328.91666666664241</v>
      </c>
      <c r="AA171" s="64">
        <f t="shared" si="54"/>
        <v>1111.4166666666279</v>
      </c>
      <c r="AB171" s="64">
        <f t="shared" si="54"/>
        <v>4198.7500000000218</v>
      </c>
      <c r="AC171" s="64">
        <f t="shared" si="54"/>
        <v>3597.9166666667297</v>
      </c>
      <c r="AD171" s="64">
        <f t="shared" si="54"/>
        <v>9492.0000000000146</v>
      </c>
      <c r="AE171" s="64">
        <f t="shared" si="54"/>
        <v>599.41666666664241</v>
      </c>
      <c r="AF171" s="64">
        <f t="shared" si="54"/>
        <v>4377.8333333332266</v>
      </c>
      <c r="AG171" s="64">
        <f t="shared" si="54"/>
        <v>5954.2500000000437</v>
      </c>
      <c r="AH171" s="64">
        <f t="shared" si="54"/>
        <v>4040.916666666657</v>
      </c>
      <c r="AI171" s="64">
        <f t="shared" si="54"/>
        <v>361.41666666662059</v>
      </c>
      <c r="AJ171" s="64">
        <f t="shared" si="54"/>
        <v>1434.583333333343</v>
      </c>
      <c r="AK171" s="64">
        <f t="shared" si="54"/>
        <v>3254.9166666665988</v>
      </c>
      <c r="AL171" s="64">
        <f t="shared" si="54"/>
        <v>2574.0833333333212</v>
      </c>
      <c r="AM171" s="64">
        <f t="shared" si="54"/>
        <v>892.41666666665697</v>
      </c>
      <c r="AN171" s="64">
        <f t="shared" si="54"/>
        <v>1625.0833333333176</v>
      </c>
      <c r="AO171" s="64">
        <f t="shared" si="54"/>
        <v>367.16666666667879</v>
      </c>
      <c r="AP171" s="64">
        <f t="shared" si="54"/>
        <v>582.24999999998181</v>
      </c>
    </row>
    <row r="172" spans="1:42" x14ac:dyDescent="0.3">
      <c r="A172" s="192" t="s">
        <v>28</v>
      </c>
      <c r="B172" s="192" t="s">
        <v>71</v>
      </c>
      <c r="C172" s="6">
        <f t="shared" si="28"/>
        <v>-7</v>
      </c>
      <c r="D172" s="64">
        <f t="shared" ref="D172:AP172" si="55">(D61-D116)</f>
        <v>62378.16666666558</v>
      </c>
      <c r="E172" s="64">
        <f t="shared" si="55"/>
        <v>54091.500000000698</v>
      </c>
      <c r="F172" s="68">
        <f t="shared" si="55"/>
        <v>116469.66666666651</v>
      </c>
      <c r="G172" s="64">
        <f t="shared" si="55"/>
        <v>-1403.9166666666715</v>
      </c>
      <c r="H172" s="64">
        <f t="shared" si="55"/>
        <v>-348.83333333334303</v>
      </c>
      <c r="I172" s="64">
        <f t="shared" si="55"/>
        <v>1047.5000000000146</v>
      </c>
      <c r="J172" s="64">
        <f t="shared" si="55"/>
        <v>5091.333333333343</v>
      </c>
      <c r="K172" s="64">
        <f t="shared" si="55"/>
        <v>7316.4166666666861</v>
      </c>
      <c r="L172" s="64">
        <f t="shared" si="55"/>
        <v>12520.916666666715</v>
      </c>
      <c r="M172" s="64">
        <f t="shared" si="55"/>
        <v>4677.0833333334886</v>
      </c>
      <c r="N172" s="64">
        <f t="shared" si="55"/>
        <v>5339.9166666667734</v>
      </c>
      <c r="O172" s="64">
        <f t="shared" si="55"/>
        <v>5332.4999999999854</v>
      </c>
      <c r="P172" s="64">
        <f t="shared" si="55"/>
        <v>5544.3333333332703</v>
      </c>
      <c r="Q172" s="64">
        <f t="shared" si="55"/>
        <v>2465.4166666666715</v>
      </c>
      <c r="R172" s="64">
        <f t="shared" si="55"/>
        <v>1456.9999999999272</v>
      </c>
      <c r="S172" s="64">
        <f t="shared" si="55"/>
        <v>5053.6666666666424</v>
      </c>
      <c r="T172" s="64">
        <f t="shared" si="55"/>
        <v>3463.1666666666279</v>
      </c>
      <c r="U172" s="64">
        <f t="shared" si="55"/>
        <v>1049.7499999999854</v>
      </c>
      <c r="V172" s="64">
        <f t="shared" si="55"/>
        <v>2305.8333333333212</v>
      </c>
      <c r="W172" s="64">
        <f t="shared" si="55"/>
        <v>480.25000000000728</v>
      </c>
      <c r="X172" s="64">
        <f t="shared" si="55"/>
        <v>985.83333333333758</v>
      </c>
      <c r="Y172" s="64">
        <f t="shared" si="55"/>
        <v>-1353.5833333333358</v>
      </c>
      <c r="Z172" s="64">
        <f t="shared" si="55"/>
        <v>-542.16666666665697</v>
      </c>
      <c r="AA172" s="64">
        <f t="shared" si="55"/>
        <v>556.41666666667152</v>
      </c>
      <c r="AB172" s="64">
        <f t="shared" si="55"/>
        <v>5302.5833333333576</v>
      </c>
      <c r="AC172" s="64">
        <f t="shared" si="55"/>
        <v>5101.3333333332121</v>
      </c>
      <c r="AD172" s="64">
        <f t="shared" si="55"/>
        <v>10777.750000000175</v>
      </c>
      <c r="AE172" s="64">
        <f t="shared" si="55"/>
        <v>4106.6666666666279</v>
      </c>
      <c r="AF172" s="64">
        <f t="shared" si="55"/>
        <v>5365.6666666664823</v>
      </c>
      <c r="AG172" s="64">
        <f t="shared" si="55"/>
        <v>4793.8333333333867</v>
      </c>
      <c r="AH172" s="64">
        <f t="shared" si="55"/>
        <v>3791.0000000000728</v>
      </c>
      <c r="AI172" s="64">
        <f t="shared" si="55"/>
        <v>713.91666666677338</v>
      </c>
      <c r="AJ172" s="64">
        <f t="shared" si="55"/>
        <v>2311.5833333333576</v>
      </c>
      <c r="AK172" s="64">
        <f t="shared" si="55"/>
        <v>3962.1666666665697</v>
      </c>
      <c r="AL172" s="64">
        <f t="shared" si="55"/>
        <v>3499.7499999999491</v>
      </c>
      <c r="AM172" s="64">
        <f t="shared" si="55"/>
        <v>1037.3333333333576</v>
      </c>
      <c r="AN172" s="64">
        <f t="shared" si="55"/>
        <v>2658.2499999999854</v>
      </c>
      <c r="AO172" s="64">
        <f t="shared" si="55"/>
        <v>761.66666666666424</v>
      </c>
      <c r="AP172" s="64">
        <f t="shared" si="55"/>
        <v>1247.3333333333358</v>
      </c>
    </row>
    <row r="173" spans="1:42" x14ac:dyDescent="0.3">
      <c r="A173" s="192" t="s">
        <v>12</v>
      </c>
      <c r="B173" s="192" t="s">
        <v>72</v>
      </c>
      <c r="C173" s="6">
        <f t="shared" si="28"/>
        <v>-7</v>
      </c>
      <c r="D173" s="64">
        <f t="shared" ref="D173:AP173" si="56">(D62-D117)</f>
        <v>27870.333333333605</v>
      </c>
      <c r="E173" s="64">
        <f t="shared" si="56"/>
        <v>27829.333333333023</v>
      </c>
      <c r="F173" s="68">
        <f t="shared" si="56"/>
        <v>55699.666666668141</v>
      </c>
      <c r="G173" s="64">
        <f t="shared" si="56"/>
        <v>-2581.4166666666351</v>
      </c>
      <c r="H173" s="64">
        <f t="shared" si="56"/>
        <v>-1285.1666666666715</v>
      </c>
      <c r="I173" s="64">
        <f t="shared" si="56"/>
        <v>823.16666666667152</v>
      </c>
      <c r="J173" s="64">
        <f t="shared" si="56"/>
        <v>3860.6666666666497</v>
      </c>
      <c r="K173" s="64">
        <f t="shared" si="56"/>
        <v>967.41666666668607</v>
      </c>
      <c r="L173" s="64">
        <f t="shared" si="56"/>
        <v>1780.4999999999418</v>
      </c>
      <c r="M173" s="64">
        <f t="shared" si="56"/>
        <v>1323.9166666666424</v>
      </c>
      <c r="N173" s="64">
        <f t="shared" si="56"/>
        <v>4204.5833333332848</v>
      </c>
      <c r="O173" s="64">
        <f t="shared" si="56"/>
        <v>4271.4166666667443</v>
      </c>
      <c r="P173" s="64">
        <f t="shared" si="56"/>
        <v>3136.2499999999127</v>
      </c>
      <c r="Q173" s="64">
        <f t="shared" si="56"/>
        <v>-249.00000000010186</v>
      </c>
      <c r="R173" s="64">
        <f t="shared" si="56"/>
        <v>751.99999999997817</v>
      </c>
      <c r="S173" s="64">
        <f t="shared" si="56"/>
        <v>4310.4999999999854</v>
      </c>
      <c r="T173" s="64">
        <f t="shared" si="56"/>
        <v>3885.9166666666715</v>
      </c>
      <c r="U173" s="64">
        <f t="shared" si="56"/>
        <v>-79.083333333346673</v>
      </c>
      <c r="V173" s="64">
        <f t="shared" si="56"/>
        <v>1861.1666666666679</v>
      </c>
      <c r="W173" s="64">
        <f t="shared" si="56"/>
        <v>392.49999999999272</v>
      </c>
      <c r="X173" s="64">
        <f t="shared" si="56"/>
        <v>494.99999999999636</v>
      </c>
      <c r="Y173" s="64">
        <f t="shared" si="56"/>
        <v>-2620.3333333333576</v>
      </c>
      <c r="Z173" s="64">
        <f t="shared" si="56"/>
        <v>-1021.7500000000437</v>
      </c>
      <c r="AA173" s="64">
        <f t="shared" si="56"/>
        <v>477.91666666669335</v>
      </c>
      <c r="AB173" s="64">
        <f t="shared" si="56"/>
        <v>3692.3333333333576</v>
      </c>
      <c r="AC173" s="64">
        <f t="shared" si="56"/>
        <v>1344.416666666657</v>
      </c>
      <c r="AD173" s="64">
        <f t="shared" si="56"/>
        <v>2806.1666666665842</v>
      </c>
      <c r="AE173" s="64">
        <f t="shared" si="56"/>
        <v>982.49999999995634</v>
      </c>
      <c r="AF173" s="64">
        <f t="shared" si="56"/>
        <v>4724</v>
      </c>
      <c r="AG173" s="64">
        <f t="shared" si="56"/>
        <v>3212.0833333332994</v>
      </c>
      <c r="AH173" s="64">
        <f t="shared" si="56"/>
        <v>2650.8333333333867</v>
      </c>
      <c r="AI173" s="64">
        <f t="shared" si="56"/>
        <v>-238.416666666737</v>
      </c>
      <c r="AJ173" s="64">
        <f t="shared" si="56"/>
        <v>470.58333333335031</v>
      </c>
      <c r="AK173" s="64">
        <f t="shared" si="56"/>
        <v>4929.9166666666933</v>
      </c>
      <c r="AL173" s="64">
        <f t="shared" si="56"/>
        <v>3514.9166666666642</v>
      </c>
      <c r="AM173" s="64">
        <f t="shared" si="56"/>
        <v>-129.75000000000364</v>
      </c>
      <c r="AN173" s="64">
        <f t="shared" si="56"/>
        <v>2118.9166666666679</v>
      </c>
      <c r="AO173" s="64">
        <f t="shared" si="56"/>
        <v>316.33333333333576</v>
      </c>
      <c r="AP173" s="64">
        <f t="shared" si="56"/>
        <v>598.66666666665697</v>
      </c>
    </row>
    <row r="174" spans="1:42" x14ac:dyDescent="0.3">
      <c r="A174" s="192" t="s">
        <v>37</v>
      </c>
      <c r="B174" s="192" t="s">
        <v>73</v>
      </c>
      <c r="C174" s="6">
        <f t="shared" si="28"/>
        <v>-5</v>
      </c>
      <c r="D174" s="64">
        <f t="shared" ref="D174:AP174" si="57">(D63-D118)</f>
        <v>15841.249999999534</v>
      </c>
      <c r="E174" s="64">
        <f t="shared" si="57"/>
        <v>20010.166666666861</v>
      </c>
      <c r="F174" s="68">
        <f t="shared" si="57"/>
        <v>35851.416666667908</v>
      </c>
      <c r="G174" s="64">
        <f t="shared" si="57"/>
        <v>-2151.4999999999854</v>
      </c>
      <c r="H174" s="64">
        <f t="shared" si="57"/>
        <v>-1130.6666666666497</v>
      </c>
      <c r="I174" s="64">
        <f t="shared" si="57"/>
        <v>488.08333333332848</v>
      </c>
      <c r="J174" s="64">
        <f t="shared" si="57"/>
        <v>3757.4999999999854</v>
      </c>
      <c r="K174" s="64">
        <f t="shared" si="57"/>
        <v>549.5833333332921</v>
      </c>
      <c r="L174" s="64">
        <f t="shared" si="57"/>
        <v>1674</v>
      </c>
      <c r="M174" s="64">
        <f t="shared" si="57"/>
        <v>-253.7500000000291</v>
      </c>
      <c r="N174" s="64">
        <f t="shared" si="57"/>
        <v>547.9999999999709</v>
      </c>
      <c r="O174" s="64">
        <f t="shared" si="57"/>
        <v>740.66666666664241</v>
      </c>
      <c r="P174" s="64">
        <f t="shared" si="57"/>
        <v>2323.9999999999563</v>
      </c>
      <c r="Q174" s="64">
        <f t="shared" si="57"/>
        <v>1121.4166666666206</v>
      </c>
      <c r="R174" s="64">
        <f t="shared" si="57"/>
        <v>381.49999999997817</v>
      </c>
      <c r="S174" s="64">
        <f t="shared" si="57"/>
        <v>3203.6666666666861</v>
      </c>
      <c r="T174" s="64">
        <f t="shared" si="57"/>
        <v>2225.5833333333212</v>
      </c>
      <c r="U174" s="64">
        <f t="shared" si="57"/>
        <v>-726.91666666666788</v>
      </c>
      <c r="V174" s="64">
        <f t="shared" si="57"/>
        <v>1968.0000000000073</v>
      </c>
      <c r="W174" s="64">
        <f t="shared" si="57"/>
        <v>574.91666666667334</v>
      </c>
      <c r="X174" s="64">
        <f t="shared" si="57"/>
        <v>547.16666666667152</v>
      </c>
      <c r="Y174" s="64">
        <f t="shared" si="57"/>
        <v>-2081.8333333333139</v>
      </c>
      <c r="Z174" s="64">
        <f t="shared" si="57"/>
        <v>-1214.9166666667006</v>
      </c>
      <c r="AA174" s="64">
        <f t="shared" si="57"/>
        <v>628.25</v>
      </c>
      <c r="AB174" s="64">
        <f t="shared" si="57"/>
        <v>3538.1666666666642</v>
      </c>
      <c r="AC174" s="64">
        <f t="shared" si="57"/>
        <v>656.33333333333576</v>
      </c>
      <c r="AD174" s="64">
        <f t="shared" si="57"/>
        <v>3015.8333333333285</v>
      </c>
      <c r="AE174" s="64">
        <f t="shared" si="57"/>
        <v>275.33333333335759</v>
      </c>
      <c r="AF174" s="64">
        <f t="shared" si="57"/>
        <v>1338.9166666666715</v>
      </c>
      <c r="AG174" s="64">
        <f t="shared" si="57"/>
        <v>1878.0000000000873</v>
      </c>
      <c r="AH174" s="64">
        <f t="shared" si="57"/>
        <v>2302.5000000000655</v>
      </c>
      <c r="AI174" s="64">
        <f t="shared" si="57"/>
        <v>378.75000000005821</v>
      </c>
      <c r="AJ174" s="64">
        <f t="shared" si="57"/>
        <v>782.33333333328483</v>
      </c>
      <c r="AK174" s="64">
        <f t="shared" si="57"/>
        <v>3496.4166666667006</v>
      </c>
      <c r="AL174" s="64">
        <f t="shared" si="57"/>
        <v>1783.5833333333248</v>
      </c>
      <c r="AM174" s="64">
        <f t="shared" si="57"/>
        <v>-239.83333333332484</v>
      </c>
      <c r="AN174" s="64">
        <f t="shared" si="57"/>
        <v>2088.4166666666715</v>
      </c>
      <c r="AO174" s="64">
        <f t="shared" si="57"/>
        <v>816.50000000001091</v>
      </c>
      <c r="AP174" s="64">
        <f t="shared" si="57"/>
        <v>567.41666666667152</v>
      </c>
    </row>
    <row r="175" spans="1:42" x14ac:dyDescent="0.3">
      <c r="A175" s="192" t="s">
        <v>32</v>
      </c>
      <c r="B175" s="192" t="s">
        <v>74</v>
      </c>
      <c r="C175" s="6">
        <f t="shared" si="28"/>
        <v>-2</v>
      </c>
      <c r="D175" s="64">
        <f t="shared" ref="D175:AP175" si="58">(D64-D119)</f>
        <v>27062.500000000349</v>
      </c>
      <c r="E175" s="64">
        <f t="shared" si="58"/>
        <v>25019.916666666511</v>
      </c>
      <c r="F175" s="68">
        <f t="shared" si="58"/>
        <v>52082.416666666977</v>
      </c>
      <c r="G175" s="64">
        <f t="shared" si="58"/>
        <v>-711.58333333333576</v>
      </c>
      <c r="H175" s="64">
        <f t="shared" si="58"/>
        <v>124.33333333330665</v>
      </c>
      <c r="I175" s="64">
        <f t="shared" si="58"/>
        <v>1688.9166666666933</v>
      </c>
      <c r="J175" s="64">
        <f t="shared" si="58"/>
        <v>4579.6666666667152</v>
      </c>
      <c r="K175" s="64">
        <f t="shared" si="58"/>
        <v>-392.08333333330665</v>
      </c>
      <c r="L175" s="64">
        <f t="shared" si="58"/>
        <v>996.33333333334303</v>
      </c>
      <c r="M175" s="64">
        <f t="shared" si="58"/>
        <v>1519.4166666666861</v>
      </c>
      <c r="N175" s="64">
        <f t="shared" si="58"/>
        <v>4187.666666666657</v>
      </c>
      <c r="O175" s="64">
        <f t="shared" si="58"/>
        <v>3541.8333333333285</v>
      </c>
      <c r="P175" s="64">
        <f t="shared" si="58"/>
        <v>937.83333333334303</v>
      </c>
      <c r="Q175" s="64">
        <f t="shared" si="58"/>
        <v>-284.58333333332848</v>
      </c>
      <c r="R175" s="64">
        <f t="shared" si="58"/>
        <v>7.7499999999563443</v>
      </c>
      <c r="S175" s="64">
        <f t="shared" si="58"/>
        <v>3658.0000000000218</v>
      </c>
      <c r="T175" s="64">
        <f t="shared" si="58"/>
        <v>2635.0833333333139</v>
      </c>
      <c r="U175" s="64">
        <f t="shared" si="58"/>
        <v>-1413.166666666657</v>
      </c>
      <c r="V175" s="64">
        <f t="shared" si="58"/>
        <v>3063.083333333303</v>
      </c>
      <c r="W175" s="64">
        <f t="shared" si="58"/>
        <v>1511.8333333333503</v>
      </c>
      <c r="X175" s="64">
        <f t="shared" si="58"/>
        <v>1412.1666666666642</v>
      </c>
      <c r="Y175" s="64">
        <f t="shared" si="58"/>
        <v>-344.83333333334303</v>
      </c>
      <c r="Z175" s="64">
        <f t="shared" si="58"/>
        <v>-4.9999999999781721</v>
      </c>
      <c r="AA175" s="64">
        <f t="shared" si="58"/>
        <v>1613.8333333333285</v>
      </c>
      <c r="AB175" s="64">
        <f t="shared" si="58"/>
        <v>3636.2499999999927</v>
      </c>
      <c r="AC175" s="64">
        <f t="shared" si="58"/>
        <v>-1150.25</v>
      </c>
      <c r="AD175" s="64">
        <f t="shared" si="58"/>
        <v>73.416666666649689</v>
      </c>
      <c r="AE175" s="64">
        <f t="shared" si="58"/>
        <v>1255.0833333333139</v>
      </c>
      <c r="AF175" s="64">
        <f t="shared" si="58"/>
        <v>3597</v>
      </c>
      <c r="AG175" s="64">
        <f t="shared" si="58"/>
        <v>3998.5833333333576</v>
      </c>
      <c r="AH175" s="64">
        <f t="shared" si="58"/>
        <v>1010.8333333333139</v>
      </c>
      <c r="AI175" s="64">
        <f t="shared" si="58"/>
        <v>-841.75</v>
      </c>
      <c r="AJ175" s="64">
        <f t="shared" si="58"/>
        <v>795.83333333335031</v>
      </c>
      <c r="AK175" s="64">
        <f t="shared" si="58"/>
        <v>3473.9999999999927</v>
      </c>
      <c r="AL175" s="64">
        <f t="shared" si="58"/>
        <v>2765.166666666657</v>
      </c>
      <c r="AM175" s="64">
        <f t="shared" si="58"/>
        <v>-1527.4999999999927</v>
      </c>
      <c r="AN175" s="64">
        <f t="shared" si="58"/>
        <v>2971.4166666666642</v>
      </c>
      <c r="AO175" s="64">
        <f t="shared" si="58"/>
        <v>2274.8333333333248</v>
      </c>
      <c r="AP175" s="64">
        <f t="shared" si="58"/>
        <v>1423.0000000000036</v>
      </c>
    </row>
    <row r="176" spans="1:42" x14ac:dyDescent="0.3">
      <c r="A176" s="192" t="s">
        <v>19</v>
      </c>
      <c r="B176" s="192" t="s">
        <v>75</v>
      </c>
      <c r="C176" s="6">
        <f t="shared" si="28"/>
        <v>-4</v>
      </c>
      <c r="D176" s="64">
        <f t="shared" ref="D176:AP176" si="59">(D65-D120)</f>
        <v>15291.083333333198</v>
      </c>
      <c r="E176" s="64">
        <f t="shared" si="59"/>
        <v>15349.166666666686</v>
      </c>
      <c r="F176" s="68">
        <f t="shared" si="59"/>
        <v>30640.250000000116</v>
      </c>
      <c r="G176" s="64">
        <f t="shared" si="59"/>
        <v>-129.58333333334303</v>
      </c>
      <c r="H176" s="64">
        <f t="shared" si="59"/>
        <v>-36.916666666660603</v>
      </c>
      <c r="I176" s="64">
        <f t="shared" si="59"/>
        <v>841.49999999999272</v>
      </c>
      <c r="J176" s="64">
        <f t="shared" si="59"/>
        <v>2138.7500000000073</v>
      </c>
      <c r="K176" s="64">
        <f t="shared" si="59"/>
        <v>1078.0833333333394</v>
      </c>
      <c r="L176" s="64">
        <f t="shared" si="59"/>
        <v>1919.9166666666752</v>
      </c>
      <c r="M176" s="64">
        <f t="shared" si="59"/>
        <v>768.24999999999272</v>
      </c>
      <c r="N176" s="64">
        <f t="shared" si="59"/>
        <v>1456.3333333333467</v>
      </c>
      <c r="O176" s="64">
        <f t="shared" si="59"/>
        <v>1548.7500000000036</v>
      </c>
      <c r="P176" s="64">
        <f t="shared" si="59"/>
        <v>655.58333333333576</v>
      </c>
      <c r="Q176" s="64">
        <f t="shared" si="59"/>
        <v>410.24999999999272</v>
      </c>
      <c r="R176" s="64">
        <f t="shared" si="59"/>
        <v>368.83333333334667</v>
      </c>
      <c r="S176" s="64">
        <f t="shared" si="59"/>
        <v>1385.75</v>
      </c>
      <c r="T176" s="64">
        <f t="shared" si="59"/>
        <v>1034.4166666666679</v>
      </c>
      <c r="U176" s="64">
        <f t="shared" si="59"/>
        <v>-348.49999999999454</v>
      </c>
      <c r="V176" s="64">
        <f t="shared" si="59"/>
        <v>974.74999999999636</v>
      </c>
      <c r="W176" s="64">
        <f t="shared" si="59"/>
        <v>675.66666666667152</v>
      </c>
      <c r="X176" s="64">
        <f t="shared" si="59"/>
        <v>549.24999999999818</v>
      </c>
      <c r="Y176" s="64">
        <f t="shared" si="59"/>
        <v>3.249999999996362</v>
      </c>
      <c r="Z176" s="64">
        <f t="shared" si="59"/>
        <v>-71.333333333324845</v>
      </c>
      <c r="AA176" s="64">
        <f t="shared" si="59"/>
        <v>458.66666666668243</v>
      </c>
      <c r="AB176" s="64">
        <f t="shared" si="59"/>
        <v>2523.4166666666679</v>
      </c>
      <c r="AC176" s="64">
        <f t="shared" si="59"/>
        <v>693.58333333332484</v>
      </c>
      <c r="AD176" s="64">
        <f t="shared" si="59"/>
        <v>1460.75</v>
      </c>
      <c r="AE176" s="64">
        <f t="shared" si="59"/>
        <v>939.6666666666606</v>
      </c>
      <c r="AF176" s="64">
        <f t="shared" si="59"/>
        <v>1362.2500000000327</v>
      </c>
      <c r="AG176" s="64">
        <f t="shared" si="59"/>
        <v>1911.5000000000073</v>
      </c>
      <c r="AH176" s="64">
        <f t="shared" si="59"/>
        <v>798.41666666668971</v>
      </c>
      <c r="AI176" s="64">
        <f t="shared" si="59"/>
        <v>103.25000000000728</v>
      </c>
      <c r="AJ176" s="64">
        <f t="shared" si="59"/>
        <v>560.1666666666606</v>
      </c>
      <c r="AK176" s="64">
        <f t="shared" si="59"/>
        <v>1393.1666666666824</v>
      </c>
      <c r="AL176" s="64">
        <f t="shared" si="59"/>
        <v>1014.8333333333394</v>
      </c>
      <c r="AM176" s="64">
        <f t="shared" si="59"/>
        <v>-321.75</v>
      </c>
      <c r="AN176" s="64">
        <f t="shared" si="59"/>
        <v>1352.6666666666624</v>
      </c>
      <c r="AO176" s="64">
        <f t="shared" si="59"/>
        <v>641.83333333333394</v>
      </c>
      <c r="AP176" s="64">
        <f t="shared" si="59"/>
        <v>524.83333333333212</v>
      </c>
    </row>
    <row r="177" spans="1:42" x14ac:dyDescent="0.3">
      <c r="A177" s="192" t="s">
        <v>27</v>
      </c>
      <c r="B177" s="192" t="s">
        <v>76</v>
      </c>
      <c r="C177" s="6">
        <f t="shared" si="28"/>
        <v>-8</v>
      </c>
      <c r="D177" s="64">
        <f t="shared" ref="D177:AP177" si="60">(D66-D121)</f>
        <v>20577.749999999884</v>
      </c>
      <c r="E177" s="64">
        <f t="shared" si="60"/>
        <v>20581.916666666977</v>
      </c>
      <c r="F177" s="68">
        <f t="shared" si="60"/>
        <v>41159.666666666511</v>
      </c>
      <c r="G177" s="64">
        <f t="shared" si="60"/>
        <v>-955.16666666664241</v>
      </c>
      <c r="H177" s="64">
        <f t="shared" si="60"/>
        <v>-890.66666666667879</v>
      </c>
      <c r="I177" s="64">
        <f t="shared" si="60"/>
        <v>1741.5833333333867</v>
      </c>
      <c r="J177" s="64">
        <f t="shared" si="60"/>
        <v>3646.9166666666933</v>
      </c>
      <c r="K177" s="64">
        <f t="shared" si="60"/>
        <v>-949.08333333330665</v>
      </c>
      <c r="L177" s="64">
        <f t="shared" si="60"/>
        <v>1997.6666666666715</v>
      </c>
      <c r="M177" s="64">
        <f t="shared" si="60"/>
        <v>1796.6666666666715</v>
      </c>
      <c r="N177" s="64">
        <f t="shared" si="60"/>
        <v>3768.0000000000437</v>
      </c>
      <c r="O177" s="64">
        <f t="shared" si="60"/>
        <v>3835.916666666657</v>
      </c>
      <c r="P177" s="64">
        <f t="shared" si="60"/>
        <v>-430.91666666664969</v>
      </c>
      <c r="Q177" s="64">
        <f t="shared" si="60"/>
        <v>-1803.9999999999927</v>
      </c>
      <c r="R177" s="64">
        <f t="shared" si="60"/>
        <v>-886.50000000007276</v>
      </c>
      <c r="S177" s="64">
        <f t="shared" si="60"/>
        <v>2926.1666666666715</v>
      </c>
      <c r="T177" s="64">
        <f t="shared" si="60"/>
        <v>2698.1666666666788</v>
      </c>
      <c r="U177" s="64">
        <f t="shared" si="60"/>
        <v>-2365.1666666666424</v>
      </c>
      <c r="V177" s="64">
        <f t="shared" si="60"/>
        <v>3248.9999999999927</v>
      </c>
      <c r="W177" s="64">
        <f t="shared" si="60"/>
        <v>2287.8333333333503</v>
      </c>
      <c r="X177" s="64">
        <f t="shared" si="60"/>
        <v>911.33333333334303</v>
      </c>
      <c r="Y177" s="64">
        <f t="shared" si="60"/>
        <v>-1268.8333333333212</v>
      </c>
      <c r="Z177" s="64">
        <f t="shared" si="60"/>
        <v>-607.75000000004366</v>
      </c>
      <c r="AA177" s="64">
        <f t="shared" si="60"/>
        <v>1649.2499999999927</v>
      </c>
      <c r="AB177" s="64">
        <f t="shared" si="60"/>
        <v>3361.9166666666424</v>
      </c>
      <c r="AC177" s="64">
        <f t="shared" si="60"/>
        <v>127.74999999998545</v>
      </c>
      <c r="AD177" s="64">
        <f t="shared" si="60"/>
        <v>1347.7499999999927</v>
      </c>
      <c r="AE177" s="64">
        <f t="shared" si="60"/>
        <v>1283.2500000000364</v>
      </c>
      <c r="AF177" s="64">
        <f t="shared" si="60"/>
        <v>4335.7499999999563</v>
      </c>
      <c r="AG177" s="64">
        <f t="shared" si="60"/>
        <v>3268.4166666666279</v>
      </c>
      <c r="AH177" s="64">
        <f t="shared" si="60"/>
        <v>-402.25000000004366</v>
      </c>
      <c r="AI177" s="64">
        <f t="shared" si="60"/>
        <v>-2582.4166666666861</v>
      </c>
      <c r="AJ177" s="64">
        <f t="shared" si="60"/>
        <v>-446.16666666662786</v>
      </c>
      <c r="AK177" s="64">
        <f t="shared" si="60"/>
        <v>3535.916666666737</v>
      </c>
      <c r="AL177" s="64">
        <f t="shared" si="60"/>
        <v>2333.2500000000146</v>
      </c>
      <c r="AM177" s="64">
        <f t="shared" si="60"/>
        <v>-2735.5000000000218</v>
      </c>
      <c r="AN177" s="64">
        <f t="shared" si="60"/>
        <v>4055.0833333333285</v>
      </c>
      <c r="AO177" s="64">
        <f t="shared" si="60"/>
        <v>2171.4999999999964</v>
      </c>
      <c r="AP177" s="64">
        <f t="shared" si="60"/>
        <v>1155</v>
      </c>
    </row>
    <row r="178" spans="1:42" x14ac:dyDescent="0.3">
      <c r="A178" s="192" t="s">
        <v>13</v>
      </c>
      <c r="B178" s="192" t="s">
        <v>77</v>
      </c>
      <c r="C178" s="6">
        <f t="shared" ref="C178:C195" si="61">C67-C122</f>
        <v>-11</v>
      </c>
      <c r="D178" s="64">
        <f t="shared" ref="D178:AP178" si="62">(D67-D122)</f>
        <v>26411.416666666977</v>
      </c>
      <c r="E178" s="64">
        <f t="shared" si="62"/>
        <v>26790.916666666511</v>
      </c>
      <c r="F178" s="68">
        <f t="shared" si="62"/>
        <v>53202.333333332324</v>
      </c>
      <c r="G178" s="64">
        <f t="shared" si="62"/>
        <v>-932.83333333331393</v>
      </c>
      <c r="H178" s="64">
        <f t="shared" si="62"/>
        <v>1113.4166666666497</v>
      </c>
      <c r="I178" s="64">
        <f t="shared" si="62"/>
        <v>2380.9166666666351</v>
      </c>
      <c r="J178" s="64">
        <f t="shared" si="62"/>
        <v>4420.3333333333503</v>
      </c>
      <c r="K178" s="64">
        <f t="shared" si="62"/>
        <v>-1195.2499999999927</v>
      </c>
      <c r="L178" s="64">
        <f t="shared" si="62"/>
        <v>1008.99999999992</v>
      </c>
      <c r="M178" s="64">
        <f t="shared" si="62"/>
        <v>1606.7500000000291</v>
      </c>
      <c r="N178" s="64">
        <f t="shared" si="62"/>
        <v>5225.8333333333503</v>
      </c>
      <c r="O178" s="64">
        <f t="shared" si="62"/>
        <v>4054.1666666666715</v>
      </c>
      <c r="P178" s="64">
        <f t="shared" si="62"/>
        <v>852.58333333338669</v>
      </c>
      <c r="Q178" s="64">
        <f t="shared" si="62"/>
        <v>-1741.0000000000146</v>
      </c>
      <c r="R178" s="64">
        <f t="shared" si="62"/>
        <v>371.25000000004366</v>
      </c>
      <c r="S178" s="64">
        <f t="shared" si="62"/>
        <v>3390.3333333333358</v>
      </c>
      <c r="T178" s="64">
        <f t="shared" si="62"/>
        <v>2164.9166666666788</v>
      </c>
      <c r="U178" s="64">
        <f t="shared" si="62"/>
        <v>-2866.916666666657</v>
      </c>
      <c r="V178" s="64">
        <f t="shared" si="62"/>
        <v>3403.6666666666351</v>
      </c>
      <c r="W178" s="64">
        <f t="shared" si="62"/>
        <v>1827.75</v>
      </c>
      <c r="X178" s="64">
        <f t="shared" si="62"/>
        <v>1326.4999999999854</v>
      </c>
      <c r="Y178" s="64">
        <f t="shared" si="62"/>
        <v>-480.25000000000728</v>
      </c>
      <c r="Z178" s="64">
        <f t="shared" si="62"/>
        <v>979.41666666667152</v>
      </c>
      <c r="AA178" s="64">
        <f t="shared" si="62"/>
        <v>1893.6666666666933</v>
      </c>
      <c r="AB178" s="64">
        <f t="shared" si="62"/>
        <v>4247.2499999999927</v>
      </c>
      <c r="AC178" s="64">
        <f t="shared" si="62"/>
        <v>-1393.083333333343</v>
      </c>
      <c r="AD178" s="64">
        <f t="shared" si="62"/>
        <v>635.91666666667152</v>
      </c>
      <c r="AE178" s="64">
        <f t="shared" si="62"/>
        <v>1714.2500000000291</v>
      </c>
      <c r="AF178" s="64">
        <f t="shared" si="62"/>
        <v>5284.5833333332848</v>
      </c>
      <c r="AG178" s="64">
        <f t="shared" si="62"/>
        <v>4700.1666666666642</v>
      </c>
      <c r="AH178" s="64">
        <f t="shared" si="62"/>
        <v>259.91666666662786</v>
      </c>
      <c r="AI178" s="64">
        <f t="shared" si="62"/>
        <v>-1738.0000000000146</v>
      </c>
      <c r="AJ178" s="64">
        <f t="shared" si="62"/>
        <v>706.58333333334303</v>
      </c>
      <c r="AK178" s="64">
        <f t="shared" si="62"/>
        <v>3487.8333333332921</v>
      </c>
      <c r="AL178" s="64">
        <f t="shared" si="62"/>
        <v>2318.6666666666715</v>
      </c>
      <c r="AM178" s="64">
        <f t="shared" si="62"/>
        <v>-3314.5833333333067</v>
      </c>
      <c r="AN178" s="64">
        <f t="shared" si="62"/>
        <v>4185.75</v>
      </c>
      <c r="AO178" s="64">
        <f t="shared" si="62"/>
        <v>2198.5833333333394</v>
      </c>
      <c r="AP178" s="64">
        <f t="shared" si="62"/>
        <v>1104.2499999999854</v>
      </c>
    </row>
    <row r="179" spans="1:42" x14ac:dyDescent="0.3">
      <c r="A179" s="192" t="s">
        <v>40</v>
      </c>
      <c r="B179" s="192" t="s">
        <v>78</v>
      </c>
      <c r="C179" s="6">
        <f t="shared" si="61"/>
        <v>-2</v>
      </c>
      <c r="D179" s="64">
        <f t="shared" ref="D179:AP179" si="63">(D68-D123)</f>
        <v>7619.75</v>
      </c>
      <c r="E179" s="64">
        <f t="shared" si="63"/>
        <v>9716.6666666666279</v>
      </c>
      <c r="F179" s="68">
        <f t="shared" si="63"/>
        <v>17336.416666666744</v>
      </c>
      <c r="G179" s="64">
        <f t="shared" si="63"/>
        <v>-1175.7500000000146</v>
      </c>
      <c r="H179" s="64">
        <f t="shared" si="63"/>
        <v>-481.24999999999272</v>
      </c>
      <c r="I179" s="64">
        <f t="shared" si="63"/>
        <v>214.83333333332848</v>
      </c>
      <c r="J179" s="64">
        <f t="shared" si="63"/>
        <v>2493.5833333333285</v>
      </c>
      <c r="K179" s="64">
        <f t="shared" si="63"/>
        <v>138.66666666669698</v>
      </c>
      <c r="L179" s="64">
        <f t="shared" si="63"/>
        <v>1021.4166666666642</v>
      </c>
      <c r="M179" s="64">
        <f t="shared" si="63"/>
        <v>-52.500000000029104</v>
      </c>
      <c r="N179" s="64">
        <f t="shared" si="63"/>
        <v>1229.5833333333503</v>
      </c>
      <c r="O179" s="64">
        <f t="shared" si="63"/>
        <v>149.24999999996362</v>
      </c>
      <c r="P179" s="64">
        <f t="shared" si="63"/>
        <v>229.66666666664969</v>
      </c>
      <c r="Q179" s="64">
        <f t="shared" si="63"/>
        <v>-382.24999999998545</v>
      </c>
      <c r="R179" s="64">
        <f t="shared" si="63"/>
        <v>-662.74999999998545</v>
      </c>
      <c r="S179" s="64">
        <f t="shared" si="63"/>
        <v>1986.4999999999927</v>
      </c>
      <c r="T179" s="64">
        <f t="shared" si="63"/>
        <v>1215.8333333333248</v>
      </c>
      <c r="U179" s="64">
        <f t="shared" si="63"/>
        <v>-1170.7500000000109</v>
      </c>
      <c r="V179" s="64">
        <f t="shared" si="63"/>
        <v>1534.6666666666788</v>
      </c>
      <c r="W179" s="64">
        <f t="shared" si="63"/>
        <v>1006.3333333333412</v>
      </c>
      <c r="X179" s="64">
        <f t="shared" si="63"/>
        <v>324.66666666666242</v>
      </c>
      <c r="Y179" s="64">
        <f t="shared" si="63"/>
        <v>-666.66666666668243</v>
      </c>
      <c r="Z179" s="64">
        <f t="shared" si="63"/>
        <v>-613.83333333334667</v>
      </c>
      <c r="AA179" s="64">
        <f t="shared" si="63"/>
        <v>722.58333333333576</v>
      </c>
      <c r="AB179" s="64">
        <f t="shared" si="63"/>
        <v>1866.9166666666715</v>
      </c>
      <c r="AC179" s="64">
        <f t="shared" si="63"/>
        <v>33.999999999985448</v>
      </c>
      <c r="AD179" s="64">
        <f t="shared" si="63"/>
        <v>486.00000000001819</v>
      </c>
      <c r="AE179" s="64">
        <f t="shared" si="63"/>
        <v>179.33333333332121</v>
      </c>
      <c r="AF179" s="64">
        <f t="shared" si="63"/>
        <v>1406.0000000000073</v>
      </c>
      <c r="AG179" s="64">
        <f t="shared" si="63"/>
        <v>898.08333333332848</v>
      </c>
      <c r="AH179" s="64">
        <f t="shared" si="63"/>
        <v>358.91666666665697</v>
      </c>
      <c r="AI179" s="64">
        <f t="shared" si="63"/>
        <v>-71.416666666693345</v>
      </c>
      <c r="AJ179" s="64">
        <f t="shared" si="63"/>
        <v>-123.66666666667879</v>
      </c>
      <c r="AK179" s="64">
        <f t="shared" si="63"/>
        <v>1977.8333333333576</v>
      </c>
      <c r="AL179" s="64">
        <f t="shared" si="63"/>
        <v>1284.7500000000036</v>
      </c>
      <c r="AM179" s="64">
        <f t="shared" si="63"/>
        <v>-1332.833333333343</v>
      </c>
      <c r="AN179" s="64">
        <f t="shared" si="63"/>
        <v>1839.3333333333103</v>
      </c>
      <c r="AO179" s="64">
        <f t="shared" si="63"/>
        <v>999.66666666667334</v>
      </c>
      <c r="AP179" s="64">
        <f t="shared" si="63"/>
        <v>471.66666666667516</v>
      </c>
    </row>
    <row r="180" spans="1:42" x14ac:dyDescent="0.3">
      <c r="A180" s="192" t="s">
        <v>20</v>
      </c>
      <c r="B180" s="192" t="s">
        <v>79</v>
      </c>
      <c r="C180" s="6">
        <f t="shared" si="61"/>
        <v>-6</v>
      </c>
      <c r="D180" s="64">
        <f t="shared" ref="D180:AP180" si="64">(D69-D124)</f>
        <v>14128.166666666861</v>
      </c>
      <c r="E180" s="64">
        <f t="shared" si="64"/>
        <v>14819</v>
      </c>
      <c r="F180" s="68">
        <f t="shared" si="64"/>
        <v>28947.166666666744</v>
      </c>
      <c r="G180" s="64">
        <f t="shared" si="64"/>
        <v>-1380.8333333333139</v>
      </c>
      <c r="H180" s="64">
        <f t="shared" si="64"/>
        <v>-745.83333333333576</v>
      </c>
      <c r="I180" s="64">
        <f t="shared" si="64"/>
        <v>878.58333333329938</v>
      </c>
      <c r="J180" s="64">
        <f t="shared" si="64"/>
        <v>3036.9166666666351</v>
      </c>
      <c r="K180" s="64">
        <f t="shared" si="64"/>
        <v>-111.58333333333576</v>
      </c>
      <c r="L180" s="64">
        <f t="shared" si="64"/>
        <v>104.41666666666424</v>
      </c>
      <c r="M180" s="64">
        <f t="shared" si="64"/>
        <v>-408.83333333330665</v>
      </c>
      <c r="N180" s="64">
        <f t="shared" si="64"/>
        <v>3428.7499999999927</v>
      </c>
      <c r="O180" s="64">
        <f t="shared" si="64"/>
        <v>2658.9166666666715</v>
      </c>
      <c r="P180" s="64">
        <f t="shared" si="64"/>
        <v>-923.08333333335759</v>
      </c>
      <c r="Q180" s="64">
        <f t="shared" si="64"/>
        <v>-1916.4166666666279</v>
      </c>
      <c r="R180" s="64">
        <f t="shared" si="64"/>
        <v>-49.666666666686069</v>
      </c>
      <c r="S180" s="64">
        <f t="shared" si="64"/>
        <v>3423.9999999999782</v>
      </c>
      <c r="T180" s="64">
        <f t="shared" si="64"/>
        <v>2180.916666666657</v>
      </c>
      <c r="U180" s="64">
        <f t="shared" si="64"/>
        <v>-2504.6666666666715</v>
      </c>
      <c r="V180" s="64">
        <f t="shared" si="64"/>
        <v>3316.7500000000073</v>
      </c>
      <c r="W180" s="64">
        <f t="shared" si="64"/>
        <v>2273.2500000000146</v>
      </c>
      <c r="X180" s="64">
        <f t="shared" si="64"/>
        <v>866.58333333333576</v>
      </c>
      <c r="Y180" s="64">
        <f t="shared" si="64"/>
        <v>-1250.7500000000146</v>
      </c>
      <c r="Z180" s="64">
        <f t="shared" si="64"/>
        <v>-382.91666666668607</v>
      </c>
      <c r="AA180" s="64">
        <f t="shared" si="64"/>
        <v>922.83333333335031</v>
      </c>
      <c r="AB180" s="64">
        <f t="shared" si="64"/>
        <v>2807.9166666666788</v>
      </c>
      <c r="AC180" s="64">
        <f t="shared" si="64"/>
        <v>-1255.2499999999927</v>
      </c>
      <c r="AD180" s="64">
        <f t="shared" si="64"/>
        <v>266.66666666666424</v>
      </c>
      <c r="AE180" s="64">
        <f t="shared" si="64"/>
        <v>436.50000000007276</v>
      </c>
      <c r="AF180" s="64">
        <f t="shared" si="64"/>
        <v>3896.7500000000146</v>
      </c>
      <c r="AG180" s="64">
        <f t="shared" si="64"/>
        <v>2176.0000000000437</v>
      </c>
      <c r="AH180" s="64">
        <f t="shared" si="64"/>
        <v>-917.58333333327028</v>
      </c>
      <c r="AI180" s="64">
        <f t="shared" si="64"/>
        <v>-1950.6666666666424</v>
      </c>
      <c r="AJ180" s="64">
        <f t="shared" si="64"/>
        <v>549.16666666662786</v>
      </c>
      <c r="AK180" s="64">
        <f t="shared" si="64"/>
        <v>3474.9166666667006</v>
      </c>
      <c r="AL180" s="64">
        <f t="shared" si="64"/>
        <v>1881.5000000000073</v>
      </c>
      <c r="AM180" s="64">
        <f t="shared" si="64"/>
        <v>-2972.8333333333067</v>
      </c>
      <c r="AN180" s="64">
        <f t="shared" si="64"/>
        <v>4168.916666666657</v>
      </c>
      <c r="AO180" s="64">
        <f t="shared" si="64"/>
        <v>2295.1666666666606</v>
      </c>
      <c r="AP180" s="64">
        <f t="shared" si="64"/>
        <v>672.66666666666424</v>
      </c>
    </row>
    <row r="181" spans="1:42" x14ac:dyDescent="0.3">
      <c r="A181" s="192" t="s">
        <v>24</v>
      </c>
      <c r="B181" s="192" t="s">
        <v>80</v>
      </c>
      <c r="C181" s="6">
        <f t="shared" si="61"/>
        <v>-3</v>
      </c>
      <c r="D181" s="64">
        <f t="shared" ref="D181:AP181" si="65">(D70-D125)</f>
        <v>12200.000000000233</v>
      </c>
      <c r="E181" s="64">
        <f t="shared" si="65"/>
        <v>11698.416666666511</v>
      </c>
      <c r="F181" s="68">
        <f t="shared" si="65"/>
        <v>23898.416666666395</v>
      </c>
      <c r="G181" s="64">
        <f t="shared" si="65"/>
        <v>-791.25</v>
      </c>
      <c r="H181" s="64">
        <f t="shared" si="65"/>
        <v>-474.33333333332848</v>
      </c>
      <c r="I181" s="64">
        <f t="shared" si="65"/>
        <v>1085.6666666666424</v>
      </c>
      <c r="J181" s="64">
        <f t="shared" si="65"/>
        <v>2108.2499999999673</v>
      </c>
      <c r="K181" s="64">
        <f t="shared" si="65"/>
        <v>-91.833333333321207</v>
      </c>
      <c r="L181" s="64">
        <f t="shared" si="65"/>
        <v>588.08333333332848</v>
      </c>
      <c r="M181" s="64">
        <f t="shared" si="65"/>
        <v>950.25000000000728</v>
      </c>
      <c r="N181" s="64">
        <f t="shared" si="65"/>
        <v>2140.666666666657</v>
      </c>
      <c r="O181" s="64">
        <f t="shared" si="65"/>
        <v>1844.6666666666679</v>
      </c>
      <c r="P181" s="64">
        <f t="shared" si="65"/>
        <v>-703.08333333335031</v>
      </c>
      <c r="Q181" s="64">
        <f t="shared" si="65"/>
        <v>-548.58333333334303</v>
      </c>
      <c r="R181" s="64">
        <f t="shared" si="65"/>
        <v>-58.916666666671517</v>
      </c>
      <c r="S181" s="64">
        <f t="shared" si="65"/>
        <v>1847.8333333333394</v>
      </c>
      <c r="T181" s="64">
        <f t="shared" si="65"/>
        <v>1472.8333333333103</v>
      </c>
      <c r="U181" s="64">
        <f t="shared" si="65"/>
        <v>-846.66666666667879</v>
      </c>
      <c r="V181" s="64">
        <f t="shared" si="65"/>
        <v>1967.8333333333321</v>
      </c>
      <c r="W181" s="64">
        <f t="shared" si="65"/>
        <v>1047.0833333333339</v>
      </c>
      <c r="X181" s="64">
        <f t="shared" si="65"/>
        <v>661.50000000000364</v>
      </c>
      <c r="Y181" s="64">
        <f t="shared" si="65"/>
        <v>-778.91666666663514</v>
      </c>
      <c r="Z181" s="64">
        <f t="shared" si="65"/>
        <v>-377.66666666665697</v>
      </c>
      <c r="AA181" s="64">
        <f t="shared" si="65"/>
        <v>747.91666666667152</v>
      </c>
      <c r="AB181" s="64">
        <f t="shared" si="65"/>
        <v>2319.5833333333285</v>
      </c>
      <c r="AC181" s="64">
        <f t="shared" si="65"/>
        <v>2.9166666666933452</v>
      </c>
      <c r="AD181" s="64">
        <f t="shared" si="65"/>
        <v>-422.33333333335031</v>
      </c>
      <c r="AE181" s="64">
        <f t="shared" si="65"/>
        <v>1021.3333333333285</v>
      </c>
      <c r="AF181" s="64">
        <f t="shared" si="65"/>
        <v>2050.9999999999964</v>
      </c>
      <c r="AG181" s="64">
        <f t="shared" si="65"/>
        <v>1963.5833333333358</v>
      </c>
      <c r="AH181" s="64">
        <f t="shared" si="65"/>
        <v>-1104.0833333333394</v>
      </c>
      <c r="AI181" s="64">
        <f t="shared" si="65"/>
        <v>-576.74999999999272</v>
      </c>
      <c r="AJ181" s="64">
        <f t="shared" si="65"/>
        <v>98.083333333299379</v>
      </c>
      <c r="AK181" s="64">
        <f t="shared" si="65"/>
        <v>2226.9166666666388</v>
      </c>
      <c r="AL181" s="64">
        <f t="shared" si="65"/>
        <v>1244.5833333333503</v>
      </c>
      <c r="AM181" s="64">
        <f t="shared" si="65"/>
        <v>-775.33333333332848</v>
      </c>
      <c r="AN181" s="64">
        <f t="shared" si="65"/>
        <v>2167.6666666666752</v>
      </c>
      <c r="AO181" s="64">
        <f t="shared" si="65"/>
        <v>1278.6666666666588</v>
      </c>
      <c r="AP181" s="64">
        <f t="shared" si="65"/>
        <v>611.25000000000728</v>
      </c>
    </row>
    <row r="182" spans="1:42" x14ac:dyDescent="0.3">
      <c r="A182" s="192" t="s">
        <v>35</v>
      </c>
      <c r="B182" s="192" t="s">
        <v>81</v>
      </c>
      <c r="C182" s="6">
        <f t="shared" si="61"/>
        <v>-2</v>
      </c>
      <c r="D182" s="64">
        <f t="shared" ref="D182:AP182" si="66">(D71-D126)</f>
        <v>14826.333333333372</v>
      </c>
      <c r="E182" s="64">
        <f t="shared" si="66"/>
        <v>13014.999999999884</v>
      </c>
      <c r="F182" s="68">
        <f t="shared" si="66"/>
        <v>27841.333333333256</v>
      </c>
      <c r="G182" s="64">
        <f t="shared" si="66"/>
        <v>-955.33333333332484</v>
      </c>
      <c r="H182" s="64">
        <f t="shared" si="66"/>
        <v>-218.50000000000364</v>
      </c>
      <c r="I182" s="64">
        <f t="shared" si="66"/>
        <v>933.33333333332484</v>
      </c>
      <c r="J182" s="64">
        <f t="shared" si="66"/>
        <v>2331.0833333333358</v>
      </c>
      <c r="K182" s="64">
        <f t="shared" si="66"/>
        <v>161.58333333332848</v>
      </c>
      <c r="L182" s="64">
        <f t="shared" si="66"/>
        <v>1104.7500000000146</v>
      </c>
      <c r="M182" s="64">
        <f t="shared" si="66"/>
        <v>1568.5833333333212</v>
      </c>
      <c r="N182" s="64">
        <f t="shared" si="66"/>
        <v>2788.0833333333503</v>
      </c>
      <c r="O182" s="64">
        <f t="shared" si="66"/>
        <v>2632.1666666666351</v>
      </c>
      <c r="P182" s="64">
        <f t="shared" si="66"/>
        <v>733.33333333335031</v>
      </c>
      <c r="Q182" s="64">
        <f t="shared" si="66"/>
        <v>-222.08333333333576</v>
      </c>
      <c r="R182" s="64">
        <f t="shared" si="66"/>
        <v>-76.499999999978172</v>
      </c>
      <c r="S182" s="64">
        <f t="shared" si="66"/>
        <v>1711.2500000000073</v>
      </c>
      <c r="T182" s="64">
        <f t="shared" si="66"/>
        <v>826.08333333334303</v>
      </c>
      <c r="U182" s="64">
        <f t="shared" si="66"/>
        <v>-840.08333333333212</v>
      </c>
      <c r="V182" s="64">
        <f t="shared" si="66"/>
        <v>1099.8333333333321</v>
      </c>
      <c r="W182" s="64">
        <f t="shared" si="66"/>
        <v>830.66666666666242</v>
      </c>
      <c r="X182" s="64">
        <f t="shared" si="66"/>
        <v>418.08333333332666</v>
      </c>
      <c r="Y182" s="64">
        <f t="shared" si="66"/>
        <v>-810.16666666666424</v>
      </c>
      <c r="Z182" s="64">
        <f t="shared" si="66"/>
        <v>-433.24999999999636</v>
      </c>
      <c r="AA182" s="64">
        <f t="shared" si="66"/>
        <v>866.99999999998909</v>
      </c>
      <c r="AB182" s="64">
        <f t="shared" si="66"/>
        <v>1777.3333333333394</v>
      </c>
      <c r="AC182" s="64">
        <f t="shared" si="66"/>
        <v>622.91666666666424</v>
      </c>
      <c r="AD182" s="64">
        <f t="shared" si="66"/>
        <v>871.16666666666424</v>
      </c>
      <c r="AE182" s="64">
        <f t="shared" si="66"/>
        <v>1088.6666666666351</v>
      </c>
      <c r="AF182" s="64">
        <f t="shared" si="66"/>
        <v>2602.1666666666715</v>
      </c>
      <c r="AG182" s="64">
        <f t="shared" si="66"/>
        <v>2279.3333333333358</v>
      </c>
      <c r="AH182" s="64">
        <f t="shared" si="66"/>
        <v>816.00000000000364</v>
      </c>
      <c r="AI182" s="64">
        <f t="shared" si="66"/>
        <v>-656.66666666667879</v>
      </c>
      <c r="AJ182" s="64">
        <f t="shared" si="66"/>
        <v>-123.91666666667516</v>
      </c>
      <c r="AK182" s="64">
        <f t="shared" si="66"/>
        <v>1416.0833333333212</v>
      </c>
      <c r="AL182" s="64">
        <f t="shared" si="66"/>
        <v>789.58333333334303</v>
      </c>
      <c r="AM182" s="64">
        <f t="shared" si="66"/>
        <v>-959.74999999999636</v>
      </c>
      <c r="AN182" s="64">
        <f t="shared" si="66"/>
        <v>1530.5833333333358</v>
      </c>
      <c r="AO182" s="64">
        <f t="shared" si="66"/>
        <v>1018.0833333333339</v>
      </c>
      <c r="AP182" s="64">
        <f t="shared" si="66"/>
        <v>319.8333333333303</v>
      </c>
    </row>
    <row r="183" spans="1:42" x14ac:dyDescent="0.3">
      <c r="A183" s="192" t="s">
        <v>31</v>
      </c>
      <c r="B183" s="192" t="s">
        <v>82</v>
      </c>
      <c r="C183" s="6">
        <f t="shared" si="61"/>
        <v>-2</v>
      </c>
      <c r="D183" s="64">
        <f t="shared" ref="D183:AP183" si="67">(D72-D127)</f>
        <v>3119.9166666666861</v>
      </c>
      <c r="E183" s="64">
        <f t="shared" si="67"/>
        <v>3164.2499999998836</v>
      </c>
      <c r="F183" s="68">
        <f t="shared" si="67"/>
        <v>6284.1666666665114</v>
      </c>
      <c r="G183" s="64">
        <f t="shared" si="67"/>
        <v>-788.33333333332303</v>
      </c>
      <c r="H183" s="64">
        <f t="shared" si="67"/>
        <v>-555.91666666666424</v>
      </c>
      <c r="I183" s="64">
        <f t="shared" si="67"/>
        <v>263.49999999999272</v>
      </c>
      <c r="J183" s="64">
        <f t="shared" si="67"/>
        <v>1049.75</v>
      </c>
      <c r="K183" s="64">
        <f t="shared" si="67"/>
        <v>-348.41666666667334</v>
      </c>
      <c r="L183" s="64">
        <f t="shared" si="67"/>
        <v>-316.9166666666697</v>
      </c>
      <c r="M183" s="64">
        <f t="shared" si="67"/>
        <v>30.083333333328483</v>
      </c>
      <c r="N183" s="64">
        <f t="shared" si="67"/>
        <v>1210.3333333333358</v>
      </c>
      <c r="O183" s="64">
        <f t="shared" si="67"/>
        <v>850</v>
      </c>
      <c r="P183" s="64">
        <f t="shared" si="67"/>
        <v>-572.66666666667152</v>
      </c>
      <c r="Q183" s="64">
        <f t="shared" si="67"/>
        <v>-480.50000000001091</v>
      </c>
      <c r="R183" s="64">
        <f t="shared" si="67"/>
        <v>-256.83333333332484</v>
      </c>
      <c r="S183" s="64">
        <f t="shared" si="67"/>
        <v>1003.4166666666752</v>
      </c>
      <c r="T183" s="64">
        <f t="shared" si="67"/>
        <v>648.33333333332484</v>
      </c>
      <c r="U183" s="64">
        <f t="shared" si="67"/>
        <v>-1316.4166666666752</v>
      </c>
      <c r="V183" s="64">
        <f t="shared" si="67"/>
        <v>1331.5000000000109</v>
      </c>
      <c r="W183" s="64">
        <f t="shared" si="67"/>
        <v>1028.416666666677</v>
      </c>
      <c r="X183" s="64">
        <f t="shared" si="67"/>
        <v>340.58333333333485</v>
      </c>
      <c r="Y183" s="64">
        <f t="shared" si="67"/>
        <v>-477.75000000000546</v>
      </c>
      <c r="Z183" s="64">
        <f t="shared" si="67"/>
        <v>-663.99999999999091</v>
      </c>
      <c r="AA183" s="64">
        <f t="shared" si="67"/>
        <v>532.33333333333212</v>
      </c>
      <c r="AB183" s="64">
        <f t="shared" si="67"/>
        <v>757.9166666666697</v>
      </c>
      <c r="AC183" s="64">
        <f t="shared" si="67"/>
        <v>-319.74999999999818</v>
      </c>
      <c r="AD183" s="64">
        <f t="shared" si="67"/>
        <v>-396.41666666666788</v>
      </c>
      <c r="AE183" s="64">
        <f t="shared" si="67"/>
        <v>-67.583333333339397</v>
      </c>
      <c r="AF183" s="64">
        <f t="shared" si="67"/>
        <v>1108.5833333333321</v>
      </c>
      <c r="AG183" s="64">
        <f t="shared" si="67"/>
        <v>840.08333333332848</v>
      </c>
      <c r="AH183" s="64">
        <f t="shared" si="67"/>
        <v>-746.91666666666788</v>
      </c>
      <c r="AI183" s="64">
        <f t="shared" si="67"/>
        <v>-676.4166666666606</v>
      </c>
      <c r="AJ183" s="64">
        <f t="shared" si="67"/>
        <v>-75.916666666667879</v>
      </c>
      <c r="AK183" s="64">
        <f t="shared" si="67"/>
        <v>999.25000000000364</v>
      </c>
      <c r="AL183" s="64">
        <f t="shared" si="67"/>
        <v>419.25</v>
      </c>
      <c r="AM183" s="64">
        <f t="shared" si="67"/>
        <v>-1082.7499999999891</v>
      </c>
      <c r="AN183" s="64">
        <f t="shared" si="67"/>
        <v>1545.9166666666679</v>
      </c>
      <c r="AO183" s="64">
        <f t="shared" si="67"/>
        <v>1286.2500000000055</v>
      </c>
      <c r="AP183" s="64">
        <f t="shared" si="67"/>
        <v>182.1666666666697</v>
      </c>
    </row>
    <row r="184" spans="1:42" x14ac:dyDescent="0.3">
      <c r="A184" s="192" t="s">
        <v>9</v>
      </c>
      <c r="B184" s="192" t="s">
        <v>83</v>
      </c>
      <c r="C184" s="6">
        <f t="shared" si="61"/>
        <v>-2</v>
      </c>
      <c r="D184" s="64">
        <f t="shared" ref="D184:AP184" si="68">(D73-D128)</f>
        <v>11956.583333333489</v>
      </c>
      <c r="E184" s="64">
        <f t="shared" si="68"/>
        <v>10107.250000000116</v>
      </c>
      <c r="F184" s="68">
        <f t="shared" si="68"/>
        <v>22063.833333333954</v>
      </c>
      <c r="G184" s="64">
        <f t="shared" si="68"/>
        <v>-1157.1666666666752</v>
      </c>
      <c r="H184" s="64">
        <f t="shared" si="68"/>
        <v>-852.99999999998909</v>
      </c>
      <c r="I184" s="64">
        <f t="shared" si="68"/>
        <v>1100.3333333333358</v>
      </c>
      <c r="J184" s="64">
        <f t="shared" si="68"/>
        <v>1434.7499999999782</v>
      </c>
      <c r="K184" s="64">
        <f t="shared" si="68"/>
        <v>-259.25000000003638</v>
      </c>
      <c r="L184" s="64">
        <f t="shared" si="68"/>
        <v>1133.5833333333358</v>
      </c>
      <c r="M184" s="64">
        <f t="shared" si="68"/>
        <v>1736.9999999999927</v>
      </c>
      <c r="N184" s="64">
        <f t="shared" si="68"/>
        <v>2588.2499999999927</v>
      </c>
      <c r="O184" s="64">
        <f t="shared" si="68"/>
        <v>2400</v>
      </c>
      <c r="P184" s="64">
        <f t="shared" si="68"/>
        <v>-516.9166666667079</v>
      </c>
      <c r="Q184" s="64">
        <f t="shared" si="68"/>
        <v>-1666.8333333333503</v>
      </c>
      <c r="R184" s="64">
        <f t="shared" si="68"/>
        <v>-286.25</v>
      </c>
      <c r="S184" s="64">
        <f t="shared" si="68"/>
        <v>2002.5833333333285</v>
      </c>
      <c r="T184" s="64">
        <f t="shared" si="68"/>
        <v>1271.4166666666933</v>
      </c>
      <c r="U184" s="64">
        <f t="shared" si="68"/>
        <v>-2048.4166666666351</v>
      </c>
      <c r="V184" s="64">
        <f t="shared" si="68"/>
        <v>2389.9999999999854</v>
      </c>
      <c r="W184" s="64">
        <f t="shared" si="68"/>
        <v>2059.3333333333321</v>
      </c>
      <c r="X184" s="64">
        <f t="shared" si="68"/>
        <v>627.16666666665878</v>
      </c>
      <c r="Y184" s="64">
        <f t="shared" si="68"/>
        <v>-1082.9166666666606</v>
      </c>
      <c r="Z184" s="64">
        <f t="shared" si="68"/>
        <v>-518.41666666665697</v>
      </c>
      <c r="AA184" s="64">
        <f t="shared" si="68"/>
        <v>723.4999999999709</v>
      </c>
      <c r="AB184" s="64">
        <f t="shared" si="68"/>
        <v>1206.9166666666497</v>
      </c>
      <c r="AC184" s="64">
        <f t="shared" si="68"/>
        <v>-435.00000000001455</v>
      </c>
      <c r="AD184" s="64">
        <f t="shared" si="68"/>
        <v>520.91666666667879</v>
      </c>
      <c r="AE184" s="64">
        <f t="shared" si="68"/>
        <v>817.16666666667879</v>
      </c>
      <c r="AF184" s="64">
        <f t="shared" si="68"/>
        <v>2368.3333333333285</v>
      </c>
      <c r="AG184" s="64">
        <f t="shared" si="68"/>
        <v>2251.4166666666788</v>
      </c>
      <c r="AH184" s="64">
        <f t="shared" si="68"/>
        <v>-804.5</v>
      </c>
      <c r="AI184" s="64">
        <f t="shared" si="68"/>
        <v>-1882.3333333333358</v>
      </c>
      <c r="AJ184" s="64">
        <f t="shared" si="68"/>
        <v>-247.91666666666424</v>
      </c>
      <c r="AK184" s="64">
        <f t="shared" si="68"/>
        <v>2254.7499999999854</v>
      </c>
      <c r="AL184" s="64">
        <f t="shared" si="68"/>
        <v>1135.4166666666424</v>
      </c>
      <c r="AM184" s="64">
        <f t="shared" si="68"/>
        <v>-1753.5833333333285</v>
      </c>
      <c r="AN184" s="64">
        <f t="shared" si="68"/>
        <v>3047.7499999999854</v>
      </c>
      <c r="AO184" s="64">
        <f t="shared" si="68"/>
        <v>2028.1666666666715</v>
      </c>
      <c r="AP184" s="64">
        <f t="shared" si="68"/>
        <v>477.58333333335395</v>
      </c>
    </row>
    <row r="185" spans="1:42" x14ac:dyDescent="0.3">
      <c r="A185" s="192" t="s">
        <v>36</v>
      </c>
      <c r="B185" s="192" t="s">
        <v>84</v>
      </c>
      <c r="C185" s="6">
        <f t="shared" si="61"/>
        <v>-2</v>
      </c>
      <c r="D185" s="64">
        <f t="shared" ref="D185:AP185" si="69">(D74-D129)</f>
        <v>5742.7500000000582</v>
      </c>
      <c r="E185" s="64">
        <f t="shared" si="69"/>
        <v>5543.9166666668607</v>
      </c>
      <c r="F185" s="68">
        <f t="shared" si="69"/>
        <v>11286.666666666744</v>
      </c>
      <c r="G185" s="64">
        <f t="shared" si="69"/>
        <v>-737.58333333333758</v>
      </c>
      <c r="H185" s="64">
        <f t="shared" si="69"/>
        <v>-473.66666666666424</v>
      </c>
      <c r="I185" s="64">
        <f t="shared" si="69"/>
        <v>379.41666666666424</v>
      </c>
      <c r="J185" s="64">
        <f t="shared" si="69"/>
        <v>1330.1666666666679</v>
      </c>
      <c r="K185" s="64">
        <f t="shared" si="69"/>
        <v>60.083333333321207</v>
      </c>
      <c r="L185" s="64">
        <f t="shared" si="69"/>
        <v>269.66666666668971</v>
      </c>
      <c r="M185" s="64">
        <f t="shared" si="69"/>
        <v>269.58333333333576</v>
      </c>
      <c r="N185" s="64">
        <f t="shared" si="69"/>
        <v>1216.7500000000036</v>
      </c>
      <c r="O185" s="64">
        <f t="shared" si="69"/>
        <v>1173</v>
      </c>
      <c r="P185" s="64">
        <f t="shared" si="69"/>
        <v>-65.583333333328483</v>
      </c>
      <c r="Q185" s="64">
        <f t="shared" si="69"/>
        <v>-1291.9166666666752</v>
      </c>
      <c r="R185" s="64">
        <f t="shared" si="69"/>
        <v>-306.91666666666788</v>
      </c>
      <c r="S185" s="64">
        <f t="shared" si="69"/>
        <v>1305.0000000000146</v>
      </c>
      <c r="T185" s="64">
        <f t="shared" si="69"/>
        <v>1055.1666666666606</v>
      </c>
      <c r="U185" s="64">
        <f t="shared" si="69"/>
        <v>-1481.6666666666752</v>
      </c>
      <c r="V185" s="64">
        <f t="shared" si="69"/>
        <v>1538.6666666666606</v>
      </c>
      <c r="W185" s="64">
        <f t="shared" si="69"/>
        <v>1137.8333333333339</v>
      </c>
      <c r="X185" s="64">
        <f t="shared" si="69"/>
        <v>364.74999999999818</v>
      </c>
      <c r="Y185" s="64">
        <f t="shared" si="69"/>
        <v>-673.41666666665697</v>
      </c>
      <c r="Z185" s="64">
        <f t="shared" si="69"/>
        <v>-294.91666666666424</v>
      </c>
      <c r="AA185" s="64">
        <f t="shared" si="69"/>
        <v>363.91666666666788</v>
      </c>
      <c r="AB185" s="64">
        <f t="shared" si="69"/>
        <v>1205.333333333343</v>
      </c>
      <c r="AC185" s="64">
        <f t="shared" si="69"/>
        <v>-32</v>
      </c>
      <c r="AD185" s="64">
        <f t="shared" si="69"/>
        <v>-15.916666666660603</v>
      </c>
      <c r="AE185" s="64">
        <f t="shared" si="69"/>
        <v>21.166666666675155</v>
      </c>
      <c r="AF185" s="64">
        <f t="shared" si="69"/>
        <v>1305.1666666666497</v>
      </c>
      <c r="AG185" s="64">
        <f t="shared" si="69"/>
        <v>1221.166666666657</v>
      </c>
      <c r="AH185" s="64">
        <f t="shared" si="69"/>
        <v>-323.74999999999272</v>
      </c>
      <c r="AI185" s="64">
        <f t="shared" si="69"/>
        <v>-1093.9166666666679</v>
      </c>
      <c r="AJ185" s="64">
        <f t="shared" si="69"/>
        <v>-174.08333333331757</v>
      </c>
      <c r="AK185" s="64">
        <f t="shared" si="69"/>
        <v>1125.6666666666752</v>
      </c>
      <c r="AL185" s="64">
        <f t="shared" si="69"/>
        <v>963.74999999998909</v>
      </c>
      <c r="AM185" s="64">
        <f t="shared" si="69"/>
        <v>-1420.6666666666679</v>
      </c>
      <c r="AN185" s="64">
        <f t="shared" si="69"/>
        <v>2149.0833333333285</v>
      </c>
      <c r="AO185" s="64">
        <f t="shared" si="69"/>
        <v>1030.6666666666606</v>
      </c>
      <c r="AP185" s="64">
        <f t="shared" si="69"/>
        <v>186.66666666666424</v>
      </c>
    </row>
    <row r="186" spans="1:42" x14ac:dyDescent="0.3">
      <c r="A186" s="192" t="s">
        <v>26</v>
      </c>
      <c r="B186" s="192" t="s">
        <v>85</v>
      </c>
      <c r="C186" s="6">
        <f t="shared" si="61"/>
        <v>-4</v>
      </c>
      <c r="D186" s="64">
        <f t="shared" ref="D186:AP186" si="70">(D75-D130)</f>
        <v>7719.3333333331393</v>
      </c>
      <c r="E186" s="64">
        <f t="shared" si="70"/>
        <v>7929.0833333334303</v>
      </c>
      <c r="F186" s="68">
        <f t="shared" si="70"/>
        <v>15648.416666666744</v>
      </c>
      <c r="G186" s="64">
        <f t="shared" si="70"/>
        <v>-283.91666666667516</v>
      </c>
      <c r="H186" s="64">
        <f t="shared" si="70"/>
        <v>52.75</v>
      </c>
      <c r="I186" s="64">
        <f t="shared" si="70"/>
        <v>707.49999999999272</v>
      </c>
      <c r="J186" s="64">
        <f t="shared" si="70"/>
        <v>998.33333333332484</v>
      </c>
      <c r="K186" s="64">
        <f t="shared" si="70"/>
        <v>-645.91666666667152</v>
      </c>
      <c r="L186" s="64">
        <f t="shared" si="70"/>
        <v>-73.000000000010914</v>
      </c>
      <c r="M186" s="64">
        <f t="shared" si="70"/>
        <v>1010.4166666666642</v>
      </c>
      <c r="N186" s="64">
        <f t="shared" si="70"/>
        <v>1441.083333333343</v>
      </c>
      <c r="O186" s="64">
        <f t="shared" si="70"/>
        <v>1701.7499999999964</v>
      </c>
      <c r="P186" s="64">
        <f t="shared" si="70"/>
        <v>-62.916666666660603</v>
      </c>
      <c r="Q186" s="64">
        <f t="shared" si="70"/>
        <v>-1039.6666666666679</v>
      </c>
      <c r="R186" s="64">
        <f t="shared" si="70"/>
        <v>13.916666666656965</v>
      </c>
      <c r="S186" s="64">
        <f t="shared" si="70"/>
        <v>1331.5833333333358</v>
      </c>
      <c r="T186" s="64">
        <f t="shared" si="70"/>
        <v>781.91666666667152</v>
      </c>
      <c r="U186" s="64">
        <f t="shared" si="70"/>
        <v>-852.41666666667152</v>
      </c>
      <c r="V186" s="64">
        <f t="shared" si="70"/>
        <v>1167.7499999999964</v>
      </c>
      <c r="W186" s="64">
        <f t="shared" si="70"/>
        <v>866.4166666666697</v>
      </c>
      <c r="X186" s="64">
        <f t="shared" si="70"/>
        <v>603.75000000000273</v>
      </c>
      <c r="Y186" s="64">
        <f t="shared" si="70"/>
        <v>-215.41666666667152</v>
      </c>
      <c r="Z186" s="64">
        <f t="shared" si="70"/>
        <v>185.16666666667516</v>
      </c>
      <c r="AA186" s="64">
        <f t="shared" si="70"/>
        <v>465.3333333333394</v>
      </c>
      <c r="AB186" s="64">
        <f t="shared" si="70"/>
        <v>1060.9999999999927</v>
      </c>
      <c r="AC186" s="64">
        <f t="shared" si="70"/>
        <v>-581.83333333333576</v>
      </c>
      <c r="AD186" s="64">
        <f t="shared" si="70"/>
        <v>235.33333333333212</v>
      </c>
      <c r="AE186" s="64">
        <f t="shared" si="70"/>
        <v>410.50000000000728</v>
      </c>
      <c r="AF186" s="64">
        <f t="shared" si="70"/>
        <v>1922.5833333333285</v>
      </c>
      <c r="AG186" s="64">
        <f t="shared" si="70"/>
        <v>1332.9166666666679</v>
      </c>
      <c r="AH186" s="64">
        <f t="shared" si="70"/>
        <v>-235.41666666664605</v>
      </c>
      <c r="AI186" s="64">
        <f t="shared" si="70"/>
        <v>-887.58333333332848</v>
      </c>
      <c r="AJ186" s="64">
        <f t="shared" si="70"/>
        <v>4.4166666666824312</v>
      </c>
      <c r="AK186" s="64">
        <f t="shared" si="70"/>
        <v>1570.4166666666788</v>
      </c>
      <c r="AL186" s="64">
        <f t="shared" si="70"/>
        <v>682.33333333333212</v>
      </c>
      <c r="AM186" s="64">
        <f t="shared" si="70"/>
        <v>-630.58333333334303</v>
      </c>
      <c r="AN186" s="64">
        <f t="shared" si="70"/>
        <v>1342.0833333333267</v>
      </c>
      <c r="AO186" s="64">
        <f t="shared" si="70"/>
        <v>1024.1666666666679</v>
      </c>
      <c r="AP186" s="64">
        <f t="shared" si="70"/>
        <v>243.66666666666606</v>
      </c>
    </row>
    <row r="187" spans="1:42" x14ac:dyDescent="0.3">
      <c r="A187" s="192" t="s">
        <v>29</v>
      </c>
      <c r="B187" s="192" t="s">
        <v>86</v>
      </c>
      <c r="C187" s="6">
        <f t="shared" si="61"/>
        <v>-2</v>
      </c>
      <c r="D187" s="64">
        <f t="shared" ref="D187:AP187" si="71">(D76-D131)</f>
        <v>4961.2500000000582</v>
      </c>
      <c r="E187" s="64">
        <f t="shared" si="71"/>
        <v>5129.2499999999418</v>
      </c>
      <c r="F187" s="68">
        <f t="shared" si="71"/>
        <v>10090.5</v>
      </c>
      <c r="G187" s="64">
        <f t="shared" si="71"/>
        <v>-288.6666666666697</v>
      </c>
      <c r="H187" s="64">
        <f t="shared" si="71"/>
        <v>-81.916666666676974</v>
      </c>
      <c r="I187" s="64">
        <f t="shared" si="71"/>
        <v>275.49999999999636</v>
      </c>
      <c r="J187" s="64">
        <f t="shared" si="71"/>
        <v>710.83333333332848</v>
      </c>
      <c r="K187" s="64">
        <f t="shared" si="71"/>
        <v>-344.3333333333303</v>
      </c>
      <c r="L187" s="64">
        <f t="shared" si="71"/>
        <v>-236.00000000001091</v>
      </c>
      <c r="M187" s="64">
        <f t="shared" si="71"/>
        <v>523.83333333335031</v>
      </c>
      <c r="N187" s="64">
        <f t="shared" si="71"/>
        <v>1288.2499999999854</v>
      </c>
      <c r="O187" s="64">
        <f t="shared" si="71"/>
        <v>1280.0000000000036</v>
      </c>
      <c r="P187" s="64">
        <f t="shared" si="71"/>
        <v>-523.83333333332121</v>
      </c>
      <c r="Q187" s="64">
        <f t="shared" si="71"/>
        <v>-909.99999999999636</v>
      </c>
      <c r="R187" s="64">
        <f t="shared" si="71"/>
        <v>-86.166666666656965</v>
      </c>
      <c r="S187" s="64">
        <f t="shared" si="71"/>
        <v>1225.1666666666752</v>
      </c>
      <c r="T187" s="64">
        <f t="shared" si="71"/>
        <v>582.4166666666606</v>
      </c>
      <c r="U187" s="64">
        <f t="shared" si="71"/>
        <v>-1070.4166666666679</v>
      </c>
      <c r="V187" s="64">
        <f t="shared" si="71"/>
        <v>1371.6666666666624</v>
      </c>
      <c r="W187" s="64">
        <f t="shared" si="71"/>
        <v>921.91666666667152</v>
      </c>
      <c r="X187" s="64">
        <f t="shared" si="71"/>
        <v>322.99999999999545</v>
      </c>
      <c r="Y187" s="64">
        <f t="shared" si="71"/>
        <v>-282.66666666666242</v>
      </c>
      <c r="Z187" s="64">
        <f t="shared" si="71"/>
        <v>-48.75</v>
      </c>
      <c r="AA187" s="64">
        <f t="shared" si="71"/>
        <v>270.16666666666788</v>
      </c>
      <c r="AB187" s="64">
        <f t="shared" si="71"/>
        <v>685.16666666667334</v>
      </c>
      <c r="AC187" s="64">
        <f t="shared" si="71"/>
        <v>-145.91666666666242</v>
      </c>
      <c r="AD187" s="64">
        <f t="shared" si="71"/>
        <v>-69.000000000010914</v>
      </c>
      <c r="AE187" s="64">
        <f t="shared" si="71"/>
        <v>375.99999999998909</v>
      </c>
      <c r="AF187" s="64">
        <f t="shared" si="71"/>
        <v>1398.9999999999927</v>
      </c>
      <c r="AG187" s="64">
        <f t="shared" si="71"/>
        <v>1012.2500000000036</v>
      </c>
      <c r="AH187" s="64">
        <f t="shared" si="71"/>
        <v>-543.24999999999272</v>
      </c>
      <c r="AI187" s="64">
        <f t="shared" si="71"/>
        <v>-963.08333333333576</v>
      </c>
      <c r="AJ187" s="64">
        <f t="shared" si="71"/>
        <v>-132.33333333332848</v>
      </c>
      <c r="AK187" s="64">
        <f t="shared" si="71"/>
        <v>1262.5</v>
      </c>
      <c r="AL187" s="64">
        <f t="shared" si="71"/>
        <v>368.41666666667879</v>
      </c>
      <c r="AM187" s="64">
        <f t="shared" si="71"/>
        <v>-792.9166666666606</v>
      </c>
      <c r="AN187" s="64">
        <f t="shared" si="71"/>
        <v>1526.0833333333394</v>
      </c>
      <c r="AO187" s="64">
        <f t="shared" si="71"/>
        <v>1039.6666666666661</v>
      </c>
      <c r="AP187" s="64">
        <f t="shared" si="71"/>
        <v>167.91666666666788</v>
      </c>
    </row>
    <row r="188" spans="1:42" x14ac:dyDescent="0.3">
      <c r="A188" s="191" t="s">
        <v>272</v>
      </c>
      <c r="B188" s="191" t="s">
        <v>44</v>
      </c>
      <c r="C188" s="197">
        <f t="shared" si="61"/>
        <v>-205</v>
      </c>
      <c r="D188" s="195">
        <f t="shared" ref="D188:AP188" si="72">(D77-D132)</f>
        <v>837480.41666666418</v>
      </c>
      <c r="E188" s="195">
        <f t="shared" si="72"/>
        <v>798500.91666666046</v>
      </c>
      <c r="F188" s="196">
        <f t="shared" si="72"/>
        <v>1635981.3333333582</v>
      </c>
      <c r="G188" s="195">
        <f t="shared" si="72"/>
        <v>-31464.083333333256</v>
      </c>
      <c r="H188" s="195">
        <f t="shared" si="72"/>
        <v>-7726.9166666667443</v>
      </c>
      <c r="I188" s="195">
        <f t="shared" si="72"/>
        <v>47326.75</v>
      </c>
      <c r="J188" s="195">
        <f t="shared" si="72"/>
        <v>122500.83333333372</v>
      </c>
      <c r="K188" s="195">
        <f t="shared" si="72"/>
        <v>23269.916666666744</v>
      </c>
      <c r="L188" s="195">
        <f t="shared" si="72"/>
        <v>74697.250000000466</v>
      </c>
      <c r="M188" s="195">
        <f t="shared" si="72"/>
        <v>63332.833333333954</v>
      </c>
      <c r="N188" s="195">
        <f t="shared" si="72"/>
        <v>132519.08333333302</v>
      </c>
      <c r="O188" s="195">
        <f t="shared" si="72"/>
        <v>128897.49999999953</v>
      </c>
      <c r="P188" s="195">
        <f t="shared" si="72"/>
        <v>17087.666666666744</v>
      </c>
      <c r="Q188" s="195">
        <f t="shared" si="72"/>
        <v>-42297.833333333256</v>
      </c>
      <c r="R188" s="195">
        <f t="shared" si="72"/>
        <v>9673.2499999997672</v>
      </c>
      <c r="S188" s="195">
        <f t="shared" si="72"/>
        <v>103898.5000000007</v>
      </c>
      <c r="T188" s="195">
        <f t="shared" si="72"/>
        <v>73710.916666666279</v>
      </c>
      <c r="U188" s="195">
        <f t="shared" si="72"/>
        <v>-50760.333333333721</v>
      </c>
      <c r="V188" s="195">
        <f t="shared" si="72"/>
        <v>93403.33333333279</v>
      </c>
      <c r="W188" s="195">
        <f t="shared" si="72"/>
        <v>47939.583333333489</v>
      </c>
      <c r="X188" s="195">
        <f t="shared" si="72"/>
        <v>31472.166666666628</v>
      </c>
      <c r="Y188" s="195">
        <f t="shared" si="72"/>
        <v>-28764.999999999767</v>
      </c>
      <c r="Z188" s="195">
        <f t="shared" si="72"/>
        <v>-7538.7500000004657</v>
      </c>
      <c r="AA188" s="195">
        <f t="shared" si="72"/>
        <v>44033.75</v>
      </c>
      <c r="AB188" s="195">
        <f t="shared" si="72"/>
        <v>112734.16666666651</v>
      </c>
      <c r="AC188" s="195">
        <f t="shared" si="72"/>
        <v>16115.500000000233</v>
      </c>
      <c r="AD188" s="195">
        <f t="shared" si="72"/>
        <v>69186.083333333489</v>
      </c>
      <c r="AE188" s="195">
        <f t="shared" si="72"/>
        <v>52732.25</v>
      </c>
      <c r="AF188" s="195">
        <f t="shared" si="72"/>
        <v>133603.66666666698</v>
      </c>
      <c r="AG188" s="195">
        <f t="shared" si="72"/>
        <v>126905.16666666674</v>
      </c>
      <c r="AH188" s="195">
        <f t="shared" si="72"/>
        <v>6844.8333333332557</v>
      </c>
      <c r="AI188" s="195">
        <f t="shared" si="72"/>
        <v>-52354.249999999767</v>
      </c>
      <c r="AJ188" s="195">
        <f t="shared" si="72"/>
        <v>15535.58333333279</v>
      </c>
      <c r="AK188" s="195">
        <f t="shared" si="72"/>
        <v>107254.41666666628</v>
      </c>
      <c r="AL188" s="195">
        <f t="shared" si="72"/>
        <v>69823.916666666744</v>
      </c>
      <c r="AM188" s="195">
        <f t="shared" si="72"/>
        <v>-53098.583333333023</v>
      </c>
      <c r="AN188" s="195">
        <f t="shared" si="72"/>
        <v>106575.58333333326</v>
      </c>
      <c r="AO188" s="195">
        <f t="shared" si="72"/>
        <v>50088.666666666395</v>
      </c>
      <c r="AP188" s="195">
        <f t="shared" si="72"/>
        <v>28823.916666666628</v>
      </c>
    </row>
    <row r="189" spans="1:42" x14ac:dyDescent="0.3">
      <c r="A189" s="188" t="s">
        <v>100</v>
      </c>
      <c r="B189" s="188" t="s">
        <v>99</v>
      </c>
      <c r="C189" s="6">
        <f t="shared" si="61"/>
        <v>-52</v>
      </c>
      <c r="D189" s="64">
        <f t="shared" ref="D189:AP189" si="73">(D78-D133)</f>
        <v>98044.749999999069</v>
      </c>
      <c r="E189" s="64">
        <f t="shared" si="73"/>
        <v>93163.25</v>
      </c>
      <c r="F189" s="68">
        <f t="shared" si="73"/>
        <v>191207.99999999814</v>
      </c>
      <c r="G189" s="64">
        <f t="shared" si="73"/>
        <v>-3686.3333333334012</v>
      </c>
      <c r="H189" s="64">
        <f t="shared" si="73"/>
        <v>-1955.75</v>
      </c>
      <c r="I189" s="64">
        <f t="shared" si="73"/>
        <v>6092.2499999998836</v>
      </c>
      <c r="J189" s="64">
        <f t="shared" si="73"/>
        <v>16876.416666666861</v>
      </c>
      <c r="K189" s="64">
        <f t="shared" si="73"/>
        <v>-562.49999999994179</v>
      </c>
      <c r="L189" s="64">
        <f t="shared" si="73"/>
        <v>4889.6666666666279</v>
      </c>
      <c r="M189" s="64">
        <f t="shared" si="73"/>
        <v>11113.583333333372</v>
      </c>
      <c r="N189" s="64">
        <f t="shared" si="73"/>
        <v>18956.166666666686</v>
      </c>
      <c r="O189" s="64">
        <f t="shared" si="73"/>
        <v>19362.833333333314</v>
      </c>
      <c r="P189" s="64">
        <f t="shared" si="73"/>
        <v>-2925.1666666665697</v>
      </c>
      <c r="Q189" s="64">
        <f t="shared" si="73"/>
        <v>-11957.166666666686</v>
      </c>
      <c r="R189" s="64">
        <f t="shared" si="73"/>
        <v>-1247</v>
      </c>
      <c r="S189" s="64">
        <f t="shared" si="73"/>
        <v>12301.833333333489</v>
      </c>
      <c r="T189" s="64">
        <f t="shared" si="73"/>
        <v>10436.833333333227</v>
      </c>
      <c r="U189" s="64">
        <f t="shared" si="73"/>
        <v>-7717.5000000000873</v>
      </c>
      <c r="V189" s="64">
        <f t="shared" si="73"/>
        <v>17933.333333333256</v>
      </c>
      <c r="W189" s="64">
        <f t="shared" si="73"/>
        <v>5500.4999999999854</v>
      </c>
      <c r="X189" s="64">
        <f t="shared" si="73"/>
        <v>4632.7500000000291</v>
      </c>
      <c r="Y189" s="64">
        <f t="shared" si="73"/>
        <v>-3830.4166666666861</v>
      </c>
      <c r="Z189" s="64">
        <f t="shared" si="73"/>
        <v>-1557.8333333333721</v>
      </c>
      <c r="AA189" s="64">
        <f t="shared" si="73"/>
        <v>5578.0833333332848</v>
      </c>
      <c r="AB189" s="64">
        <f t="shared" si="73"/>
        <v>15108.416666666686</v>
      </c>
      <c r="AC189" s="64">
        <f t="shared" si="73"/>
        <v>-188.16666666686069</v>
      </c>
      <c r="AD189" s="64">
        <f t="shared" si="73"/>
        <v>4483.0833333333721</v>
      </c>
      <c r="AE189" s="64">
        <f t="shared" si="73"/>
        <v>8472.5833333333721</v>
      </c>
      <c r="AF189" s="64">
        <f t="shared" si="73"/>
        <v>19952.333333333372</v>
      </c>
      <c r="AG189" s="64">
        <f t="shared" si="73"/>
        <v>19371.083333333372</v>
      </c>
      <c r="AH189" s="64">
        <f t="shared" si="73"/>
        <v>-4451.5833333333139</v>
      </c>
      <c r="AI189" s="64">
        <f t="shared" si="73"/>
        <v>-12945.833333333314</v>
      </c>
      <c r="AJ189" s="64">
        <f t="shared" si="73"/>
        <v>-303.16666666680248</v>
      </c>
      <c r="AK189" s="64">
        <f t="shared" si="73"/>
        <v>12800.416666666511</v>
      </c>
      <c r="AL189" s="64">
        <f t="shared" si="73"/>
        <v>12204.249999999971</v>
      </c>
      <c r="AM189" s="64">
        <f t="shared" si="73"/>
        <v>-9191.3333333332557</v>
      </c>
      <c r="AN189" s="64">
        <f t="shared" si="73"/>
        <v>19655.916666666773</v>
      </c>
      <c r="AO189" s="64">
        <f t="shared" si="73"/>
        <v>3824.5833333332994</v>
      </c>
      <c r="AP189" s="64">
        <f t="shared" si="73"/>
        <v>4180.833333333343</v>
      </c>
    </row>
    <row r="190" spans="1:42" x14ac:dyDescent="0.3">
      <c r="A190" s="188" t="s">
        <v>126</v>
      </c>
      <c r="B190" s="188" t="s">
        <v>125</v>
      </c>
      <c r="C190" s="6">
        <f t="shared" si="61"/>
        <v>-26</v>
      </c>
      <c r="D190" s="64">
        <f t="shared" ref="D190:AP190" si="74">(D79-D134)</f>
        <v>106012.66666666698</v>
      </c>
      <c r="E190" s="64">
        <f t="shared" si="74"/>
        <v>99605.749999998137</v>
      </c>
      <c r="F190" s="68">
        <f t="shared" si="74"/>
        <v>205618.41666666605</v>
      </c>
      <c r="G190" s="64">
        <f t="shared" si="74"/>
        <v>-3189.9166666667152</v>
      </c>
      <c r="H190" s="64">
        <f t="shared" si="74"/>
        <v>-502.41666666668607</v>
      </c>
      <c r="I190" s="64">
        <f t="shared" si="74"/>
        <v>6400.4999999999127</v>
      </c>
      <c r="J190" s="64">
        <f t="shared" si="74"/>
        <v>16325.583333333518</v>
      </c>
      <c r="K190" s="64">
        <f t="shared" si="74"/>
        <v>3599.1666666665988</v>
      </c>
      <c r="L190" s="64">
        <f t="shared" si="74"/>
        <v>9621.3333333333139</v>
      </c>
      <c r="M190" s="64">
        <f t="shared" si="74"/>
        <v>9548.5833333332557</v>
      </c>
      <c r="N190" s="64">
        <f t="shared" si="74"/>
        <v>17027.166666666628</v>
      </c>
      <c r="O190" s="64">
        <f t="shared" si="74"/>
        <v>19453.333333333256</v>
      </c>
      <c r="P190" s="64">
        <f t="shared" si="74"/>
        <v>-553.75000000014552</v>
      </c>
      <c r="Q190" s="64">
        <f t="shared" si="74"/>
        <v>-9058.7499999999127</v>
      </c>
      <c r="R190" s="64">
        <f t="shared" si="74"/>
        <v>-463.58333333337214</v>
      </c>
      <c r="S190" s="64">
        <f t="shared" si="74"/>
        <v>13793.333333333401</v>
      </c>
      <c r="T190" s="64">
        <f t="shared" si="74"/>
        <v>8737.166666666657</v>
      </c>
      <c r="U190" s="64">
        <f t="shared" si="74"/>
        <v>-6682.666666666657</v>
      </c>
      <c r="V190" s="64">
        <f t="shared" si="74"/>
        <v>12776.750000000029</v>
      </c>
      <c r="W190" s="64">
        <f t="shared" si="74"/>
        <v>5164.5833333333721</v>
      </c>
      <c r="X190" s="64">
        <f t="shared" si="74"/>
        <v>4016.2499999999418</v>
      </c>
      <c r="Y190" s="64">
        <f t="shared" si="74"/>
        <v>-3422.9999999999709</v>
      </c>
      <c r="Z190" s="64">
        <f t="shared" si="74"/>
        <v>-491.41666666686069</v>
      </c>
      <c r="AA190" s="64">
        <f t="shared" si="74"/>
        <v>6529.7499999999127</v>
      </c>
      <c r="AB190" s="64">
        <f t="shared" si="74"/>
        <v>14667.5</v>
      </c>
      <c r="AC190" s="64">
        <f t="shared" si="74"/>
        <v>3937.4166666665114</v>
      </c>
      <c r="AD190" s="64">
        <f t="shared" si="74"/>
        <v>8458.7500000000582</v>
      </c>
      <c r="AE190" s="64">
        <f t="shared" si="74"/>
        <v>7324.4999999998836</v>
      </c>
      <c r="AF190" s="64">
        <f t="shared" si="74"/>
        <v>17244.25</v>
      </c>
      <c r="AG190" s="64">
        <f t="shared" si="74"/>
        <v>19458.833333333256</v>
      </c>
      <c r="AH190" s="64">
        <f t="shared" si="74"/>
        <v>-954.08333333325572</v>
      </c>
      <c r="AI190" s="64">
        <f t="shared" si="74"/>
        <v>-8948.8333333334303</v>
      </c>
      <c r="AJ190" s="64">
        <f t="shared" si="74"/>
        <v>-306.2500000000291</v>
      </c>
      <c r="AK190" s="64">
        <f t="shared" si="74"/>
        <v>13655.416666666511</v>
      </c>
      <c r="AL190" s="64">
        <f t="shared" si="74"/>
        <v>9030.5000000001164</v>
      </c>
      <c r="AM190" s="64">
        <f t="shared" si="74"/>
        <v>-7627.0833333333139</v>
      </c>
      <c r="AN190" s="64">
        <f t="shared" si="74"/>
        <v>13200.583333333285</v>
      </c>
      <c r="AO190" s="64">
        <f t="shared" si="74"/>
        <v>4573.5833333333139</v>
      </c>
      <c r="AP190" s="64">
        <f t="shared" si="74"/>
        <v>3275.3333333332848</v>
      </c>
    </row>
    <row r="191" spans="1:42" x14ac:dyDescent="0.3">
      <c r="A191" s="188" t="s">
        <v>103</v>
      </c>
      <c r="B191" s="188" t="s">
        <v>102</v>
      </c>
      <c r="C191" s="6">
        <f t="shared" si="61"/>
        <v>-34</v>
      </c>
      <c r="D191" s="64">
        <f t="shared" ref="D191:AP191" si="75">(D80-D135)</f>
        <v>175216.41666666605</v>
      </c>
      <c r="E191" s="64">
        <f t="shared" si="75"/>
        <v>169626.50000000093</v>
      </c>
      <c r="F191" s="68">
        <f t="shared" si="75"/>
        <v>344842.91666666605</v>
      </c>
      <c r="G191" s="64">
        <f t="shared" si="75"/>
        <v>-1493.4166666666861</v>
      </c>
      <c r="H191" s="64">
        <f t="shared" si="75"/>
        <v>731.24999999994179</v>
      </c>
      <c r="I191" s="64">
        <f t="shared" si="75"/>
        <v>11640.749999999825</v>
      </c>
      <c r="J191" s="64">
        <f t="shared" si="75"/>
        <v>23589.916666666686</v>
      </c>
      <c r="K191" s="64">
        <f t="shared" si="75"/>
        <v>7121.2499999999418</v>
      </c>
      <c r="L191" s="64">
        <f t="shared" si="75"/>
        <v>16147.249999999942</v>
      </c>
      <c r="M191" s="64">
        <f t="shared" si="75"/>
        <v>16389.666666666686</v>
      </c>
      <c r="N191" s="64">
        <f t="shared" si="75"/>
        <v>27499.416666666628</v>
      </c>
      <c r="O191" s="64">
        <f t="shared" si="75"/>
        <v>27350.333333333372</v>
      </c>
      <c r="P191" s="64">
        <f t="shared" si="75"/>
        <v>-1308.4166666666279</v>
      </c>
      <c r="Q191" s="64">
        <f t="shared" si="75"/>
        <v>-12473.666666666686</v>
      </c>
      <c r="R191" s="64">
        <f t="shared" si="75"/>
        <v>5456.9166666666279</v>
      </c>
      <c r="S191" s="64">
        <f t="shared" si="75"/>
        <v>20175.916666666628</v>
      </c>
      <c r="T191" s="64">
        <f t="shared" si="75"/>
        <v>11549.583333333372</v>
      </c>
      <c r="U191" s="64">
        <f t="shared" si="75"/>
        <v>-9900.9166666667152</v>
      </c>
      <c r="V191" s="64">
        <f t="shared" si="75"/>
        <v>15026.083333333343</v>
      </c>
      <c r="W191" s="64">
        <f t="shared" si="75"/>
        <v>11091.416666666657</v>
      </c>
      <c r="X191" s="64">
        <f t="shared" si="75"/>
        <v>6623.0833333332994</v>
      </c>
      <c r="Y191" s="64">
        <f t="shared" si="75"/>
        <v>-1397.5000000000582</v>
      </c>
      <c r="Z191" s="64">
        <f t="shared" si="75"/>
        <v>561.08333333343035</v>
      </c>
      <c r="AA191" s="64">
        <f t="shared" si="75"/>
        <v>11236.250000000058</v>
      </c>
      <c r="AB191" s="64">
        <f t="shared" si="75"/>
        <v>21788.250000000058</v>
      </c>
      <c r="AC191" s="64">
        <f t="shared" si="75"/>
        <v>3228.8333333331975</v>
      </c>
      <c r="AD191" s="64">
        <f t="shared" si="75"/>
        <v>16597.083333333256</v>
      </c>
      <c r="AE191" s="64">
        <f t="shared" si="75"/>
        <v>16042.583333333256</v>
      </c>
      <c r="AF191" s="64">
        <f t="shared" si="75"/>
        <v>27789.666666666628</v>
      </c>
      <c r="AG191" s="64">
        <f t="shared" si="75"/>
        <v>27722.083333333256</v>
      </c>
      <c r="AH191" s="64">
        <f t="shared" si="75"/>
        <v>-2323.3333333333139</v>
      </c>
      <c r="AI191" s="64">
        <f t="shared" si="75"/>
        <v>-13397.083333333372</v>
      </c>
      <c r="AJ191" s="64">
        <f t="shared" si="75"/>
        <v>5498.2500000000582</v>
      </c>
      <c r="AK191" s="64">
        <f t="shared" si="75"/>
        <v>20941.16666666657</v>
      </c>
      <c r="AL191" s="64">
        <f t="shared" si="75"/>
        <v>10926.416666666628</v>
      </c>
      <c r="AM191" s="64">
        <f t="shared" si="75"/>
        <v>-10785.833333333372</v>
      </c>
      <c r="AN191" s="64">
        <f t="shared" si="75"/>
        <v>17461.5</v>
      </c>
      <c r="AO191" s="64">
        <f t="shared" si="75"/>
        <v>12082.083333333314</v>
      </c>
      <c r="AP191" s="64">
        <f t="shared" si="75"/>
        <v>5655</v>
      </c>
    </row>
    <row r="192" spans="1:42" x14ac:dyDescent="0.3">
      <c r="A192" s="188" t="s">
        <v>106</v>
      </c>
      <c r="B192" s="188" t="s">
        <v>105</v>
      </c>
      <c r="C192" s="6">
        <f t="shared" si="61"/>
        <v>-14</v>
      </c>
      <c r="D192" s="64">
        <f t="shared" ref="D192:AP192" si="76">(D81-D136)</f>
        <v>97357.249999999069</v>
      </c>
      <c r="E192" s="64">
        <f t="shared" si="76"/>
        <v>94687.083333332557</v>
      </c>
      <c r="F192" s="68">
        <f t="shared" si="76"/>
        <v>192044.33333333489</v>
      </c>
      <c r="G192" s="64">
        <f t="shared" si="76"/>
        <v>-3427.4166666667152</v>
      </c>
      <c r="H192" s="64">
        <f t="shared" si="76"/>
        <v>915.91666666659876</v>
      </c>
      <c r="I192" s="64">
        <f t="shared" si="76"/>
        <v>7000.5833333333721</v>
      </c>
      <c r="J192" s="64">
        <f t="shared" si="76"/>
        <v>15068.583333333314</v>
      </c>
      <c r="K192" s="64">
        <f t="shared" si="76"/>
        <v>407.75000000005821</v>
      </c>
      <c r="L192" s="64">
        <f t="shared" si="76"/>
        <v>4568.3333333333139</v>
      </c>
      <c r="M192" s="64">
        <f t="shared" si="76"/>
        <v>6893.9166666666861</v>
      </c>
      <c r="N192" s="64">
        <f t="shared" si="76"/>
        <v>16924.083333333343</v>
      </c>
      <c r="O192" s="64">
        <f t="shared" si="76"/>
        <v>13855.083333333343</v>
      </c>
      <c r="P192" s="64">
        <f t="shared" si="76"/>
        <v>2791.916666666657</v>
      </c>
      <c r="Q192" s="64">
        <f t="shared" si="76"/>
        <v>-3602.166666666657</v>
      </c>
      <c r="R192" s="64">
        <f t="shared" si="76"/>
        <v>1517.7500000000582</v>
      </c>
      <c r="S192" s="64">
        <f t="shared" si="76"/>
        <v>11454.583333333343</v>
      </c>
      <c r="T192" s="64">
        <f t="shared" si="76"/>
        <v>8721.083333333343</v>
      </c>
      <c r="U192" s="64">
        <f t="shared" si="76"/>
        <v>-8575.8333333333139</v>
      </c>
      <c r="V192" s="64">
        <f t="shared" si="76"/>
        <v>11810.250000000029</v>
      </c>
      <c r="W192" s="64">
        <f t="shared" si="76"/>
        <v>6661.5833333333576</v>
      </c>
      <c r="X192" s="64">
        <f t="shared" si="76"/>
        <v>4371.2500000000146</v>
      </c>
      <c r="Y192" s="64">
        <f t="shared" si="76"/>
        <v>-2207.3333333332848</v>
      </c>
      <c r="Z192" s="64">
        <f t="shared" si="76"/>
        <v>567.33333333334303</v>
      </c>
      <c r="AA192" s="64">
        <f t="shared" si="76"/>
        <v>6836.4999999999709</v>
      </c>
      <c r="AB192" s="64">
        <f t="shared" si="76"/>
        <v>14212.999999999971</v>
      </c>
      <c r="AC192" s="64">
        <f t="shared" si="76"/>
        <v>-1798.8333333333139</v>
      </c>
      <c r="AD192" s="64">
        <f t="shared" si="76"/>
        <v>3381.8333333333139</v>
      </c>
      <c r="AE192" s="64">
        <f t="shared" si="76"/>
        <v>5870.25</v>
      </c>
      <c r="AF192" s="64">
        <f t="shared" si="76"/>
        <v>16590.416666666686</v>
      </c>
      <c r="AG192" s="64">
        <f t="shared" si="76"/>
        <v>14230.166666666628</v>
      </c>
      <c r="AH192" s="64">
        <f t="shared" si="76"/>
        <v>1122.4999999999709</v>
      </c>
      <c r="AI192" s="64">
        <f t="shared" si="76"/>
        <v>-4743.3333333334303</v>
      </c>
      <c r="AJ192" s="64">
        <f t="shared" si="76"/>
        <v>2572.1666666665697</v>
      </c>
      <c r="AK192" s="64">
        <f t="shared" si="76"/>
        <v>13090.666666666657</v>
      </c>
      <c r="AL192" s="64">
        <f t="shared" si="76"/>
        <v>6884.75</v>
      </c>
      <c r="AM192" s="64">
        <f t="shared" si="76"/>
        <v>-7839.9999999999709</v>
      </c>
      <c r="AN192" s="64">
        <f t="shared" si="76"/>
        <v>14146.583333333285</v>
      </c>
      <c r="AO192" s="64">
        <f t="shared" si="76"/>
        <v>7430.7499999999709</v>
      </c>
      <c r="AP192" s="64">
        <f t="shared" si="76"/>
        <v>4339.6666666667152</v>
      </c>
    </row>
    <row r="193" spans="1:42" x14ac:dyDescent="0.3">
      <c r="A193" s="188" t="s">
        <v>109</v>
      </c>
      <c r="B193" s="188" t="s">
        <v>108</v>
      </c>
      <c r="C193" s="6">
        <f t="shared" si="61"/>
        <v>-29</v>
      </c>
      <c r="D193" s="64">
        <f t="shared" ref="D193:AP193" si="77">(D82-D137)</f>
        <v>189232.49999999814</v>
      </c>
      <c r="E193" s="64">
        <f t="shared" si="77"/>
        <v>172553.58333333395</v>
      </c>
      <c r="F193" s="68">
        <f t="shared" si="77"/>
        <v>361786.08333333582</v>
      </c>
      <c r="G193" s="64">
        <f t="shared" si="77"/>
        <v>-9379</v>
      </c>
      <c r="H193" s="64">
        <f t="shared" si="77"/>
        <v>-3394.4166666666279</v>
      </c>
      <c r="I193" s="64">
        <f t="shared" si="77"/>
        <v>3701.0833333333721</v>
      </c>
      <c r="J193" s="64">
        <f t="shared" si="77"/>
        <v>20361</v>
      </c>
      <c r="K193" s="64">
        <f t="shared" si="77"/>
        <v>15603.583333333314</v>
      </c>
      <c r="L193" s="64">
        <f t="shared" si="77"/>
        <v>29951.749999999884</v>
      </c>
      <c r="M193" s="64">
        <f t="shared" si="77"/>
        <v>8067.5833333334886</v>
      </c>
      <c r="N193" s="64">
        <f t="shared" si="77"/>
        <v>20142.666666666744</v>
      </c>
      <c r="O193" s="64">
        <f t="shared" si="77"/>
        <v>21205.500000000175</v>
      </c>
      <c r="P193" s="64">
        <f t="shared" si="77"/>
        <v>19473.083333333139</v>
      </c>
      <c r="Q193" s="64">
        <f t="shared" si="77"/>
        <v>6671.4999999999418</v>
      </c>
      <c r="R193" s="64">
        <f t="shared" si="77"/>
        <v>6317.9166666665114</v>
      </c>
      <c r="S193" s="64">
        <f t="shared" si="77"/>
        <v>18975.250000000029</v>
      </c>
      <c r="T193" s="64">
        <f t="shared" si="77"/>
        <v>15698.749999999854</v>
      </c>
      <c r="U193" s="64">
        <f t="shared" si="77"/>
        <v>1241.8333333332848</v>
      </c>
      <c r="V193" s="64">
        <f t="shared" si="77"/>
        <v>9447.7499999999854</v>
      </c>
      <c r="W193" s="64">
        <f t="shared" si="77"/>
        <v>2047.1666666666497</v>
      </c>
      <c r="X193" s="64">
        <f t="shared" si="77"/>
        <v>3099.4999999999927</v>
      </c>
      <c r="Y193" s="64">
        <f t="shared" si="77"/>
        <v>-9577.4166666667734</v>
      </c>
      <c r="Z193" s="64">
        <f t="shared" si="77"/>
        <v>-3764.6666666667443</v>
      </c>
      <c r="AA193" s="64">
        <f t="shared" si="77"/>
        <v>2622.1666666666279</v>
      </c>
      <c r="AB193" s="64">
        <f t="shared" si="77"/>
        <v>19500.08333333343</v>
      </c>
      <c r="AC193" s="64">
        <f t="shared" si="77"/>
        <v>14768.16666666657</v>
      </c>
      <c r="AD193" s="64">
        <f t="shared" si="77"/>
        <v>31271.08333333343</v>
      </c>
      <c r="AE193" s="64">
        <f t="shared" si="77"/>
        <v>5547</v>
      </c>
      <c r="AF193" s="64">
        <f t="shared" si="77"/>
        <v>19387.833333332965</v>
      </c>
      <c r="AG193" s="64">
        <f t="shared" si="77"/>
        <v>18269.500000000175</v>
      </c>
      <c r="AH193" s="64">
        <f t="shared" si="77"/>
        <v>15285.000000000175</v>
      </c>
      <c r="AI193" s="64">
        <f t="shared" si="77"/>
        <v>1498.5833333333721</v>
      </c>
      <c r="AJ193" s="64">
        <f t="shared" si="77"/>
        <v>6684.3333333333721</v>
      </c>
      <c r="AK193" s="64">
        <f t="shared" si="77"/>
        <v>18567.499999999884</v>
      </c>
      <c r="AL193" s="64">
        <f t="shared" si="77"/>
        <v>13576.499999999971</v>
      </c>
      <c r="AM193" s="64">
        <f t="shared" si="77"/>
        <v>1966.25</v>
      </c>
      <c r="AN193" s="64">
        <f t="shared" si="77"/>
        <v>10228.666666666657</v>
      </c>
      <c r="AO193" s="64">
        <f t="shared" si="77"/>
        <v>2890.4166666666861</v>
      </c>
      <c r="AP193" s="64">
        <f t="shared" si="77"/>
        <v>3832.583333333343</v>
      </c>
    </row>
    <row r="194" spans="1:42" x14ac:dyDescent="0.3">
      <c r="A194" s="188" t="s">
        <v>113</v>
      </c>
      <c r="B194" s="188" t="s">
        <v>112</v>
      </c>
      <c r="C194" s="6">
        <f t="shared" si="61"/>
        <v>-33</v>
      </c>
      <c r="D194" s="64">
        <f t="shared" ref="D194:AP194" si="78">(D83-D138)</f>
        <v>111090.66666666698</v>
      </c>
      <c r="E194" s="64">
        <f t="shared" si="78"/>
        <v>112277.58333333395</v>
      </c>
      <c r="F194" s="68">
        <f t="shared" si="78"/>
        <v>223368.24999999814</v>
      </c>
      <c r="G194" s="64">
        <f t="shared" si="78"/>
        <v>-5285.7499999999418</v>
      </c>
      <c r="H194" s="64">
        <f t="shared" si="78"/>
        <v>-916.91666666668607</v>
      </c>
      <c r="I194" s="64">
        <f t="shared" si="78"/>
        <v>7746.3333333333721</v>
      </c>
      <c r="J194" s="64">
        <f t="shared" si="78"/>
        <v>20316.166666666686</v>
      </c>
      <c r="K194" s="64">
        <f t="shared" si="78"/>
        <v>-1431.2499999998836</v>
      </c>
      <c r="L194" s="64">
        <f t="shared" si="78"/>
        <v>7048.7499999999418</v>
      </c>
      <c r="M194" s="64">
        <f t="shared" si="78"/>
        <v>5229.7500000000582</v>
      </c>
      <c r="N194" s="64">
        <f t="shared" si="78"/>
        <v>19296.166666666802</v>
      </c>
      <c r="O194" s="64">
        <f t="shared" si="78"/>
        <v>15788.833333333256</v>
      </c>
      <c r="P194" s="64">
        <f t="shared" si="78"/>
        <v>1321.6666666666861</v>
      </c>
      <c r="Q194" s="64">
        <f t="shared" si="78"/>
        <v>-5717.9999999999418</v>
      </c>
      <c r="R194" s="64">
        <f t="shared" si="78"/>
        <v>-851.08333333337214</v>
      </c>
      <c r="S194" s="64">
        <f t="shared" si="78"/>
        <v>16770.75</v>
      </c>
      <c r="T194" s="64">
        <f t="shared" si="78"/>
        <v>11929.333333333314</v>
      </c>
      <c r="U194" s="64">
        <f t="shared" si="78"/>
        <v>-10669.166666666628</v>
      </c>
      <c r="V194" s="64">
        <f t="shared" si="78"/>
        <v>15541.916666666599</v>
      </c>
      <c r="W194" s="64">
        <f t="shared" si="78"/>
        <v>9582.6666666667297</v>
      </c>
      <c r="X194" s="64">
        <f t="shared" si="78"/>
        <v>5390.4999999999854</v>
      </c>
      <c r="Y194" s="64">
        <f t="shared" si="78"/>
        <v>-4008.0833333334012</v>
      </c>
      <c r="Z194" s="64">
        <f t="shared" si="78"/>
        <v>-701.41666666668607</v>
      </c>
      <c r="AA194" s="64">
        <f t="shared" si="78"/>
        <v>7260.8333333333721</v>
      </c>
      <c r="AB194" s="64">
        <f t="shared" si="78"/>
        <v>18443.666666666628</v>
      </c>
      <c r="AC194" s="64">
        <f t="shared" si="78"/>
        <v>-2943.2500000000582</v>
      </c>
      <c r="AD194" s="64">
        <f t="shared" si="78"/>
        <v>4270.5000000000582</v>
      </c>
      <c r="AE194" s="64">
        <f t="shared" si="78"/>
        <v>5808.0833333334886</v>
      </c>
      <c r="AF194" s="64">
        <f t="shared" si="78"/>
        <v>19882.333333333314</v>
      </c>
      <c r="AG194" s="64">
        <f t="shared" si="78"/>
        <v>16952.750000000058</v>
      </c>
      <c r="AH194" s="64">
        <f t="shared" si="78"/>
        <v>1108.25</v>
      </c>
      <c r="AI194" s="64">
        <f t="shared" si="78"/>
        <v>-7081</v>
      </c>
      <c r="AJ194" s="64">
        <f t="shared" si="78"/>
        <v>2041.9166666666861</v>
      </c>
      <c r="AK194" s="64">
        <f t="shared" si="78"/>
        <v>17343.666666666744</v>
      </c>
      <c r="AL194" s="64">
        <f t="shared" si="78"/>
        <v>11598.166666666686</v>
      </c>
      <c r="AM194" s="64">
        <f t="shared" si="78"/>
        <v>-12204.999999999971</v>
      </c>
      <c r="AN194" s="64">
        <f t="shared" si="78"/>
        <v>18573.166666666599</v>
      </c>
      <c r="AO194" s="64">
        <f t="shared" si="78"/>
        <v>10581.583333333314</v>
      </c>
      <c r="AP194" s="64">
        <f t="shared" si="78"/>
        <v>5351.416666666657</v>
      </c>
    </row>
    <row r="195" spans="1:42" x14ac:dyDescent="0.3">
      <c r="A195" s="188" t="s">
        <v>134</v>
      </c>
      <c r="B195" s="188" t="s">
        <v>133</v>
      </c>
      <c r="C195" s="6">
        <f t="shared" si="61"/>
        <v>-17</v>
      </c>
      <c r="D195" s="64">
        <f t="shared" ref="D195:AP195" si="79">(D84-D139)</f>
        <v>60526.166666666977</v>
      </c>
      <c r="E195" s="64">
        <f t="shared" si="79"/>
        <v>56587.166666666977</v>
      </c>
      <c r="F195" s="68">
        <f t="shared" si="79"/>
        <v>117113.33333333302</v>
      </c>
      <c r="G195" s="64">
        <f t="shared" si="79"/>
        <v>-5002.2499999999709</v>
      </c>
      <c r="H195" s="64">
        <f t="shared" si="79"/>
        <v>-2604.583333333343</v>
      </c>
      <c r="I195" s="64">
        <f t="shared" si="79"/>
        <v>4745.2499999999418</v>
      </c>
      <c r="J195" s="64">
        <f t="shared" si="79"/>
        <v>9963.1666666666279</v>
      </c>
      <c r="K195" s="64">
        <f t="shared" si="79"/>
        <v>-1468.0833333334012</v>
      </c>
      <c r="L195" s="64">
        <f t="shared" si="79"/>
        <v>2470.1666666666861</v>
      </c>
      <c r="M195" s="64">
        <f t="shared" si="79"/>
        <v>6089.7499999999709</v>
      </c>
      <c r="N195" s="64">
        <f t="shared" si="79"/>
        <v>12673.416666666686</v>
      </c>
      <c r="O195" s="64">
        <f t="shared" si="79"/>
        <v>11881.583333333285</v>
      </c>
      <c r="P195" s="64">
        <f t="shared" si="79"/>
        <v>-1711.6666666667443</v>
      </c>
      <c r="Q195" s="64">
        <f t="shared" si="79"/>
        <v>-6159.5833333334012</v>
      </c>
      <c r="R195" s="64">
        <f t="shared" si="79"/>
        <v>-1057.6666666666279</v>
      </c>
      <c r="S195" s="64">
        <f t="shared" si="79"/>
        <v>10426.833333333401</v>
      </c>
      <c r="T195" s="64">
        <f t="shared" si="79"/>
        <v>6638.166666666657</v>
      </c>
      <c r="U195" s="64">
        <f t="shared" si="79"/>
        <v>-8456.083333333343</v>
      </c>
      <c r="V195" s="64">
        <f t="shared" si="79"/>
        <v>10867.25</v>
      </c>
      <c r="W195" s="64">
        <f t="shared" si="79"/>
        <v>7891.6666666666861</v>
      </c>
      <c r="X195" s="64">
        <f t="shared" si="79"/>
        <v>3338.8333333333285</v>
      </c>
      <c r="Y195" s="64">
        <f t="shared" si="79"/>
        <v>-4321.2499999999418</v>
      </c>
      <c r="Z195" s="64">
        <f t="shared" si="79"/>
        <v>-2151.8333333333139</v>
      </c>
      <c r="AA195" s="64">
        <f t="shared" si="79"/>
        <v>3970.1666666666279</v>
      </c>
      <c r="AB195" s="64">
        <f t="shared" si="79"/>
        <v>9013.2499999999709</v>
      </c>
      <c r="AC195" s="64">
        <f t="shared" si="79"/>
        <v>-888.66666666665697</v>
      </c>
      <c r="AD195" s="64">
        <f t="shared" si="79"/>
        <v>723.75</v>
      </c>
      <c r="AE195" s="64">
        <f t="shared" si="79"/>
        <v>3667.25</v>
      </c>
      <c r="AF195" s="64">
        <f t="shared" si="79"/>
        <v>12756.833333333285</v>
      </c>
      <c r="AG195" s="64">
        <f t="shared" si="79"/>
        <v>10900.750000000029</v>
      </c>
      <c r="AH195" s="64">
        <f t="shared" si="79"/>
        <v>-2941.9166666665988</v>
      </c>
      <c r="AI195" s="64">
        <f t="shared" si="79"/>
        <v>-6736.75</v>
      </c>
      <c r="AJ195" s="64">
        <f t="shared" si="79"/>
        <v>-651.66666666668607</v>
      </c>
      <c r="AK195" s="64">
        <f t="shared" si="79"/>
        <v>10855.583333333285</v>
      </c>
      <c r="AL195" s="64">
        <f t="shared" si="79"/>
        <v>5603.333333333343</v>
      </c>
      <c r="AM195" s="64">
        <f t="shared" si="79"/>
        <v>-7415.5833333333139</v>
      </c>
      <c r="AN195" s="64">
        <f t="shared" si="79"/>
        <v>13309.166666666657</v>
      </c>
      <c r="AO195" s="64">
        <f t="shared" si="79"/>
        <v>8705.666666666657</v>
      </c>
      <c r="AP195" s="64">
        <f t="shared" si="79"/>
        <v>2189.0833333333576</v>
      </c>
    </row>
    <row r="196" spans="1:42" x14ac:dyDescent="0.3">
      <c r="G196" s="6"/>
      <c r="H196" s="6"/>
      <c r="AA196" s="6"/>
      <c r="AB196" s="6"/>
    </row>
    <row r="197" spans="1:42" ht="25" x14ac:dyDescent="0.5">
      <c r="A197" s="194" t="s">
        <v>236</v>
      </c>
      <c r="B197" s="193"/>
      <c r="G197" s="6"/>
      <c r="H197" s="6"/>
      <c r="AA197" s="6"/>
      <c r="AB197" s="6"/>
    </row>
    <row r="198" spans="1:42" x14ac:dyDescent="0.3">
      <c r="A198" s="188"/>
      <c r="B198" s="188"/>
      <c r="G198" s="6"/>
      <c r="H198" s="6"/>
      <c r="AA198" s="6"/>
      <c r="AB198" s="6"/>
    </row>
    <row r="199" spans="1:42" x14ac:dyDescent="0.3">
      <c r="A199" s="4" t="s">
        <v>96</v>
      </c>
      <c r="B199" s="4" t="s">
        <v>43</v>
      </c>
      <c r="C199" s="45" t="s">
        <v>235</v>
      </c>
      <c r="D199" s="67" t="s">
        <v>157</v>
      </c>
      <c r="E199" s="67" t="s">
        <v>156</v>
      </c>
      <c r="F199" s="67" t="s">
        <v>234</v>
      </c>
      <c r="G199" s="67" t="s">
        <v>233</v>
      </c>
      <c r="H199" s="67" t="s">
        <v>232</v>
      </c>
      <c r="I199" s="67" t="s">
        <v>231</v>
      </c>
      <c r="J199" s="67" t="s">
        <v>230</v>
      </c>
      <c r="K199" s="67" t="s">
        <v>229</v>
      </c>
      <c r="L199" s="67" t="s">
        <v>228</v>
      </c>
      <c r="M199" s="67" t="s">
        <v>227</v>
      </c>
      <c r="N199" s="67" t="s">
        <v>226</v>
      </c>
      <c r="O199" s="67" t="s">
        <v>225</v>
      </c>
      <c r="P199" s="67" t="s">
        <v>224</v>
      </c>
      <c r="Q199" s="67" t="s">
        <v>223</v>
      </c>
      <c r="R199" s="67" t="s">
        <v>222</v>
      </c>
      <c r="S199" s="67" t="s">
        <v>221</v>
      </c>
      <c r="T199" s="67" t="s">
        <v>220</v>
      </c>
      <c r="U199" s="67" t="s">
        <v>219</v>
      </c>
      <c r="V199" s="67" t="s">
        <v>218</v>
      </c>
      <c r="W199" s="67" t="s">
        <v>217</v>
      </c>
      <c r="X199" s="67" t="s">
        <v>216</v>
      </c>
      <c r="Y199" s="67" t="s">
        <v>215</v>
      </c>
      <c r="Z199" s="67" t="s">
        <v>214</v>
      </c>
      <c r="AA199" s="67" t="s">
        <v>213</v>
      </c>
      <c r="AB199" s="67" t="s">
        <v>212</v>
      </c>
      <c r="AC199" s="67" t="s">
        <v>211</v>
      </c>
      <c r="AD199" s="67" t="s">
        <v>210</v>
      </c>
      <c r="AE199" s="67" t="s">
        <v>209</v>
      </c>
      <c r="AF199" s="67" t="s">
        <v>208</v>
      </c>
      <c r="AG199" s="67" t="s">
        <v>207</v>
      </c>
      <c r="AH199" s="67" t="s">
        <v>206</v>
      </c>
      <c r="AI199" s="67" t="s">
        <v>205</v>
      </c>
      <c r="AJ199" s="67" t="s">
        <v>204</v>
      </c>
      <c r="AK199" s="67" t="s">
        <v>203</v>
      </c>
      <c r="AL199" s="67" t="s">
        <v>202</v>
      </c>
      <c r="AM199" s="67" t="s">
        <v>201</v>
      </c>
      <c r="AN199" s="67" t="s">
        <v>200</v>
      </c>
      <c r="AO199" s="67" t="s">
        <v>199</v>
      </c>
      <c r="AP199" s="67" t="s">
        <v>198</v>
      </c>
    </row>
    <row r="200" spans="1:42" x14ac:dyDescent="0.3">
      <c r="A200" s="192" t="s">
        <v>23</v>
      </c>
      <c r="B200" s="192" t="s">
        <v>45</v>
      </c>
      <c r="C200" s="6">
        <f t="shared" ref="C200:C231" si="80">C35-C90</f>
        <v>-15</v>
      </c>
      <c r="D200" s="65">
        <f t="shared" ref="D200:AP200" si="81">(D35-D90)/D90</f>
        <v>1.618799887724854E-2</v>
      </c>
      <c r="E200" s="65">
        <f t="shared" si="81"/>
        <v>1.6336621101147884E-2</v>
      </c>
      <c r="F200" s="66">
        <f t="shared" si="81"/>
        <v>1.6262765637905945E-2</v>
      </c>
      <c r="G200" s="65">
        <f t="shared" si="81"/>
        <v>-2.1275280621075199E-2</v>
      </c>
      <c r="H200" s="65">
        <f t="shared" si="81"/>
        <v>-1.4349130709439131E-2</v>
      </c>
      <c r="I200" s="65">
        <f t="shared" si="81"/>
        <v>1.6237714300537574E-2</v>
      </c>
      <c r="J200" s="65">
        <f t="shared" si="81"/>
        <v>6.5085840880909421E-2</v>
      </c>
      <c r="K200" s="65">
        <f t="shared" si="81"/>
        <v>-2.0454225094977799E-2</v>
      </c>
      <c r="L200" s="65">
        <f t="shared" si="81"/>
        <v>-1.5164565270649518E-2</v>
      </c>
      <c r="M200" s="65">
        <f t="shared" si="81"/>
        <v>2.9441056003775869E-2</v>
      </c>
      <c r="N200" s="65">
        <f t="shared" si="81"/>
        <v>6.1042225498729868E-2</v>
      </c>
      <c r="O200" s="65">
        <f t="shared" si="81"/>
        <v>6.233066146058288E-2</v>
      </c>
      <c r="P200" s="65">
        <f t="shared" si="81"/>
        <v>-2.6031858529188885E-2</v>
      </c>
      <c r="Q200" s="65">
        <f t="shared" si="81"/>
        <v>-4.4855500838445986E-2</v>
      </c>
      <c r="R200" s="65">
        <f t="shared" si="81"/>
        <v>-1.3676080324372376E-2</v>
      </c>
      <c r="S200" s="65">
        <f t="shared" si="81"/>
        <v>5.4824719712577595E-2</v>
      </c>
      <c r="T200" s="65">
        <f t="shared" si="81"/>
        <v>4.9146143989867781E-2</v>
      </c>
      <c r="U200" s="65">
        <f t="shared" si="81"/>
        <v>-4.6529092871720426E-2</v>
      </c>
      <c r="V200" s="65">
        <f t="shared" si="81"/>
        <v>0.10518424126579684</v>
      </c>
      <c r="W200" s="65">
        <f t="shared" si="81"/>
        <v>6.3011997156867644E-2</v>
      </c>
      <c r="X200" s="65">
        <f t="shared" si="81"/>
        <v>6.3423121591924939E-2</v>
      </c>
      <c r="Y200" s="65">
        <f t="shared" si="81"/>
        <v>-1.877456416577844E-2</v>
      </c>
      <c r="Z200" s="65">
        <f t="shared" si="81"/>
        <v>-1.5979898950105337E-2</v>
      </c>
      <c r="AA200" s="65">
        <f t="shared" si="81"/>
        <v>1.6535672797100335E-2</v>
      </c>
      <c r="AB200" s="65">
        <f t="shared" si="81"/>
        <v>6.5677594941860096E-2</v>
      </c>
      <c r="AC200" s="65">
        <f t="shared" si="81"/>
        <v>-1.4321379628498589E-2</v>
      </c>
      <c r="AD200" s="65">
        <f t="shared" si="81"/>
        <v>-2.0211931847525913E-2</v>
      </c>
      <c r="AE200" s="65">
        <f t="shared" si="81"/>
        <v>1.765377342871895E-2</v>
      </c>
      <c r="AF200" s="65">
        <f t="shared" si="81"/>
        <v>6.9960673806071849E-2</v>
      </c>
      <c r="AG200" s="65">
        <f t="shared" si="81"/>
        <v>6.1795439841589798E-2</v>
      </c>
      <c r="AH200" s="65">
        <f t="shared" si="81"/>
        <v>-3.5745751231427092E-2</v>
      </c>
      <c r="AI200" s="65">
        <f t="shared" si="81"/>
        <v>-4.6664767614595336E-2</v>
      </c>
      <c r="AJ200" s="65">
        <f t="shared" si="81"/>
        <v>-1.5273000108089608E-3</v>
      </c>
      <c r="AK200" s="65">
        <f t="shared" si="81"/>
        <v>6.0700689364193483E-2</v>
      </c>
      <c r="AL200" s="65">
        <f t="shared" si="81"/>
        <v>4.677092475863729E-2</v>
      </c>
      <c r="AM200" s="65">
        <f t="shared" si="81"/>
        <v>-4.7577655918366657E-2</v>
      </c>
      <c r="AN200" s="65">
        <f t="shared" si="81"/>
        <v>0.10746221595879439</v>
      </c>
      <c r="AO200" s="65">
        <f t="shared" si="81"/>
        <v>4.6291869795349418E-2</v>
      </c>
      <c r="AP200" s="65">
        <f t="shared" si="81"/>
        <v>3.7693776168806724E-2</v>
      </c>
    </row>
    <row r="201" spans="1:42" x14ac:dyDescent="0.3">
      <c r="A201" s="192" t="s">
        <v>6</v>
      </c>
      <c r="B201" s="192" t="s">
        <v>46</v>
      </c>
      <c r="C201" s="6">
        <f t="shared" si="80"/>
        <v>-13</v>
      </c>
      <c r="D201" s="65">
        <f t="shared" ref="D201:AP201" si="82">(D36-D91)/D91</f>
        <v>1.9888495838652268E-2</v>
      </c>
      <c r="E201" s="65">
        <f t="shared" si="82"/>
        <v>1.9334463457560701E-2</v>
      </c>
      <c r="F201" s="66">
        <f t="shared" si="82"/>
        <v>1.9611711493706281E-2</v>
      </c>
      <c r="G201" s="65">
        <f t="shared" si="82"/>
        <v>-1.4235750495427217E-2</v>
      </c>
      <c r="H201" s="65">
        <f t="shared" si="82"/>
        <v>-9.0338818054466301E-3</v>
      </c>
      <c r="I201" s="65">
        <f t="shared" si="82"/>
        <v>2.3367405140647699E-2</v>
      </c>
      <c r="J201" s="65">
        <f t="shared" si="82"/>
        <v>5.8722079589831951E-2</v>
      </c>
      <c r="K201" s="65">
        <f t="shared" si="82"/>
        <v>-3.7975895136856176E-3</v>
      </c>
      <c r="L201" s="65">
        <f t="shared" si="82"/>
        <v>1.035523845750881E-2</v>
      </c>
      <c r="M201" s="65">
        <f t="shared" si="82"/>
        <v>2.7985635248437158E-2</v>
      </c>
      <c r="N201" s="65">
        <f t="shared" si="82"/>
        <v>6.7650390182554615E-2</v>
      </c>
      <c r="O201" s="65">
        <f t="shared" si="82"/>
        <v>6.791268381339563E-2</v>
      </c>
      <c r="P201" s="65">
        <f t="shared" si="82"/>
        <v>-1.2461583762032165E-2</v>
      </c>
      <c r="Q201" s="65">
        <f t="shared" si="82"/>
        <v>-4.3915966761801137E-2</v>
      </c>
      <c r="R201" s="65">
        <f t="shared" si="82"/>
        <v>-1.7651764549747491E-2</v>
      </c>
      <c r="S201" s="65">
        <f t="shared" si="82"/>
        <v>3.4006377049049137E-2</v>
      </c>
      <c r="T201" s="65">
        <f t="shared" si="82"/>
        <v>4.9110872362556644E-2</v>
      </c>
      <c r="U201" s="65">
        <f t="shared" si="82"/>
        <v>-3.0219274383729948E-2</v>
      </c>
      <c r="V201" s="65">
        <f t="shared" si="82"/>
        <v>0.12302721018725318</v>
      </c>
      <c r="W201" s="65">
        <f t="shared" si="82"/>
        <v>4.0382833083226689E-2</v>
      </c>
      <c r="X201" s="65">
        <f t="shared" si="82"/>
        <v>5.4918127550142727E-2</v>
      </c>
      <c r="Y201" s="65">
        <f t="shared" si="82"/>
        <v>-1.3744242205036006E-2</v>
      </c>
      <c r="Z201" s="65">
        <f t="shared" si="82"/>
        <v>-5.6641375118317867E-3</v>
      </c>
      <c r="AA201" s="65">
        <f t="shared" si="82"/>
        <v>1.8665891099319126E-2</v>
      </c>
      <c r="AB201" s="65">
        <f t="shared" si="82"/>
        <v>5.5839165529158873E-2</v>
      </c>
      <c r="AC201" s="65">
        <f t="shared" si="82"/>
        <v>-1.2205631443803168E-3</v>
      </c>
      <c r="AD201" s="65">
        <f t="shared" si="82"/>
        <v>1.412194619301506E-2</v>
      </c>
      <c r="AE201" s="65">
        <f t="shared" si="82"/>
        <v>3.1060789537417841E-2</v>
      </c>
      <c r="AF201" s="65">
        <f t="shared" si="82"/>
        <v>6.3391133140052736E-2</v>
      </c>
      <c r="AG201" s="65">
        <f t="shared" si="82"/>
        <v>6.9808229807447053E-2</v>
      </c>
      <c r="AH201" s="65">
        <f t="shared" si="82"/>
        <v>-1.9969237866748556E-2</v>
      </c>
      <c r="AI201" s="65">
        <f t="shared" si="82"/>
        <v>-4.721535464778652E-2</v>
      </c>
      <c r="AJ201" s="65">
        <f t="shared" si="82"/>
        <v>-1.5511745747459307E-2</v>
      </c>
      <c r="AK201" s="65">
        <f t="shared" si="82"/>
        <v>3.7595009838782445E-2</v>
      </c>
      <c r="AL201" s="65">
        <f t="shared" si="82"/>
        <v>5.6080355264177727E-2</v>
      </c>
      <c r="AM201" s="65">
        <f t="shared" si="82"/>
        <v>-3.1898314279575006E-2</v>
      </c>
      <c r="AN201" s="65">
        <f t="shared" si="82"/>
        <v>0.11479735383200262</v>
      </c>
      <c r="AO201" s="65">
        <f t="shared" si="82"/>
        <v>1.44146193239771E-2</v>
      </c>
      <c r="AP201" s="65">
        <f t="shared" si="82"/>
        <v>3.7442615950096382E-2</v>
      </c>
    </row>
    <row r="202" spans="1:42" x14ac:dyDescent="0.3">
      <c r="A202" s="192" t="s">
        <v>1</v>
      </c>
      <c r="B202" s="192" t="s">
        <v>47</v>
      </c>
      <c r="C202" s="6">
        <f t="shared" si="80"/>
        <v>-4</v>
      </c>
      <c r="D202" s="65">
        <f t="shared" ref="D202:AP202" si="83">(D37-D92)/D92</f>
        <v>2.6397431425365388E-2</v>
      </c>
      <c r="E202" s="65">
        <f t="shared" si="83"/>
        <v>2.450671561327759E-2</v>
      </c>
      <c r="F202" s="66">
        <f t="shared" si="83"/>
        <v>2.5461290365052222E-2</v>
      </c>
      <c r="G202" s="65">
        <f t="shared" si="83"/>
        <v>-6.0341585846856408E-4</v>
      </c>
      <c r="H202" s="65">
        <f t="shared" si="83"/>
        <v>5.0869158324030363E-3</v>
      </c>
      <c r="I202" s="65">
        <f t="shared" si="83"/>
        <v>2.1127900900170731E-2</v>
      </c>
      <c r="J202" s="65">
        <f t="shared" si="83"/>
        <v>7.9656285832045717E-2</v>
      </c>
      <c r="K202" s="65">
        <f t="shared" si="83"/>
        <v>-9.4668492141654157E-3</v>
      </c>
      <c r="L202" s="65">
        <f t="shared" si="83"/>
        <v>2.3489432693437371E-2</v>
      </c>
      <c r="M202" s="65">
        <f t="shared" si="83"/>
        <v>4.9677588481934286E-2</v>
      </c>
      <c r="N202" s="65">
        <f t="shared" si="83"/>
        <v>8.0204426690422506E-2</v>
      </c>
      <c r="O202" s="65">
        <f t="shared" si="83"/>
        <v>8.2118106324582815E-2</v>
      </c>
      <c r="P202" s="65">
        <f t="shared" si="83"/>
        <v>-1.1007467944201779E-2</v>
      </c>
      <c r="Q202" s="65">
        <f t="shared" si="83"/>
        <v>-5.0725691750711052E-2</v>
      </c>
      <c r="R202" s="65">
        <f t="shared" si="83"/>
        <v>1.0062074904713409E-2</v>
      </c>
      <c r="S202" s="65">
        <f t="shared" si="83"/>
        <v>5.1344015275651751E-2</v>
      </c>
      <c r="T202" s="65">
        <f t="shared" si="83"/>
        <v>3.7907069568688161E-2</v>
      </c>
      <c r="U202" s="65">
        <f t="shared" si="83"/>
        <v>-3.9552269544444373E-2</v>
      </c>
      <c r="V202" s="65">
        <f t="shared" si="83"/>
        <v>8.1062405389161124E-2</v>
      </c>
      <c r="W202" s="65">
        <f t="shared" si="83"/>
        <v>6.5175562618927874E-2</v>
      </c>
      <c r="X202" s="65">
        <f t="shared" si="83"/>
        <v>4.7469130483771604E-2</v>
      </c>
      <c r="Y202" s="65">
        <f t="shared" si="83"/>
        <v>-8.3794074512689061E-3</v>
      </c>
      <c r="Z202" s="65">
        <f t="shared" si="83"/>
        <v>1.2796724038651927E-4</v>
      </c>
      <c r="AA202" s="65">
        <f t="shared" si="83"/>
        <v>2.7369092984118555E-2</v>
      </c>
      <c r="AB202" s="65">
        <f t="shared" si="83"/>
        <v>6.559310382366039E-2</v>
      </c>
      <c r="AC202" s="65">
        <f t="shared" si="83"/>
        <v>-6.7381926633648401E-3</v>
      </c>
      <c r="AD202" s="65">
        <f t="shared" si="83"/>
        <v>3.5255086318246247E-2</v>
      </c>
      <c r="AE202" s="65">
        <f t="shared" si="83"/>
        <v>3.8660377358491128E-2</v>
      </c>
      <c r="AF202" s="65">
        <f t="shared" si="83"/>
        <v>8.718297831884908E-2</v>
      </c>
      <c r="AG202" s="65">
        <f t="shared" si="83"/>
        <v>8.5668860318818027E-2</v>
      </c>
      <c r="AH202" s="65">
        <f t="shared" si="83"/>
        <v>-1.9872929650555492E-2</v>
      </c>
      <c r="AI202" s="65">
        <f t="shared" si="83"/>
        <v>-4.9345297261538891E-2</v>
      </c>
      <c r="AJ202" s="65">
        <f t="shared" si="83"/>
        <v>1.2678563451235541E-2</v>
      </c>
      <c r="AK202" s="65">
        <f t="shared" si="83"/>
        <v>4.4793395776126059E-2</v>
      </c>
      <c r="AL202" s="65">
        <f t="shared" si="83"/>
        <v>4.7605800886501862E-2</v>
      </c>
      <c r="AM202" s="65">
        <f t="shared" si="83"/>
        <v>-4.2025268770465897E-2</v>
      </c>
      <c r="AN202" s="65">
        <f t="shared" si="83"/>
        <v>7.7006535100450968E-2</v>
      </c>
      <c r="AO202" s="65">
        <f t="shared" si="83"/>
        <v>2.8716701577002457E-2</v>
      </c>
      <c r="AP202" s="65">
        <f t="shared" si="83"/>
        <v>2.1527270967821983E-2</v>
      </c>
    </row>
    <row r="203" spans="1:42" x14ac:dyDescent="0.3">
      <c r="A203" s="192" t="s">
        <v>38</v>
      </c>
      <c r="B203" s="192" t="s">
        <v>48</v>
      </c>
      <c r="C203" s="6">
        <f t="shared" si="80"/>
        <v>-20</v>
      </c>
      <c r="D203" s="65">
        <f t="shared" ref="D203:AP203" si="84">(D38-D93)/D93</f>
        <v>2.4793657120877492E-2</v>
      </c>
      <c r="E203" s="65">
        <f t="shared" si="84"/>
        <v>2.3135606040320097E-2</v>
      </c>
      <c r="F203" s="66">
        <f t="shared" si="84"/>
        <v>2.3968922310545242E-2</v>
      </c>
      <c r="G203" s="65">
        <f t="shared" si="84"/>
        <v>-2.4610495310441655E-2</v>
      </c>
      <c r="H203" s="65">
        <f t="shared" si="84"/>
        <v>-8.2871430837085768E-3</v>
      </c>
      <c r="I203" s="65">
        <f t="shared" si="84"/>
        <v>2.5077492367402567E-2</v>
      </c>
      <c r="J203" s="65">
        <f t="shared" si="84"/>
        <v>6.6086600600461051E-2</v>
      </c>
      <c r="K203" s="65">
        <f t="shared" si="84"/>
        <v>1.5114369592329162E-2</v>
      </c>
      <c r="L203" s="65">
        <f t="shared" si="84"/>
        <v>3.3935245295855107E-2</v>
      </c>
      <c r="M203" s="65">
        <f t="shared" si="84"/>
        <v>3.3937277267729847E-2</v>
      </c>
      <c r="N203" s="65">
        <f t="shared" si="84"/>
        <v>4.1496738641947903E-2</v>
      </c>
      <c r="O203" s="65">
        <f t="shared" si="84"/>
        <v>5.9454102989823135E-2</v>
      </c>
      <c r="P203" s="65">
        <f t="shared" si="84"/>
        <v>1.1903212376973039E-3</v>
      </c>
      <c r="Q203" s="65">
        <f t="shared" si="84"/>
        <v>-1.9745095087560206E-2</v>
      </c>
      <c r="R203" s="65">
        <f t="shared" si="84"/>
        <v>1.3592525200125638E-2</v>
      </c>
      <c r="S203" s="65">
        <f t="shared" si="84"/>
        <v>4.5495628757719418E-2</v>
      </c>
      <c r="T203" s="65">
        <f t="shared" si="84"/>
        <v>3.8840825044450356E-2</v>
      </c>
      <c r="U203" s="65">
        <f t="shared" si="84"/>
        <v>-3.2973038334278434E-2</v>
      </c>
      <c r="V203" s="65">
        <f t="shared" si="84"/>
        <v>0.1041153325828989</v>
      </c>
      <c r="W203" s="65">
        <f t="shared" si="84"/>
        <v>6.3487640944145579E-2</v>
      </c>
      <c r="X203" s="65">
        <f t="shared" si="84"/>
        <v>5.9560840574022771E-2</v>
      </c>
      <c r="Y203" s="65">
        <f t="shared" si="84"/>
        <v>-2.7033061673658151E-2</v>
      </c>
      <c r="Z203" s="65">
        <f t="shared" si="84"/>
        <v>-4.5547536631268251E-3</v>
      </c>
      <c r="AA203" s="65">
        <f t="shared" si="84"/>
        <v>2.3843959316568835E-2</v>
      </c>
      <c r="AB203" s="65">
        <f t="shared" si="84"/>
        <v>5.9699144861521308E-2</v>
      </c>
      <c r="AC203" s="65">
        <f t="shared" si="84"/>
        <v>1.0825183582958713E-2</v>
      </c>
      <c r="AD203" s="65">
        <f t="shared" si="84"/>
        <v>2.5519813032956411E-2</v>
      </c>
      <c r="AE203" s="65">
        <f t="shared" si="84"/>
        <v>2.2421047900257732E-2</v>
      </c>
      <c r="AF203" s="65">
        <f t="shared" si="84"/>
        <v>5.8982247667782248E-2</v>
      </c>
      <c r="AG203" s="65">
        <f t="shared" si="84"/>
        <v>7.0482325539091673E-2</v>
      </c>
      <c r="AH203" s="65">
        <f t="shared" si="84"/>
        <v>-9.7867361452628519E-5</v>
      </c>
      <c r="AI203" s="65">
        <f t="shared" si="84"/>
        <v>-3.0047561536918226E-2</v>
      </c>
      <c r="AJ203" s="65">
        <f t="shared" si="84"/>
        <v>1.1541714034364034E-2</v>
      </c>
      <c r="AK203" s="65">
        <f t="shared" si="84"/>
        <v>4.5883571460301135E-2</v>
      </c>
      <c r="AL203" s="65">
        <f t="shared" si="84"/>
        <v>4.9724172832173869E-2</v>
      </c>
      <c r="AM203" s="65">
        <f t="shared" si="84"/>
        <v>-4.4401279973886862E-2</v>
      </c>
      <c r="AN203" s="65">
        <f t="shared" si="84"/>
        <v>0.10563034946067509</v>
      </c>
      <c r="AO203" s="65">
        <f t="shared" si="84"/>
        <v>3.9402272137002696E-2</v>
      </c>
      <c r="AP203" s="65">
        <f t="shared" si="84"/>
        <v>2.1107315475927667E-2</v>
      </c>
    </row>
    <row r="204" spans="1:42" x14ac:dyDescent="0.3">
      <c r="A204" s="192" t="s">
        <v>41</v>
      </c>
      <c r="B204" s="192" t="s">
        <v>49</v>
      </c>
      <c r="C204" s="6">
        <f t="shared" si="80"/>
        <v>-8</v>
      </c>
      <c r="D204" s="65">
        <f t="shared" ref="D204:AP204" si="85">(D39-D94)/D94</f>
        <v>2.2941987962950175E-2</v>
      </c>
      <c r="E204" s="65">
        <f t="shared" si="85"/>
        <v>2.138111560310077E-2</v>
      </c>
      <c r="F204" s="66">
        <f t="shared" si="85"/>
        <v>2.2160561352229779E-2</v>
      </c>
      <c r="G204" s="65">
        <f t="shared" si="85"/>
        <v>-2.6723541187255302E-2</v>
      </c>
      <c r="H204" s="65">
        <f t="shared" si="85"/>
        <v>2.9646905992732168E-3</v>
      </c>
      <c r="I204" s="65">
        <f t="shared" si="85"/>
        <v>2.9677626959980812E-2</v>
      </c>
      <c r="J204" s="65">
        <f t="shared" si="85"/>
        <v>6.7614233408629321E-2</v>
      </c>
      <c r="K204" s="65">
        <f t="shared" si="85"/>
        <v>-9.7794321895206312E-3</v>
      </c>
      <c r="L204" s="65">
        <f t="shared" si="85"/>
        <v>1.5519351537890604E-2</v>
      </c>
      <c r="M204" s="65">
        <f t="shared" si="85"/>
        <v>3.2101438563719685E-2</v>
      </c>
      <c r="N204" s="65">
        <f t="shared" si="85"/>
        <v>6.4226265847794825E-2</v>
      </c>
      <c r="O204" s="65">
        <f t="shared" si="85"/>
        <v>7.702465834113198E-2</v>
      </c>
      <c r="P204" s="65">
        <f t="shared" si="85"/>
        <v>-1.0909061892493551E-2</v>
      </c>
      <c r="Q204" s="65">
        <f t="shared" si="85"/>
        <v>-3.7644467178293131E-2</v>
      </c>
      <c r="R204" s="65">
        <f t="shared" si="85"/>
        <v>-2.030263676591473E-2</v>
      </c>
      <c r="S204" s="65">
        <f t="shared" si="85"/>
        <v>6.0018416788598553E-2</v>
      </c>
      <c r="T204" s="65">
        <f t="shared" si="85"/>
        <v>4.6309522549880827E-2</v>
      </c>
      <c r="U204" s="65">
        <f t="shared" si="85"/>
        <v>-2.7463472450398818E-2</v>
      </c>
      <c r="V204" s="65">
        <f t="shared" si="85"/>
        <v>9.7298513586848032E-2</v>
      </c>
      <c r="W204" s="65">
        <f t="shared" si="85"/>
        <v>6.3226746146274521E-2</v>
      </c>
      <c r="X204" s="65">
        <f t="shared" si="85"/>
        <v>6.3698703525123981E-2</v>
      </c>
      <c r="Y204" s="65">
        <f t="shared" si="85"/>
        <v>-2.4773704888604045E-2</v>
      </c>
      <c r="Z204" s="65">
        <f t="shared" si="85"/>
        <v>3.3783245422524949E-3</v>
      </c>
      <c r="AA204" s="65">
        <f t="shared" si="85"/>
        <v>2.6205670912024227E-2</v>
      </c>
      <c r="AB204" s="65">
        <f t="shared" si="85"/>
        <v>5.7643730128634899E-2</v>
      </c>
      <c r="AC204" s="65">
        <f t="shared" si="85"/>
        <v>-9.0290843079400013E-3</v>
      </c>
      <c r="AD204" s="65">
        <f t="shared" si="85"/>
        <v>2.1775922158270455E-2</v>
      </c>
      <c r="AE204" s="65">
        <f t="shared" si="85"/>
        <v>2.3071304921852852E-2</v>
      </c>
      <c r="AF204" s="65">
        <f t="shared" si="85"/>
        <v>6.804265741402131E-2</v>
      </c>
      <c r="AG204" s="65">
        <f t="shared" si="85"/>
        <v>8.0274228481601165E-2</v>
      </c>
      <c r="AH204" s="65">
        <f t="shared" si="85"/>
        <v>-1.5618659136073514E-2</v>
      </c>
      <c r="AI204" s="65">
        <f t="shared" si="85"/>
        <v>-3.9920383278696285E-2</v>
      </c>
      <c r="AJ204" s="65">
        <f t="shared" si="85"/>
        <v>-1.6738454453206097E-2</v>
      </c>
      <c r="AK204" s="65">
        <f t="shared" si="85"/>
        <v>6.1304570446898521E-2</v>
      </c>
      <c r="AL204" s="65">
        <f t="shared" si="85"/>
        <v>4.9576833060016659E-2</v>
      </c>
      <c r="AM204" s="65">
        <f t="shared" si="85"/>
        <v>-3.4797341947436125E-2</v>
      </c>
      <c r="AN204" s="65">
        <f t="shared" si="85"/>
        <v>9.147186480128934E-2</v>
      </c>
      <c r="AO204" s="65">
        <f t="shared" si="85"/>
        <v>3.3005060553722917E-2</v>
      </c>
      <c r="AP204" s="65">
        <f t="shared" si="85"/>
        <v>3.6664843041806443E-2</v>
      </c>
    </row>
    <row r="205" spans="1:42" x14ac:dyDescent="0.3">
      <c r="A205" s="192" t="s">
        <v>22</v>
      </c>
      <c r="B205" s="192" t="s">
        <v>50</v>
      </c>
      <c r="C205" s="6">
        <f t="shared" si="80"/>
        <v>-13</v>
      </c>
      <c r="D205" s="65">
        <f t="shared" ref="D205:AP205" si="86">(D40-D95)/D95</f>
        <v>3.4302630331186149E-2</v>
      </c>
      <c r="E205" s="65">
        <f t="shared" si="86"/>
        <v>3.3449758481335592E-2</v>
      </c>
      <c r="F205" s="66">
        <f t="shared" si="86"/>
        <v>3.3881338076334234E-2</v>
      </c>
      <c r="G205" s="65">
        <f t="shared" si="86"/>
        <v>-1.1937355428312337E-2</v>
      </c>
      <c r="H205" s="65">
        <f t="shared" si="86"/>
        <v>-4.3087210013466846E-3</v>
      </c>
      <c r="I205" s="65">
        <f t="shared" si="86"/>
        <v>2.6469298505516197E-2</v>
      </c>
      <c r="J205" s="65">
        <f t="shared" si="86"/>
        <v>8.7811107346694756E-2</v>
      </c>
      <c r="K205" s="65">
        <f t="shared" si="86"/>
        <v>3.8995929906377895E-2</v>
      </c>
      <c r="L205" s="65">
        <f t="shared" si="86"/>
        <v>5.8287044198506409E-2</v>
      </c>
      <c r="M205" s="65">
        <f t="shared" si="86"/>
        <v>3.8413488935667761E-2</v>
      </c>
      <c r="N205" s="65">
        <f t="shared" si="86"/>
        <v>5.9041379296477958E-2</v>
      </c>
      <c r="O205" s="65">
        <f t="shared" si="86"/>
        <v>7.6277413623551074E-2</v>
      </c>
      <c r="P205" s="65">
        <f t="shared" si="86"/>
        <v>1.5342938360988887E-2</v>
      </c>
      <c r="Q205" s="65">
        <f t="shared" si="86"/>
        <v>-2.2671055570179902E-2</v>
      </c>
      <c r="R205" s="65">
        <f t="shared" si="86"/>
        <v>1.2148017822090304E-2</v>
      </c>
      <c r="S205" s="65">
        <f t="shared" si="86"/>
        <v>5.8786055460519154E-2</v>
      </c>
      <c r="T205" s="65">
        <f t="shared" si="86"/>
        <v>4.8944693632208408E-2</v>
      </c>
      <c r="U205" s="65">
        <f t="shared" si="86"/>
        <v>-4.2093677928887317E-2</v>
      </c>
      <c r="V205" s="65">
        <f t="shared" si="86"/>
        <v>9.3757580804589333E-2</v>
      </c>
      <c r="W205" s="65">
        <f t="shared" si="86"/>
        <v>5.518088909906347E-2</v>
      </c>
      <c r="X205" s="65">
        <f t="shared" si="86"/>
        <v>6.491244811298133E-2</v>
      </c>
      <c r="Y205" s="65">
        <f t="shared" si="86"/>
        <v>-1.3238630542744302E-2</v>
      </c>
      <c r="Z205" s="65">
        <f t="shared" si="86"/>
        <v>-4.8385110589663754E-3</v>
      </c>
      <c r="AA205" s="65">
        <f t="shared" si="86"/>
        <v>3.2397909136554097E-2</v>
      </c>
      <c r="AB205" s="65">
        <f t="shared" si="86"/>
        <v>8.3864911297342526E-2</v>
      </c>
      <c r="AC205" s="65">
        <f t="shared" si="86"/>
        <v>4.4378880175603735E-2</v>
      </c>
      <c r="AD205" s="65">
        <f t="shared" si="86"/>
        <v>5.4851843474326617E-2</v>
      </c>
      <c r="AE205" s="65">
        <f t="shared" si="86"/>
        <v>3.1752697792466852E-2</v>
      </c>
      <c r="AF205" s="65">
        <f t="shared" si="86"/>
        <v>6.1665505891264204E-2</v>
      </c>
      <c r="AG205" s="65">
        <f t="shared" si="86"/>
        <v>8.317845473108193E-2</v>
      </c>
      <c r="AH205" s="65">
        <f t="shared" si="86"/>
        <v>1.8775072769127897E-2</v>
      </c>
      <c r="AI205" s="65">
        <f t="shared" si="86"/>
        <v>-2.6798200022347975E-2</v>
      </c>
      <c r="AJ205" s="65">
        <f t="shared" si="86"/>
        <v>1.1041994224431508E-2</v>
      </c>
      <c r="AK205" s="65">
        <f t="shared" si="86"/>
        <v>5.7413367056668926E-2</v>
      </c>
      <c r="AL205" s="65">
        <f t="shared" si="86"/>
        <v>4.3632263939393311E-2</v>
      </c>
      <c r="AM205" s="65">
        <f t="shared" si="86"/>
        <v>-3.9641504729856059E-2</v>
      </c>
      <c r="AN205" s="65">
        <f t="shared" si="86"/>
        <v>7.5872422494818445E-2</v>
      </c>
      <c r="AO205" s="65">
        <f t="shared" si="86"/>
        <v>5.0072788393240371E-2</v>
      </c>
      <c r="AP205" s="65">
        <f t="shared" si="86"/>
        <v>2.8114597774758446E-2</v>
      </c>
    </row>
    <row r="206" spans="1:42" x14ac:dyDescent="0.3">
      <c r="A206" s="192" t="s">
        <v>0</v>
      </c>
      <c r="B206" s="192" t="s">
        <v>51</v>
      </c>
      <c r="C206" s="6">
        <f t="shared" si="80"/>
        <v>-5</v>
      </c>
      <c r="D206" s="65">
        <f t="shared" ref="D206:AP206" si="87">(D41-D96)/D96</f>
        <v>2.1980614135207865E-2</v>
      </c>
      <c r="E206" s="65">
        <f t="shared" si="87"/>
        <v>2.0219708565650217E-2</v>
      </c>
      <c r="F206" s="66">
        <f t="shared" si="87"/>
        <v>2.1103029538605184E-2</v>
      </c>
      <c r="G206" s="65">
        <f t="shared" si="87"/>
        <v>-7.9671963172517398E-3</v>
      </c>
      <c r="H206" s="65">
        <f t="shared" si="87"/>
        <v>-5.5647835265912084E-3</v>
      </c>
      <c r="I206" s="65">
        <f t="shared" si="87"/>
        <v>2.234731559227366E-2</v>
      </c>
      <c r="J206" s="65">
        <f t="shared" si="87"/>
        <v>5.4659074781935733E-2</v>
      </c>
      <c r="K206" s="65">
        <f t="shared" si="87"/>
        <v>6.9064957409936296E-3</v>
      </c>
      <c r="L206" s="65">
        <f t="shared" si="87"/>
        <v>2.2524996775310731E-2</v>
      </c>
      <c r="M206" s="65">
        <f t="shared" si="87"/>
        <v>2.3212873308723361E-2</v>
      </c>
      <c r="N206" s="65">
        <f t="shared" si="87"/>
        <v>6.0174148633833829E-2</v>
      </c>
      <c r="O206" s="65">
        <f t="shared" si="87"/>
        <v>7.1309079735841344E-2</v>
      </c>
      <c r="P206" s="65">
        <f t="shared" si="87"/>
        <v>-2.2111594666538077E-2</v>
      </c>
      <c r="Q206" s="65">
        <f t="shared" si="87"/>
        <v>-4.6219545733769241E-2</v>
      </c>
      <c r="R206" s="65">
        <f t="shared" si="87"/>
        <v>4.201611483306329E-3</v>
      </c>
      <c r="S206" s="65">
        <f t="shared" si="87"/>
        <v>6.1936816306243384E-2</v>
      </c>
      <c r="T206" s="65">
        <f t="shared" si="87"/>
        <v>4.506451767969865E-2</v>
      </c>
      <c r="U206" s="65">
        <f t="shared" si="87"/>
        <v>-5.1357581503743525E-2</v>
      </c>
      <c r="V206" s="65">
        <f t="shared" si="87"/>
        <v>9.624248158410488E-2</v>
      </c>
      <c r="W206" s="65">
        <f t="shared" si="87"/>
        <v>7.6911077036636646E-2</v>
      </c>
      <c r="X206" s="65">
        <f t="shared" si="87"/>
        <v>6.2368901491609986E-2</v>
      </c>
      <c r="Y206" s="65">
        <f t="shared" si="87"/>
        <v>-1.7286520132269702E-2</v>
      </c>
      <c r="Z206" s="65">
        <f t="shared" si="87"/>
        <v>-5.3191930483942659E-3</v>
      </c>
      <c r="AA206" s="65">
        <f t="shared" si="87"/>
        <v>2.454561808249052E-2</v>
      </c>
      <c r="AB206" s="65">
        <f t="shared" si="87"/>
        <v>5.6995023563918792E-2</v>
      </c>
      <c r="AC206" s="65">
        <f t="shared" si="87"/>
        <v>-4.5973260194485558E-4</v>
      </c>
      <c r="AD206" s="65">
        <f t="shared" si="87"/>
        <v>1.6997132684057942E-3</v>
      </c>
      <c r="AE206" s="65">
        <f t="shared" si="87"/>
        <v>2.0523769854882374E-2</v>
      </c>
      <c r="AF206" s="65">
        <f t="shared" si="87"/>
        <v>6.6720775242299538E-2</v>
      </c>
      <c r="AG206" s="65">
        <f t="shared" si="87"/>
        <v>7.8452576296845711E-2</v>
      </c>
      <c r="AH206" s="65">
        <f t="shared" si="87"/>
        <v>-2.7318427730167349E-2</v>
      </c>
      <c r="AI206" s="65">
        <f t="shared" si="87"/>
        <v>-4.168917148403465E-2</v>
      </c>
      <c r="AJ206" s="65">
        <f t="shared" si="87"/>
        <v>4.2429268228975072E-3</v>
      </c>
      <c r="AK206" s="65">
        <f t="shared" si="87"/>
        <v>6.3113604488078276E-2</v>
      </c>
      <c r="AL206" s="65">
        <f t="shared" si="87"/>
        <v>4.9851982423440105E-2</v>
      </c>
      <c r="AM206" s="65">
        <f t="shared" si="87"/>
        <v>-5.4823190874189943E-2</v>
      </c>
      <c r="AN206" s="65">
        <f t="shared" si="87"/>
        <v>9.6299535594180294E-2</v>
      </c>
      <c r="AO206" s="65">
        <f t="shared" si="87"/>
        <v>5.4025397834216768E-2</v>
      </c>
      <c r="AP206" s="65">
        <f t="shared" si="87"/>
        <v>2.6401511689949565E-2</v>
      </c>
    </row>
    <row r="207" spans="1:42" x14ac:dyDescent="0.3">
      <c r="A207" s="192" t="s">
        <v>5</v>
      </c>
      <c r="B207" s="192" t="s">
        <v>52</v>
      </c>
      <c r="C207" s="6">
        <f t="shared" si="80"/>
        <v>-1</v>
      </c>
      <c r="D207" s="65">
        <f t="shared" ref="D207:AP207" si="88">(D42-D97)/D97</f>
        <v>4.0594007946505625E-2</v>
      </c>
      <c r="E207" s="65">
        <f t="shared" si="88"/>
        <v>3.5499567686028327E-2</v>
      </c>
      <c r="F207" s="66">
        <f t="shared" si="88"/>
        <v>3.8096569034155536E-2</v>
      </c>
      <c r="G207" s="65">
        <f t="shared" si="88"/>
        <v>-1.459290571587175E-3</v>
      </c>
      <c r="H207" s="65">
        <f t="shared" si="88"/>
        <v>-8.5071425730401436E-3</v>
      </c>
      <c r="I207" s="65">
        <f t="shared" si="88"/>
        <v>3.2021994368591232E-2</v>
      </c>
      <c r="J207" s="65">
        <f t="shared" si="88"/>
        <v>7.8212166477963821E-2</v>
      </c>
      <c r="K207" s="65">
        <f t="shared" si="88"/>
        <v>7.9492276220759939E-2</v>
      </c>
      <c r="L207" s="65">
        <f t="shared" si="88"/>
        <v>8.8927958474612129E-2</v>
      </c>
      <c r="M207" s="65">
        <f t="shared" si="88"/>
        <v>3.8829920964405268E-2</v>
      </c>
      <c r="N207" s="65">
        <f t="shared" si="88"/>
        <v>5.3261790380720327E-2</v>
      </c>
      <c r="O207" s="65">
        <f t="shared" si="88"/>
        <v>6.0657370377621471E-2</v>
      </c>
      <c r="P207" s="65">
        <f t="shared" si="88"/>
        <v>2.0128102229986591E-2</v>
      </c>
      <c r="Q207" s="65">
        <f t="shared" si="88"/>
        <v>-3.1248901655430523E-3</v>
      </c>
      <c r="R207" s="65">
        <f t="shared" si="88"/>
        <v>3.4213656399519753E-2</v>
      </c>
      <c r="S207" s="65">
        <f t="shared" si="88"/>
        <v>4.3834967144241767E-2</v>
      </c>
      <c r="T207" s="65">
        <f t="shared" si="88"/>
        <v>6.1945093866808451E-2</v>
      </c>
      <c r="U207" s="65">
        <f t="shared" si="88"/>
        <v>-1.0175433883187362E-3</v>
      </c>
      <c r="V207" s="65">
        <f t="shared" si="88"/>
        <v>4.6518298547253013E-2</v>
      </c>
      <c r="W207" s="65">
        <f t="shared" si="88"/>
        <v>4.938296007853768E-2</v>
      </c>
      <c r="X207" s="65">
        <f t="shared" si="88"/>
        <v>3.2063099601650623E-2</v>
      </c>
      <c r="Y207" s="65">
        <f t="shared" si="88"/>
        <v>-6.2770849026046712E-3</v>
      </c>
      <c r="Z207" s="65">
        <f t="shared" si="88"/>
        <v>-6.4590902789643089E-3</v>
      </c>
      <c r="AA207" s="65">
        <f t="shared" si="88"/>
        <v>2.9746947773533275E-2</v>
      </c>
      <c r="AB207" s="65">
        <f t="shared" si="88"/>
        <v>7.1773024712035338E-2</v>
      </c>
      <c r="AC207" s="65">
        <f t="shared" si="88"/>
        <v>4.9626500574956905E-2</v>
      </c>
      <c r="AD207" s="65">
        <f t="shared" si="88"/>
        <v>7.0897508963547198E-2</v>
      </c>
      <c r="AE207" s="65">
        <f t="shared" si="88"/>
        <v>3.0163114137729818E-2</v>
      </c>
      <c r="AF207" s="65">
        <f t="shared" si="88"/>
        <v>5.3616281734062993E-2</v>
      </c>
      <c r="AG207" s="65">
        <f t="shared" si="88"/>
        <v>8.3775394176471354E-2</v>
      </c>
      <c r="AH207" s="65">
        <f t="shared" si="88"/>
        <v>4.1669312396583967E-2</v>
      </c>
      <c r="AI207" s="65">
        <f t="shared" si="88"/>
        <v>-2.2898705434281214E-2</v>
      </c>
      <c r="AJ207" s="65">
        <f t="shared" si="88"/>
        <v>1.2501617504195118E-2</v>
      </c>
      <c r="AK207" s="65">
        <f t="shared" si="88"/>
        <v>6.0388642445357694E-2</v>
      </c>
      <c r="AL207" s="65">
        <f t="shared" si="88"/>
        <v>4.374562349253721E-2</v>
      </c>
      <c r="AM207" s="65">
        <f t="shared" si="88"/>
        <v>-8.9900459721730056E-3</v>
      </c>
      <c r="AN207" s="65">
        <f t="shared" si="88"/>
        <v>4.8628980885988292E-2</v>
      </c>
      <c r="AO207" s="65">
        <f t="shared" si="88"/>
        <v>4.1423068899370662E-2</v>
      </c>
      <c r="AP207" s="65">
        <f t="shared" si="88"/>
        <v>6.1088014229389656E-3</v>
      </c>
    </row>
    <row r="208" spans="1:42" x14ac:dyDescent="0.3">
      <c r="A208" s="192" t="s">
        <v>33</v>
      </c>
      <c r="B208" s="192" t="s">
        <v>53</v>
      </c>
      <c r="C208" s="6">
        <f t="shared" si="80"/>
        <v>-7</v>
      </c>
      <c r="D208" s="65">
        <f t="shared" ref="D208:AP208" si="89">(D43-D98)/D98</f>
        <v>3.420730237789258E-2</v>
      </c>
      <c r="E208" s="65">
        <f t="shared" si="89"/>
        <v>3.1786928299023749E-2</v>
      </c>
      <c r="F208" s="66">
        <f t="shared" si="89"/>
        <v>3.3002611661644976E-2</v>
      </c>
      <c r="G208" s="65">
        <f t="shared" si="89"/>
        <v>9.0577652464216736E-3</v>
      </c>
      <c r="H208" s="65">
        <f t="shared" si="89"/>
        <v>-1.5079524242939582E-3</v>
      </c>
      <c r="I208" s="65">
        <f t="shared" si="89"/>
        <v>3.9827333594721147E-2</v>
      </c>
      <c r="J208" s="65">
        <f t="shared" si="89"/>
        <v>7.9959197637493526E-2</v>
      </c>
      <c r="K208" s="65">
        <f t="shared" si="89"/>
        <v>7.2746117630525048E-2</v>
      </c>
      <c r="L208" s="65">
        <f t="shared" si="89"/>
        <v>7.3212142674457026E-2</v>
      </c>
      <c r="M208" s="65">
        <f t="shared" si="89"/>
        <v>5.1134006118358222E-2</v>
      </c>
      <c r="N208" s="65">
        <f t="shared" si="89"/>
        <v>7.4140878535002758E-2</v>
      </c>
      <c r="O208" s="65">
        <f t="shared" si="89"/>
        <v>5.4264159467369427E-2</v>
      </c>
      <c r="P208" s="65">
        <f t="shared" si="89"/>
        <v>-3.152701087152036E-3</v>
      </c>
      <c r="Q208" s="65">
        <f t="shared" si="89"/>
        <v>-3.9820794639068936E-2</v>
      </c>
      <c r="R208" s="65">
        <f t="shared" si="89"/>
        <v>2.4934864957644461E-2</v>
      </c>
      <c r="S208" s="65">
        <f t="shared" si="89"/>
        <v>4.9785139794081348E-2</v>
      </c>
      <c r="T208" s="65">
        <f t="shared" si="89"/>
        <v>2.9886376678526602E-2</v>
      </c>
      <c r="U208" s="65">
        <f t="shared" si="89"/>
        <v>-2.4465450463825474E-2</v>
      </c>
      <c r="V208" s="65">
        <f t="shared" si="89"/>
        <v>3.0814520902996651E-2</v>
      </c>
      <c r="W208" s="65">
        <f t="shared" si="89"/>
        <v>3.8683764642784037E-2</v>
      </c>
      <c r="X208" s="65">
        <f t="shared" si="89"/>
        <v>5.4138469547110706E-2</v>
      </c>
      <c r="Y208" s="65">
        <f t="shared" si="89"/>
        <v>8.9385972520783456E-3</v>
      </c>
      <c r="Z208" s="65">
        <f t="shared" si="89"/>
        <v>5.3820789344542945E-3</v>
      </c>
      <c r="AA208" s="65">
        <f t="shared" si="89"/>
        <v>3.5050050317226307E-2</v>
      </c>
      <c r="AB208" s="65">
        <f t="shared" si="89"/>
        <v>7.8963742674295595E-2</v>
      </c>
      <c r="AC208" s="65">
        <f t="shared" si="89"/>
        <v>5.4391791750204803E-2</v>
      </c>
      <c r="AD208" s="65">
        <f t="shared" si="89"/>
        <v>6.7269378871588709E-2</v>
      </c>
      <c r="AE208" s="65">
        <f t="shared" si="89"/>
        <v>5.1008305780361349E-2</v>
      </c>
      <c r="AF208" s="65">
        <f t="shared" si="89"/>
        <v>5.2646382183887529E-2</v>
      </c>
      <c r="AG208" s="65">
        <f t="shared" si="89"/>
        <v>8.7971357788157831E-2</v>
      </c>
      <c r="AH208" s="65">
        <f t="shared" si="89"/>
        <v>-3.8583854039774533E-3</v>
      </c>
      <c r="AI208" s="65">
        <f t="shared" si="89"/>
        <v>-3.8639081933380816E-2</v>
      </c>
      <c r="AJ208" s="65">
        <f t="shared" si="89"/>
        <v>1.0506919265976524E-2</v>
      </c>
      <c r="AK208" s="65">
        <f t="shared" si="89"/>
        <v>5.4365579243322158E-2</v>
      </c>
      <c r="AL208" s="65">
        <f t="shared" si="89"/>
        <v>3.4027143693090463E-2</v>
      </c>
      <c r="AM208" s="65">
        <f t="shared" si="89"/>
        <v>-3.3427780745934804E-2</v>
      </c>
      <c r="AN208" s="65">
        <f t="shared" si="89"/>
        <v>2.2365610910258179E-2</v>
      </c>
      <c r="AO208" s="65">
        <f t="shared" si="89"/>
        <v>3.8556268580609857E-2</v>
      </c>
      <c r="AP208" s="65">
        <f t="shared" si="89"/>
        <v>2.0591210520400787E-2</v>
      </c>
    </row>
    <row r="209" spans="1:42" x14ac:dyDescent="0.3">
      <c r="A209" s="192" t="s">
        <v>39</v>
      </c>
      <c r="B209" s="192" t="s">
        <v>54</v>
      </c>
      <c r="C209" s="6">
        <f t="shared" si="80"/>
        <v>0</v>
      </c>
      <c r="D209" s="65">
        <f t="shared" ref="D209:AP209" si="90">(D44-D99)/D99</f>
        <v>5.1033234694072754E-2</v>
      </c>
      <c r="E209" s="65">
        <f t="shared" si="90"/>
        <v>4.7963969506520959E-2</v>
      </c>
      <c r="F209" s="66">
        <f t="shared" si="90"/>
        <v>4.9523144613614033E-2</v>
      </c>
      <c r="G209" s="65">
        <f t="shared" si="90"/>
        <v>2.1061616827026085E-2</v>
      </c>
      <c r="H209" s="65">
        <f t="shared" si="90"/>
        <v>3.960168185990004E-2</v>
      </c>
      <c r="I209" s="65">
        <f t="shared" si="90"/>
        <v>5.1826979227496614E-2</v>
      </c>
      <c r="J209" s="65">
        <f t="shared" si="90"/>
        <v>6.2992628861863811E-2</v>
      </c>
      <c r="K209" s="65">
        <f t="shared" si="90"/>
        <v>1.840669442549215E-2</v>
      </c>
      <c r="L209" s="65">
        <f t="shared" si="90"/>
        <v>0.11043762349805575</v>
      </c>
      <c r="M209" s="65">
        <f t="shared" si="90"/>
        <v>6.684167189780077E-2</v>
      </c>
      <c r="N209" s="65">
        <f t="shared" si="90"/>
        <v>0.10250363754954499</v>
      </c>
      <c r="O209" s="65">
        <f t="shared" si="90"/>
        <v>9.6202497242524609E-2</v>
      </c>
      <c r="P209" s="65">
        <f t="shared" si="90"/>
        <v>2.4041230414814378E-2</v>
      </c>
      <c r="Q209" s="65">
        <f t="shared" si="90"/>
        <v>-1.2228223428586579E-2</v>
      </c>
      <c r="R209" s="65">
        <f t="shared" si="90"/>
        <v>1.8086665371507108E-2</v>
      </c>
      <c r="S209" s="65">
        <f t="shared" si="90"/>
        <v>7.7439608325353043E-2</v>
      </c>
      <c r="T209" s="65">
        <f t="shared" si="90"/>
        <v>5.6002764349761473E-2</v>
      </c>
      <c r="U209" s="65">
        <f t="shared" si="90"/>
        <v>-2.5297173684492972E-2</v>
      </c>
      <c r="V209" s="65">
        <f t="shared" si="90"/>
        <v>4.9353469548909547E-2</v>
      </c>
      <c r="W209" s="65">
        <f t="shared" si="90"/>
        <v>7.997288555197847E-2</v>
      </c>
      <c r="X209" s="65">
        <f t="shared" si="90"/>
        <v>7.6313067463509437E-2</v>
      </c>
      <c r="Y209" s="65">
        <f t="shared" si="90"/>
        <v>1.8998064680085948E-2</v>
      </c>
      <c r="Z209" s="65">
        <f t="shared" si="90"/>
        <v>3.890733166404254E-2</v>
      </c>
      <c r="AA209" s="65">
        <f t="shared" si="90"/>
        <v>5.6428380099600696E-2</v>
      </c>
      <c r="AB209" s="65">
        <f t="shared" si="90"/>
        <v>6.1361201182283623E-2</v>
      </c>
      <c r="AC209" s="65">
        <f t="shared" si="90"/>
        <v>8.44596813387412E-3</v>
      </c>
      <c r="AD209" s="65">
        <f t="shared" si="90"/>
        <v>0.1085638954390241</v>
      </c>
      <c r="AE209" s="65">
        <f t="shared" si="90"/>
        <v>6.9655348637096548E-2</v>
      </c>
      <c r="AF209" s="65">
        <f t="shared" si="90"/>
        <v>0.10808809792348519</v>
      </c>
      <c r="AG209" s="65">
        <f t="shared" si="90"/>
        <v>9.665639476538522E-2</v>
      </c>
      <c r="AH209" s="65">
        <f t="shared" si="90"/>
        <v>1.4778931811650724E-2</v>
      </c>
      <c r="AI209" s="65">
        <f t="shared" si="90"/>
        <v>-2.042584675276897E-2</v>
      </c>
      <c r="AJ209" s="65">
        <f t="shared" si="90"/>
        <v>2.5424758818018159E-2</v>
      </c>
      <c r="AK209" s="65">
        <f t="shared" si="90"/>
        <v>7.6754710284243452E-2</v>
      </c>
      <c r="AL209" s="65">
        <f t="shared" si="90"/>
        <v>4.5130600122133754E-2</v>
      </c>
      <c r="AM209" s="65">
        <f t="shared" si="90"/>
        <v>-4.2349235874780698E-2</v>
      </c>
      <c r="AN209" s="65">
        <f t="shared" si="90"/>
        <v>5.6557842526001205E-2</v>
      </c>
      <c r="AO209" s="65">
        <f t="shared" si="90"/>
        <v>9.1340053152010062E-2</v>
      </c>
      <c r="AP209" s="65">
        <f t="shared" si="90"/>
        <v>3.5425726867426149E-2</v>
      </c>
    </row>
    <row r="210" spans="1:42" x14ac:dyDescent="0.3">
      <c r="A210" s="192" t="s">
        <v>7</v>
      </c>
      <c r="B210" s="192" t="s">
        <v>55</v>
      </c>
      <c r="C210" s="6">
        <f t="shared" si="80"/>
        <v>-5</v>
      </c>
      <c r="D210" s="65">
        <f t="shared" ref="D210:AP210" si="91">(D45-D100)/D100</f>
        <v>2.1906051240900445E-2</v>
      </c>
      <c r="E210" s="65">
        <f t="shared" si="91"/>
        <v>2.2356411489092183E-2</v>
      </c>
      <c r="F210" s="66">
        <f t="shared" si="91"/>
        <v>2.2131278776422986E-2</v>
      </c>
      <c r="G210" s="65">
        <f t="shared" si="91"/>
        <v>-8.2671557446487558E-3</v>
      </c>
      <c r="H210" s="65">
        <f t="shared" si="91"/>
        <v>-2.6542747160996985E-3</v>
      </c>
      <c r="I210" s="65">
        <f t="shared" si="91"/>
        <v>1.4838302792473401E-2</v>
      </c>
      <c r="J210" s="65">
        <f t="shared" si="91"/>
        <v>6.6540834051400474E-2</v>
      </c>
      <c r="K210" s="65">
        <f t="shared" si="91"/>
        <v>-1.120347146693906E-2</v>
      </c>
      <c r="L210" s="65">
        <f t="shared" si="91"/>
        <v>9.3028052310594415E-3</v>
      </c>
      <c r="M210" s="65">
        <f t="shared" si="91"/>
        <v>5.3907006461726956E-2</v>
      </c>
      <c r="N210" s="65">
        <f t="shared" si="91"/>
        <v>6.2312594562376505E-2</v>
      </c>
      <c r="O210" s="65">
        <f t="shared" si="91"/>
        <v>6.8728079593443542E-2</v>
      </c>
      <c r="P210" s="65">
        <f t="shared" si="91"/>
        <v>-3.513942683742776E-2</v>
      </c>
      <c r="Q210" s="65">
        <f t="shared" si="91"/>
        <v>-4.3491584083061495E-2</v>
      </c>
      <c r="R210" s="65">
        <f t="shared" si="91"/>
        <v>7.9124473997493443E-3</v>
      </c>
      <c r="S210" s="65">
        <f t="shared" si="91"/>
        <v>6.0881050060193016E-2</v>
      </c>
      <c r="T210" s="65">
        <f t="shared" si="91"/>
        <v>3.789565168633844E-2</v>
      </c>
      <c r="U210" s="65">
        <f t="shared" si="91"/>
        <v>-3.6742947181089732E-2</v>
      </c>
      <c r="V210" s="65">
        <f t="shared" si="91"/>
        <v>7.047602668558435E-2</v>
      </c>
      <c r="W210" s="65">
        <f t="shared" si="91"/>
        <v>9.1238555049977813E-2</v>
      </c>
      <c r="X210" s="65">
        <f t="shared" si="91"/>
        <v>8.0073091132513582E-2</v>
      </c>
      <c r="Y210" s="65">
        <f t="shared" si="91"/>
        <v>-6.8579240283256904E-3</v>
      </c>
      <c r="Z210" s="65">
        <f t="shared" si="91"/>
        <v>-5.810742937061384E-3</v>
      </c>
      <c r="AA210" s="65">
        <f t="shared" si="91"/>
        <v>2.2767336391645302E-2</v>
      </c>
      <c r="AB210" s="65">
        <f t="shared" si="91"/>
        <v>6.4453508152945607E-2</v>
      </c>
      <c r="AC210" s="65">
        <f t="shared" si="91"/>
        <v>-3.1586310180293467E-2</v>
      </c>
      <c r="AD210" s="65">
        <f t="shared" si="91"/>
        <v>1.7366331906851589E-2</v>
      </c>
      <c r="AE210" s="65">
        <f t="shared" si="91"/>
        <v>5.7426819732323289E-2</v>
      </c>
      <c r="AF210" s="65">
        <f t="shared" si="91"/>
        <v>7.1837307350309354E-2</v>
      </c>
      <c r="AG210" s="65">
        <f t="shared" si="91"/>
        <v>6.5857864116209613E-2</v>
      </c>
      <c r="AH210" s="65">
        <f t="shared" si="91"/>
        <v>-3.5485200226389936E-2</v>
      </c>
      <c r="AI210" s="65">
        <f t="shared" si="91"/>
        <v>-4.0247697209378E-2</v>
      </c>
      <c r="AJ210" s="65">
        <f t="shared" si="91"/>
        <v>8.6577882416200621E-3</v>
      </c>
      <c r="AK210" s="65">
        <f t="shared" si="91"/>
        <v>6.6903316075356517E-2</v>
      </c>
      <c r="AL210" s="65">
        <f t="shared" si="91"/>
        <v>4.1369538645370817E-2</v>
      </c>
      <c r="AM210" s="65">
        <f t="shared" si="91"/>
        <v>-5.0693347570033492E-2</v>
      </c>
      <c r="AN210" s="65">
        <f t="shared" si="91"/>
        <v>8.0807559915943475E-2</v>
      </c>
      <c r="AO210" s="65">
        <f t="shared" si="91"/>
        <v>8.260084286574311E-2</v>
      </c>
      <c r="AP210" s="65">
        <f t="shared" si="91"/>
        <v>3.13707552518857E-2</v>
      </c>
    </row>
    <row r="211" spans="1:42" x14ac:dyDescent="0.3">
      <c r="A211" s="192" t="s">
        <v>2</v>
      </c>
      <c r="B211" s="192" t="s">
        <v>56</v>
      </c>
      <c r="C211" s="6">
        <f t="shared" si="80"/>
        <v>-1</v>
      </c>
      <c r="D211" s="65">
        <f t="shared" ref="D211:AP211" si="92">(D46-D101)/D101</f>
        <v>1.618504500608086E-2</v>
      </c>
      <c r="E211" s="65">
        <f t="shared" si="92"/>
        <v>1.6637577392512613E-2</v>
      </c>
      <c r="F211" s="66">
        <f t="shared" si="92"/>
        <v>1.6412825407832142E-2</v>
      </c>
      <c r="G211" s="65">
        <f t="shared" si="92"/>
        <v>-2.8165081503673254E-2</v>
      </c>
      <c r="H211" s="65">
        <f t="shared" si="92"/>
        <v>-1.5647590977174303E-2</v>
      </c>
      <c r="I211" s="65">
        <f t="shared" si="92"/>
        <v>2.0934550463822445E-2</v>
      </c>
      <c r="J211" s="65">
        <f t="shared" si="92"/>
        <v>5.4741016931260142E-2</v>
      </c>
      <c r="K211" s="65">
        <f t="shared" si="92"/>
        <v>4.9588085524832461E-4</v>
      </c>
      <c r="L211" s="65">
        <f t="shared" si="92"/>
        <v>-2.7557824167989422E-3</v>
      </c>
      <c r="M211" s="65">
        <f t="shared" si="92"/>
        <v>1.254569249514851E-2</v>
      </c>
      <c r="N211" s="65">
        <f t="shared" si="92"/>
        <v>5.4988157208927156E-2</v>
      </c>
      <c r="O211" s="65">
        <f t="shared" si="92"/>
        <v>5.6932407548189415E-2</v>
      </c>
      <c r="P211" s="65">
        <f t="shared" si="92"/>
        <v>-2.4327849795212644E-2</v>
      </c>
      <c r="Q211" s="65">
        <f t="shared" si="92"/>
        <v>-4.5620113971536078E-2</v>
      </c>
      <c r="R211" s="65">
        <f t="shared" si="92"/>
        <v>4.1258578414585714E-3</v>
      </c>
      <c r="S211" s="65">
        <f t="shared" si="92"/>
        <v>5.8243499636783116E-2</v>
      </c>
      <c r="T211" s="65">
        <f t="shared" si="92"/>
        <v>2.4856379851386324E-2</v>
      </c>
      <c r="U211" s="65">
        <f t="shared" si="92"/>
        <v>-5.6024823306326139E-2</v>
      </c>
      <c r="V211" s="65">
        <f t="shared" si="92"/>
        <v>8.9686498040612919E-2</v>
      </c>
      <c r="W211" s="65">
        <f t="shared" si="92"/>
        <v>0.10351277146870135</v>
      </c>
      <c r="X211" s="65">
        <f t="shared" si="92"/>
        <v>6.7035929949089718E-2</v>
      </c>
      <c r="Y211" s="65">
        <f t="shared" si="92"/>
        <v>-3.2478068238346126E-2</v>
      </c>
      <c r="Z211" s="65">
        <f t="shared" si="92"/>
        <v>-1.7909084826084273E-2</v>
      </c>
      <c r="AA211" s="65">
        <f t="shared" si="92"/>
        <v>2.9511179958416005E-2</v>
      </c>
      <c r="AB211" s="65">
        <f t="shared" si="92"/>
        <v>5.2147745239637153E-2</v>
      </c>
      <c r="AC211" s="65">
        <f t="shared" si="92"/>
        <v>-1.5805335799171642E-2</v>
      </c>
      <c r="AD211" s="65">
        <f t="shared" si="92"/>
        <v>1.8682944876059861E-3</v>
      </c>
      <c r="AE211" s="65">
        <f t="shared" si="92"/>
        <v>8.0770686971524206E-3</v>
      </c>
      <c r="AF211" s="65">
        <f t="shared" si="92"/>
        <v>6.8370328083548731E-2</v>
      </c>
      <c r="AG211" s="65">
        <f t="shared" si="92"/>
        <v>5.244189823293198E-2</v>
      </c>
      <c r="AH211" s="65">
        <f t="shared" si="92"/>
        <v>-2.3414009653478535E-2</v>
      </c>
      <c r="AI211" s="65">
        <f t="shared" si="92"/>
        <v>-5.2222525224979076E-2</v>
      </c>
      <c r="AJ211" s="65">
        <f t="shared" si="92"/>
        <v>1.2788755112622539E-2</v>
      </c>
      <c r="AK211" s="65">
        <f t="shared" si="92"/>
        <v>5.5806545476820853E-2</v>
      </c>
      <c r="AL211" s="65">
        <f t="shared" si="92"/>
        <v>1.759540483642337E-2</v>
      </c>
      <c r="AM211" s="65">
        <f t="shared" si="92"/>
        <v>-3.2759964834873673E-2</v>
      </c>
      <c r="AN211" s="65">
        <f t="shared" si="92"/>
        <v>8.993062935981902E-2</v>
      </c>
      <c r="AO211" s="65">
        <f t="shared" si="92"/>
        <v>8.3248532752745089E-2</v>
      </c>
      <c r="AP211" s="65">
        <f t="shared" si="92"/>
        <v>4.0452453987730029E-2</v>
      </c>
    </row>
    <row r="212" spans="1:42" x14ac:dyDescent="0.3">
      <c r="A212" s="192" t="s">
        <v>11</v>
      </c>
      <c r="B212" s="192" t="s">
        <v>57</v>
      </c>
      <c r="C212" s="6">
        <f t="shared" si="80"/>
        <v>-6</v>
      </c>
      <c r="D212" s="65">
        <f t="shared" ref="D212:AP212" si="93">(D47-D102)/D102</f>
        <v>3.5510394544966281E-2</v>
      </c>
      <c r="E212" s="65">
        <f t="shared" si="93"/>
        <v>3.0847210645387271E-2</v>
      </c>
      <c r="F212" s="66">
        <f t="shared" si="93"/>
        <v>3.3202760286284487E-2</v>
      </c>
      <c r="G212" s="65">
        <f t="shared" si="93"/>
        <v>-6.7984215790803468E-3</v>
      </c>
      <c r="H212" s="65">
        <f t="shared" si="93"/>
        <v>8.7105649817972152E-3</v>
      </c>
      <c r="I212" s="65">
        <f t="shared" si="93"/>
        <v>2.830517642956374E-2</v>
      </c>
      <c r="J212" s="65">
        <f t="shared" si="93"/>
        <v>6.5953991028565001E-2</v>
      </c>
      <c r="K212" s="65">
        <f t="shared" si="93"/>
        <v>1.7193440832960191E-2</v>
      </c>
      <c r="L212" s="65">
        <f t="shared" si="93"/>
        <v>8.6439157551222875E-2</v>
      </c>
      <c r="M212" s="65">
        <f t="shared" si="93"/>
        <v>7.0191195744352827E-2</v>
      </c>
      <c r="N212" s="65">
        <f t="shared" si="93"/>
        <v>6.343066914680999E-2</v>
      </c>
      <c r="O212" s="65">
        <f t="shared" si="93"/>
        <v>6.6344926362985529E-2</v>
      </c>
      <c r="P212" s="65">
        <f t="shared" si="93"/>
        <v>7.290251936297904E-3</v>
      </c>
      <c r="Q212" s="65">
        <f t="shared" si="93"/>
        <v>-2.4250141073315381E-2</v>
      </c>
      <c r="R212" s="65">
        <f t="shared" si="93"/>
        <v>7.9949142863304928E-3</v>
      </c>
      <c r="S212" s="65">
        <f t="shared" si="93"/>
        <v>4.4087153397697636E-2</v>
      </c>
      <c r="T212" s="65">
        <f t="shared" si="93"/>
        <v>3.5454494730133679E-2</v>
      </c>
      <c r="U212" s="65">
        <f t="shared" si="93"/>
        <v>-3.1578144708539847E-2</v>
      </c>
      <c r="V212" s="65">
        <f t="shared" si="93"/>
        <v>9.514548946204017E-2</v>
      </c>
      <c r="W212" s="65">
        <f t="shared" si="93"/>
        <v>9.4418684526875823E-2</v>
      </c>
      <c r="X212" s="65">
        <f t="shared" si="93"/>
        <v>4.5444200601478892E-2</v>
      </c>
      <c r="Y212" s="65">
        <f t="shared" si="93"/>
        <v>-3.8443839957131836E-3</v>
      </c>
      <c r="Z212" s="65">
        <f t="shared" si="93"/>
        <v>4.1548635468396482E-3</v>
      </c>
      <c r="AA212" s="65">
        <f t="shared" si="93"/>
        <v>3.0127116051637426E-2</v>
      </c>
      <c r="AB212" s="65">
        <f t="shared" si="93"/>
        <v>6.2829201296472209E-2</v>
      </c>
      <c r="AC212" s="65">
        <f t="shared" si="93"/>
        <v>1.5902129107892078E-2</v>
      </c>
      <c r="AD212" s="65">
        <f t="shared" si="93"/>
        <v>6.7205574912891516E-2</v>
      </c>
      <c r="AE212" s="65">
        <f t="shared" si="93"/>
        <v>3.8012972055525077E-2</v>
      </c>
      <c r="AF212" s="65">
        <f t="shared" si="93"/>
        <v>5.3844086628113158E-2</v>
      </c>
      <c r="AG212" s="65">
        <f t="shared" si="93"/>
        <v>6.7965461366397473E-2</v>
      </c>
      <c r="AH212" s="65">
        <f t="shared" si="93"/>
        <v>-4.8946733611958367E-3</v>
      </c>
      <c r="AI212" s="65">
        <f t="shared" si="93"/>
        <v>-2.713745967057201E-2</v>
      </c>
      <c r="AJ212" s="65">
        <f t="shared" si="93"/>
        <v>1.5443473992822128E-2</v>
      </c>
      <c r="AK212" s="65">
        <f t="shared" si="93"/>
        <v>5.2985642410111292E-2</v>
      </c>
      <c r="AL212" s="65">
        <f t="shared" si="93"/>
        <v>3.5306169102689001E-2</v>
      </c>
      <c r="AM212" s="65">
        <f t="shared" si="93"/>
        <v>-2.3885402634951456E-2</v>
      </c>
      <c r="AN212" s="65">
        <f t="shared" si="93"/>
        <v>8.7449560947870791E-2</v>
      </c>
      <c r="AO212" s="65">
        <f t="shared" si="93"/>
        <v>8.5239214095347515E-2</v>
      </c>
      <c r="AP212" s="65">
        <f t="shared" si="93"/>
        <v>3.394026635630959E-2</v>
      </c>
    </row>
    <row r="213" spans="1:42" x14ac:dyDescent="0.3">
      <c r="A213" s="192" t="s">
        <v>10</v>
      </c>
      <c r="B213" s="192" t="s">
        <v>58</v>
      </c>
      <c r="C213" s="6">
        <f t="shared" si="80"/>
        <v>-3</v>
      </c>
      <c r="D213" s="65">
        <f t="shared" ref="D213:AP213" si="94">(D48-D103)/D103</f>
        <v>1.9532853123424249E-2</v>
      </c>
      <c r="E213" s="65">
        <f t="shared" si="94"/>
        <v>1.7000801924618846E-2</v>
      </c>
      <c r="F213" s="66">
        <f t="shared" si="94"/>
        <v>1.8256618342026597E-2</v>
      </c>
      <c r="G213" s="65">
        <f t="shared" si="94"/>
        <v>-4.9526704898777245E-2</v>
      </c>
      <c r="H213" s="65">
        <f t="shared" si="94"/>
        <v>-5.4488645023629992E-4</v>
      </c>
      <c r="I213" s="65">
        <f t="shared" si="94"/>
        <v>1.5170324759162461E-2</v>
      </c>
      <c r="J213" s="65">
        <f t="shared" si="94"/>
        <v>5.7778526091569998E-2</v>
      </c>
      <c r="K213" s="65">
        <f t="shared" si="94"/>
        <v>-4.2449158948807568E-2</v>
      </c>
      <c r="L213" s="65">
        <f t="shared" si="94"/>
        <v>1.5378684330424318E-2</v>
      </c>
      <c r="M213" s="65">
        <f t="shared" si="94"/>
        <v>3.8483843280985405E-2</v>
      </c>
      <c r="N213" s="65">
        <f t="shared" si="94"/>
        <v>8.551467195559527E-2</v>
      </c>
      <c r="O213" s="65">
        <f t="shared" si="94"/>
        <v>8.1035992675530105E-2</v>
      </c>
      <c r="P213" s="65">
        <f t="shared" si="94"/>
        <v>-2.2239387788096563E-2</v>
      </c>
      <c r="Q213" s="65">
        <f t="shared" si="94"/>
        <v>-4.1248395435643334E-2</v>
      </c>
      <c r="R213" s="65">
        <f t="shared" si="94"/>
        <v>-6.0334058981502152E-3</v>
      </c>
      <c r="S213" s="65">
        <f t="shared" si="94"/>
        <v>7.5294009131576911E-2</v>
      </c>
      <c r="T213" s="65">
        <f t="shared" si="94"/>
        <v>3.8829595365910886E-2</v>
      </c>
      <c r="U213" s="65">
        <f t="shared" si="94"/>
        <v>-5.451199413374825E-2</v>
      </c>
      <c r="V213" s="65">
        <f t="shared" si="94"/>
        <v>7.1926672807833839E-2</v>
      </c>
      <c r="W213" s="65">
        <f t="shared" si="94"/>
        <v>9.1688295156396774E-2</v>
      </c>
      <c r="X213" s="65">
        <f t="shared" si="94"/>
        <v>4.9696033966997649E-2</v>
      </c>
      <c r="Y213" s="65">
        <f t="shared" si="94"/>
        <v>-2.2247079294059662E-2</v>
      </c>
      <c r="Z213" s="65">
        <f t="shared" si="94"/>
        <v>-2.3944434289893075E-2</v>
      </c>
      <c r="AA213" s="65">
        <f t="shared" si="94"/>
        <v>2.6245548294039307E-2</v>
      </c>
      <c r="AB213" s="65">
        <f t="shared" si="94"/>
        <v>5.4859828371041142E-2</v>
      </c>
      <c r="AC213" s="65">
        <f t="shared" si="94"/>
        <v>-4.5791440114212816E-2</v>
      </c>
      <c r="AD213" s="65">
        <f t="shared" si="94"/>
        <v>-7.7954704991328586E-4</v>
      </c>
      <c r="AE213" s="65">
        <f t="shared" si="94"/>
        <v>2.6755955111151294E-2</v>
      </c>
      <c r="AF213" s="65">
        <f t="shared" si="94"/>
        <v>7.2517026801900863E-2</v>
      </c>
      <c r="AG213" s="65">
        <f t="shared" si="94"/>
        <v>6.6211973347076736E-2</v>
      </c>
      <c r="AH213" s="65">
        <f t="shared" si="94"/>
        <v>-3.876219991673923E-2</v>
      </c>
      <c r="AI213" s="65">
        <f t="shared" si="94"/>
        <v>-3.5857619744195303E-2</v>
      </c>
      <c r="AJ213" s="65">
        <f t="shared" si="94"/>
        <v>2.9976266497259113E-3</v>
      </c>
      <c r="AK213" s="65">
        <f t="shared" si="94"/>
        <v>6.5765630173685766E-2</v>
      </c>
      <c r="AL213" s="65">
        <f t="shared" si="94"/>
        <v>4.2205741529308984E-2</v>
      </c>
      <c r="AM213" s="65">
        <f t="shared" si="94"/>
        <v>-5.5726105411979948E-2</v>
      </c>
      <c r="AN213" s="65">
        <f t="shared" si="94"/>
        <v>8.3229137723442093E-2</v>
      </c>
      <c r="AO213" s="65">
        <f t="shared" si="94"/>
        <v>8.558574813852507E-2</v>
      </c>
      <c r="AP213" s="65">
        <f t="shared" si="94"/>
        <v>4.1485086544254333E-2</v>
      </c>
    </row>
    <row r="214" spans="1:42" x14ac:dyDescent="0.3">
      <c r="A214" s="192" t="s">
        <v>25</v>
      </c>
      <c r="B214" s="192" t="s">
        <v>59</v>
      </c>
      <c r="C214" s="6">
        <f t="shared" si="80"/>
        <v>-2</v>
      </c>
      <c r="D214" s="65">
        <f t="shared" ref="D214:AP214" si="95">(D49-D104)/D104</f>
        <v>3.368230610375033E-2</v>
      </c>
      <c r="E214" s="65">
        <f t="shared" si="95"/>
        <v>3.5017798520459997E-2</v>
      </c>
      <c r="F214" s="66">
        <f t="shared" si="95"/>
        <v>3.4346685401906149E-2</v>
      </c>
      <c r="G214" s="65">
        <f t="shared" si="95"/>
        <v>6.6709082846511843E-3</v>
      </c>
      <c r="H214" s="65">
        <f t="shared" si="95"/>
        <v>7.6423548559636711E-3</v>
      </c>
      <c r="I214" s="65">
        <f t="shared" si="95"/>
        <v>2.8209869266040948E-2</v>
      </c>
      <c r="J214" s="65">
        <f t="shared" si="95"/>
        <v>9.9224171691263949E-2</v>
      </c>
      <c r="K214" s="65">
        <f t="shared" si="95"/>
        <v>2.2770207883421711E-2</v>
      </c>
      <c r="L214" s="65">
        <f t="shared" si="95"/>
        <v>7.0410369934355219E-3</v>
      </c>
      <c r="M214" s="65">
        <f t="shared" si="95"/>
        <v>3.1142717018145548E-2</v>
      </c>
      <c r="N214" s="65">
        <f t="shared" si="95"/>
        <v>6.9831740908756379E-2</v>
      </c>
      <c r="O214" s="65">
        <f t="shared" si="95"/>
        <v>7.170791988213604E-2</v>
      </c>
      <c r="P214" s="65">
        <f t="shared" si="95"/>
        <v>1.3481892799553212E-2</v>
      </c>
      <c r="Q214" s="65">
        <f t="shared" si="95"/>
        <v>-1.2966307353688169E-2</v>
      </c>
      <c r="R214" s="65">
        <f t="shared" si="95"/>
        <v>1.7557047925836834E-2</v>
      </c>
      <c r="S214" s="65">
        <f t="shared" si="95"/>
        <v>7.2318146293455079E-2</v>
      </c>
      <c r="T214" s="65">
        <f t="shared" si="95"/>
        <v>3.7971552813465287E-2</v>
      </c>
      <c r="U214" s="65">
        <f t="shared" si="95"/>
        <v>-5.5664067163644047E-2</v>
      </c>
      <c r="V214" s="65">
        <f t="shared" si="95"/>
        <v>9.3552084317987949E-2</v>
      </c>
      <c r="W214" s="65">
        <f t="shared" si="95"/>
        <v>0.10546960805849298</v>
      </c>
      <c r="X214" s="65">
        <f t="shared" si="95"/>
        <v>6.3069184033448911E-2</v>
      </c>
      <c r="Y214" s="65">
        <f t="shared" si="95"/>
        <v>5.8937034256112571E-4</v>
      </c>
      <c r="Z214" s="65">
        <f t="shared" si="95"/>
        <v>5.0111092121014437E-3</v>
      </c>
      <c r="AA214" s="65">
        <f t="shared" si="95"/>
        <v>3.7730444145179017E-2</v>
      </c>
      <c r="AB214" s="65">
        <f t="shared" si="95"/>
        <v>9.8624870068663523E-2</v>
      </c>
      <c r="AC214" s="65">
        <f t="shared" si="95"/>
        <v>-1.3855090666468185E-3</v>
      </c>
      <c r="AD214" s="65">
        <f t="shared" si="95"/>
        <v>2.1894877369892936E-2</v>
      </c>
      <c r="AE214" s="65">
        <f t="shared" si="95"/>
        <v>3.2178853659411734E-2</v>
      </c>
      <c r="AF214" s="65">
        <f t="shared" si="95"/>
        <v>8.5215903406248766E-2</v>
      </c>
      <c r="AG214" s="65">
        <f t="shared" si="95"/>
        <v>8.0535498295641661E-2</v>
      </c>
      <c r="AH214" s="65">
        <f t="shared" si="95"/>
        <v>-2.1612484919613861E-4</v>
      </c>
      <c r="AI214" s="65">
        <f t="shared" si="95"/>
        <v>-2.3298526559081666E-2</v>
      </c>
      <c r="AJ214" s="65">
        <f t="shared" si="95"/>
        <v>3.0728022020362459E-2</v>
      </c>
      <c r="AK214" s="65">
        <f t="shared" si="95"/>
        <v>6.540906812452911E-2</v>
      </c>
      <c r="AL214" s="65">
        <f t="shared" si="95"/>
        <v>4.4101328566555187E-2</v>
      </c>
      <c r="AM214" s="65">
        <f t="shared" si="95"/>
        <v>-4.962488277586765E-2</v>
      </c>
      <c r="AN214" s="65">
        <f t="shared" si="95"/>
        <v>0.11052172803809814</v>
      </c>
      <c r="AO214" s="65">
        <f t="shared" si="95"/>
        <v>0.10393720060141967</v>
      </c>
      <c r="AP214" s="65">
        <f t="shared" si="95"/>
        <v>3.6409475631518078E-2</v>
      </c>
    </row>
    <row r="215" spans="1:42" x14ac:dyDescent="0.3">
      <c r="A215" s="192" t="s">
        <v>30</v>
      </c>
      <c r="B215" s="192" t="s">
        <v>60</v>
      </c>
      <c r="C215" s="6">
        <f t="shared" si="80"/>
        <v>-5</v>
      </c>
      <c r="D215" s="65">
        <f t="shared" ref="D215:AP215" si="96">(D50-D105)/D105</f>
        <v>1.9579342192179772E-2</v>
      </c>
      <c r="E215" s="65">
        <f t="shared" si="96"/>
        <v>2.9354871014611917E-2</v>
      </c>
      <c r="F215" s="66">
        <f t="shared" si="96"/>
        <v>2.4431727159268061E-2</v>
      </c>
      <c r="G215" s="65">
        <f t="shared" si="96"/>
        <v>-2.1540068409812908E-2</v>
      </c>
      <c r="H215" s="65">
        <f t="shared" si="96"/>
        <v>6.0541039395497695E-3</v>
      </c>
      <c r="I215" s="65">
        <f t="shared" si="96"/>
        <v>4.4850014996261997E-2</v>
      </c>
      <c r="J215" s="65">
        <f t="shared" si="96"/>
        <v>4.8080902189668859E-2</v>
      </c>
      <c r="K215" s="65">
        <f t="shared" si="96"/>
        <v>-8.173299117572367E-3</v>
      </c>
      <c r="L215" s="65">
        <f t="shared" si="96"/>
        <v>-2.5909945589478074E-2</v>
      </c>
      <c r="M215" s="65">
        <f t="shared" si="96"/>
        <v>2.8617668970122071E-3</v>
      </c>
      <c r="N215" s="65">
        <f t="shared" si="96"/>
        <v>5.2682930421272069E-2</v>
      </c>
      <c r="O215" s="65">
        <f t="shared" si="96"/>
        <v>8.3059972716006805E-2</v>
      </c>
      <c r="P215" s="65">
        <f t="shared" si="96"/>
        <v>3.1526618421720246E-3</v>
      </c>
      <c r="Q215" s="65">
        <f t="shared" si="96"/>
        <v>-3.5692768119081356E-2</v>
      </c>
      <c r="R215" s="65">
        <f t="shared" si="96"/>
        <v>6.7288890841800206E-3</v>
      </c>
      <c r="S215" s="65">
        <f t="shared" si="96"/>
        <v>6.6533569776045604E-2</v>
      </c>
      <c r="T215" s="65">
        <f t="shared" si="96"/>
        <v>5.0633353717130875E-2</v>
      </c>
      <c r="U215" s="65">
        <f t="shared" si="96"/>
        <v>-4.3404940597368581E-2</v>
      </c>
      <c r="V215" s="65">
        <f t="shared" si="96"/>
        <v>8.0679614965794899E-2</v>
      </c>
      <c r="W215" s="65">
        <f t="shared" si="96"/>
        <v>8.3580880367270793E-2</v>
      </c>
      <c r="X215" s="65">
        <f t="shared" si="96"/>
        <v>5.6705161442374953E-2</v>
      </c>
      <c r="Y215" s="65">
        <f t="shared" si="96"/>
        <v>-7.7866212734636724E-3</v>
      </c>
      <c r="Z215" s="65">
        <f t="shared" si="96"/>
        <v>4.3285437231251495E-4</v>
      </c>
      <c r="AA215" s="65">
        <f t="shared" si="96"/>
        <v>3.8111575880058271E-2</v>
      </c>
      <c r="AB215" s="65">
        <f t="shared" si="96"/>
        <v>4.1462294647528368E-2</v>
      </c>
      <c r="AC215" s="65">
        <f t="shared" si="96"/>
        <v>4.8071833549752471E-4</v>
      </c>
      <c r="AD215" s="65">
        <f t="shared" si="96"/>
        <v>4.1886277035146136E-2</v>
      </c>
      <c r="AE215" s="65">
        <f t="shared" si="96"/>
        <v>4.1553016575429147E-2</v>
      </c>
      <c r="AF215" s="65">
        <f t="shared" si="96"/>
        <v>8.1836176946167669E-2</v>
      </c>
      <c r="AG215" s="65">
        <f t="shared" si="96"/>
        <v>8.1654156019307686E-2</v>
      </c>
      <c r="AH215" s="65">
        <f t="shared" si="96"/>
        <v>-1.9225236982618071E-3</v>
      </c>
      <c r="AI215" s="65">
        <f t="shared" si="96"/>
        <v>-3.3036265590911204E-2</v>
      </c>
      <c r="AJ215" s="65">
        <f t="shared" si="96"/>
        <v>1.1788309960077497E-2</v>
      </c>
      <c r="AK215" s="65">
        <f t="shared" si="96"/>
        <v>6.8776894293732016E-2</v>
      </c>
      <c r="AL215" s="65">
        <f t="shared" si="96"/>
        <v>4.4410947815043109E-2</v>
      </c>
      <c r="AM215" s="65">
        <f t="shared" si="96"/>
        <v>-3.8567185383136936E-2</v>
      </c>
      <c r="AN215" s="65">
        <f t="shared" si="96"/>
        <v>8.6106986406995434E-2</v>
      </c>
      <c r="AO215" s="65">
        <f t="shared" si="96"/>
        <v>6.3354105995905241E-2</v>
      </c>
      <c r="AP215" s="65">
        <f t="shared" si="96"/>
        <v>3.2896039837406181E-2</v>
      </c>
    </row>
    <row r="216" spans="1:42" x14ac:dyDescent="0.3">
      <c r="A216" s="192" t="s">
        <v>21</v>
      </c>
      <c r="B216" s="192" t="s">
        <v>61</v>
      </c>
      <c r="C216" s="6">
        <f t="shared" si="80"/>
        <v>-1</v>
      </c>
      <c r="D216" s="65">
        <f t="shared" ref="D216:AP216" si="97">(D51-D106)/D106</f>
        <v>2.3828117553511288E-2</v>
      </c>
      <c r="E216" s="65">
        <f t="shared" si="97"/>
        <v>2.5160947280611672E-2</v>
      </c>
      <c r="F216" s="66">
        <f t="shared" si="97"/>
        <v>2.44994250116948E-2</v>
      </c>
      <c r="G216" s="65">
        <f t="shared" si="97"/>
        <v>-3.2377018451488441E-3</v>
      </c>
      <c r="H216" s="65">
        <f t="shared" si="97"/>
        <v>-1.1633471582881571E-2</v>
      </c>
      <c r="I216" s="65">
        <f t="shared" si="97"/>
        <v>3.2325652610711776E-2</v>
      </c>
      <c r="J216" s="65">
        <f t="shared" si="97"/>
        <v>6.647829091133714E-2</v>
      </c>
      <c r="K216" s="65">
        <f t="shared" si="97"/>
        <v>-5.9351820581146353E-3</v>
      </c>
      <c r="L216" s="65">
        <f t="shared" si="97"/>
        <v>-4.4414709702078389E-3</v>
      </c>
      <c r="M216" s="65">
        <f t="shared" si="97"/>
        <v>3.2786547524013311E-2</v>
      </c>
      <c r="N216" s="65">
        <f t="shared" si="97"/>
        <v>6.7004607811787478E-2</v>
      </c>
      <c r="O216" s="65">
        <f t="shared" si="97"/>
        <v>7.2200578806767113E-2</v>
      </c>
      <c r="P216" s="65">
        <f t="shared" si="97"/>
        <v>-2.632736715597913E-2</v>
      </c>
      <c r="Q216" s="65">
        <f t="shared" si="97"/>
        <v>-4.436612600577363E-2</v>
      </c>
      <c r="R216" s="65">
        <f t="shared" si="97"/>
        <v>5.6064976990184779E-3</v>
      </c>
      <c r="S216" s="65">
        <f t="shared" si="97"/>
        <v>6.9720089532840951E-2</v>
      </c>
      <c r="T216" s="65">
        <f t="shared" si="97"/>
        <v>3.9420108282249691E-2</v>
      </c>
      <c r="U216" s="65">
        <f t="shared" si="97"/>
        <v>-4.1354480879633684E-2</v>
      </c>
      <c r="V216" s="65">
        <f t="shared" si="97"/>
        <v>8.1440478018679735E-2</v>
      </c>
      <c r="W216" s="65">
        <f t="shared" si="97"/>
        <v>0.11362446938419511</v>
      </c>
      <c r="X216" s="65">
        <f t="shared" si="97"/>
        <v>8.691169423347743E-2</v>
      </c>
      <c r="Y216" s="65">
        <f t="shared" si="97"/>
        <v>-1.9236992556901578E-2</v>
      </c>
      <c r="Z216" s="65">
        <f t="shared" si="97"/>
        <v>6.6985060004893888E-3</v>
      </c>
      <c r="AA216" s="65">
        <f t="shared" si="97"/>
        <v>2.3770491803278438E-2</v>
      </c>
      <c r="AB216" s="65">
        <f t="shared" si="97"/>
        <v>6.4136316671239008E-2</v>
      </c>
      <c r="AC216" s="65">
        <f t="shared" si="97"/>
        <v>-3.2299359921219651E-3</v>
      </c>
      <c r="AD216" s="65">
        <f t="shared" si="97"/>
        <v>1.4390780634699937E-2</v>
      </c>
      <c r="AE216" s="65">
        <f t="shared" si="97"/>
        <v>2.4562146309224372E-2</v>
      </c>
      <c r="AF216" s="65">
        <f t="shared" si="97"/>
        <v>8.5505385054009966E-2</v>
      </c>
      <c r="AG216" s="65">
        <f t="shared" si="97"/>
        <v>7.5361084177311091E-2</v>
      </c>
      <c r="AH216" s="65">
        <f t="shared" si="97"/>
        <v>-3.8921472792440764E-2</v>
      </c>
      <c r="AI216" s="65">
        <f t="shared" si="97"/>
        <v>-4.5230158695395838E-2</v>
      </c>
      <c r="AJ216" s="65">
        <f t="shared" si="97"/>
        <v>1.3659482538657126E-2</v>
      </c>
      <c r="AK216" s="65">
        <f t="shared" si="97"/>
        <v>6.9144608631486762E-2</v>
      </c>
      <c r="AL216" s="65">
        <f t="shared" si="97"/>
        <v>4.0235493104345439E-2</v>
      </c>
      <c r="AM216" s="65">
        <f t="shared" si="97"/>
        <v>-3.7514242668063559E-2</v>
      </c>
      <c r="AN216" s="65">
        <f t="shared" si="97"/>
        <v>7.9581693158603223E-2</v>
      </c>
      <c r="AO216" s="65">
        <f t="shared" si="97"/>
        <v>9.8254188616092919E-2</v>
      </c>
      <c r="AP216" s="65">
        <f t="shared" si="97"/>
        <v>4.7796993934485679E-2</v>
      </c>
    </row>
    <row r="217" spans="1:42" x14ac:dyDescent="0.3">
      <c r="A217" s="192" t="s">
        <v>18</v>
      </c>
      <c r="B217" s="192" t="s">
        <v>62</v>
      </c>
      <c r="C217" s="6">
        <f t="shared" si="80"/>
        <v>-3</v>
      </c>
      <c r="D217" s="65">
        <f t="shared" ref="D217:AP217" si="98">(D52-D107)/D107</f>
        <v>2.2702039426777048E-2</v>
      </c>
      <c r="E217" s="65">
        <f t="shared" si="98"/>
        <v>2.3836274654352597E-2</v>
      </c>
      <c r="F217" s="66">
        <f t="shared" si="98"/>
        <v>2.326842471309289E-2</v>
      </c>
      <c r="G217" s="65">
        <f t="shared" si="98"/>
        <v>2.4306669142348395E-3</v>
      </c>
      <c r="H217" s="65">
        <f t="shared" si="98"/>
        <v>-1.9496284670275539E-3</v>
      </c>
      <c r="I217" s="65">
        <f t="shared" si="98"/>
        <v>3.0520629356588735E-2</v>
      </c>
      <c r="J217" s="65">
        <f t="shared" si="98"/>
        <v>7.1787971583819554E-2</v>
      </c>
      <c r="K217" s="65">
        <f t="shared" si="98"/>
        <v>-6.2105647390099331E-3</v>
      </c>
      <c r="L217" s="65">
        <f t="shared" si="98"/>
        <v>6.9121114832779041E-3</v>
      </c>
      <c r="M217" s="65">
        <f t="shared" si="98"/>
        <v>1.7144019528072558E-2</v>
      </c>
      <c r="N217" s="65">
        <f t="shared" si="98"/>
        <v>6.6024611641596898E-2</v>
      </c>
      <c r="O217" s="65">
        <f t="shared" si="98"/>
        <v>8.1785186729136095E-2</v>
      </c>
      <c r="P217" s="65">
        <f t="shared" si="98"/>
        <v>-2.9253369947398473E-2</v>
      </c>
      <c r="Q217" s="65">
        <f t="shared" si="98"/>
        <v>-4.6987770067995004E-2</v>
      </c>
      <c r="R217" s="65">
        <f t="shared" si="98"/>
        <v>1.7221404142596531E-2</v>
      </c>
      <c r="S217" s="65">
        <f t="shared" si="98"/>
        <v>5.1473472092614173E-2</v>
      </c>
      <c r="T217" s="65">
        <f t="shared" si="98"/>
        <v>3.6634364766423962E-2</v>
      </c>
      <c r="U217" s="65">
        <f t="shared" si="98"/>
        <v>-4.9275556598188497E-2</v>
      </c>
      <c r="V217" s="65">
        <f t="shared" si="98"/>
        <v>6.7998805036301374E-2</v>
      </c>
      <c r="W217" s="65">
        <f t="shared" si="98"/>
        <v>0.10811338108642861</v>
      </c>
      <c r="X217" s="65">
        <f t="shared" si="98"/>
        <v>8.9536926324490382E-2</v>
      </c>
      <c r="Y217" s="65">
        <f t="shared" si="98"/>
        <v>-8.7797749525065517E-3</v>
      </c>
      <c r="Z217" s="65">
        <f t="shared" si="98"/>
        <v>6.7264805484432005E-3</v>
      </c>
      <c r="AA217" s="65">
        <f t="shared" si="98"/>
        <v>2.2139876382818998E-2</v>
      </c>
      <c r="AB217" s="65">
        <f t="shared" si="98"/>
        <v>8.4561435021513628E-2</v>
      </c>
      <c r="AC217" s="65">
        <f t="shared" si="98"/>
        <v>-6.3998002437247216E-3</v>
      </c>
      <c r="AD217" s="65">
        <f t="shared" si="98"/>
        <v>5.4513778754068888E-3</v>
      </c>
      <c r="AE217" s="65">
        <f t="shared" si="98"/>
        <v>3.7097759481739691E-2</v>
      </c>
      <c r="AF217" s="65">
        <f t="shared" si="98"/>
        <v>7.9912218478453603E-2</v>
      </c>
      <c r="AG217" s="65">
        <f t="shared" si="98"/>
        <v>7.4340412917291043E-2</v>
      </c>
      <c r="AH217" s="65">
        <f t="shared" si="98"/>
        <v>-2.8641553208377492E-2</v>
      </c>
      <c r="AI217" s="65">
        <f t="shared" si="98"/>
        <v>-4.6141024653157087E-2</v>
      </c>
      <c r="AJ217" s="65">
        <f t="shared" si="98"/>
        <v>1.693419427970027E-2</v>
      </c>
      <c r="AK217" s="65">
        <f t="shared" si="98"/>
        <v>5.3604356180183749E-2</v>
      </c>
      <c r="AL217" s="65">
        <f t="shared" si="98"/>
        <v>3.0472762777266994E-2</v>
      </c>
      <c r="AM217" s="65">
        <f t="shared" si="98"/>
        <v>-4.87569534154128E-2</v>
      </c>
      <c r="AN217" s="65">
        <f t="shared" si="98"/>
        <v>6.6792089395100146E-2</v>
      </c>
      <c r="AO217" s="65">
        <f t="shared" si="98"/>
        <v>8.5366736986970768E-2</v>
      </c>
      <c r="AP217" s="65">
        <f t="shared" si="98"/>
        <v>4.9240164875765026E-2</v>
      </c>
    </row>
    <row r="218" spans="1:42" x14ac:dyDescent="0.3">
      <c r="A218" s="192" t="s">
        <v>4</v>
      </c>
      <c r="B218" s="192" t="s">
        <v>63</v>
      </c>
      <c r="C218" s="6">
        <f t="shared" si="80"/>
        <v>-4</v>
      </c>
      <c r="D218" s="65">
        <f t="shared" ref="D218:AP218" si="99">(D53-D108)/D108</f>
        <v>5.032830024312946E-2</v>
      </c>
      <c r="E218" s="65">
        <f t="shared" si="99"/>
        <v>4.9857693312343215E-2</v>
      </c>
      <c r="F218" s="66">
        <f t="shared" si="99"/>
        <v>5.0095345104606649E-2</v>
      </c>
      <c r="G218" s="65">
        <f t="shared" si="99"/>
        <v>1.8818101171863732E-2</v>
      </c>
      <c r="H218" s="65">
        <f t="shared" si="99"/>
        <v>2.1209900388809856E-2</v>
      </c>
      <c r="I218" s="65">
        <f t="shared" si="99"/>
        <v>4.1644748181792389E-2</v>
      </c>
      <c r="J218" s="65">
        <f t="shared" si="99"/>
        <v>9.6915901133118085E-2</v>
      </c>
      <c r="K218" s="65">
        <f t="shared" si="99"/>
        <v>4.6529760627243136E-2</v>
      </c>
      <c r="L218" s="65">
        <f t="shared" si="99"/>
        <v>8.7381221952795643E-2</v>
      </c>
      <c r="M218" s="65">
        <f t="shared" si="99"/>
        <v>5.1730783440876699E-2</v>
      </c>
      <c r="N218" s="65">
        <f t="shared" si="99"/>
        <v>8.0626057693612266E-2</v>
      </c>
      <c r="O218" s="65">
        <f t="shared" si="99"/>
        <v>7.2783053439034961E-2</v>
      </c>
      <c r="P218" s="65">
        <f t="shared" si="99"/>
        <v>5.0374006545113821E-2</v>
      </c>
      <c r="Q218" s="65">
        <f t="shared" si="99"/>
        <v>1.4060076089822896E-3</v>
      </c>
      <c r="R218" s="65">
        <f t="shared" si="99"/>
        <v>1.5046997999780895E-2</v>
      </c>
      <c r="S218" s="65">
        <f t="shared" si="99"/>
        <v>5.887757534875878E-2</v>
      </c>
      <c r="T218" s="65">
        <f t="shared" si="99"/>
        <v>6.4860365917096152E-2</v>
      </c>
      <c r="U218" s="65">
        <f t="shared" si="99"/>
        <v>-2.3732765136149619E-2</v>
      </c>
      <c r="V218" s="65">
        <f t="shared" si="99"/>
        <v>9.4424327012369247E-2</v>
      </c>
      <c r="W218" s="65">
        <f t="shared" si="99"/>
        <v>8.4583587074867295E-2</v>
      </c>
      <c r="X218" s="65">
        <f t="shared" si="99"/>
        <v>9.1248818447605337E-2</v>
      </c>
      <c r="Y218" s="65">
        <f t="shared" si="99"/>
        <v>2.0187356569623026E-2</v>
      </c>
      <c r="Z218" s="65">
        <f t="shared" si="99"/>
        <v>2.3112343512682237E-2</v>
      </c>
      <c r="AA218" s="65">
        <f t="shared" si="99"/>
        <v>3.7547862138260682E-2</v>
      </c>
      <c r="AB218" s="65">
        <f t="shared" si="99"/>
        <v>0.10280192530448333</v>
      </c>
      <c r="AC218" s="65">
        <f t="shared" si="99"/>
        <v>3.3399063347300709E-2</v>
      </c>
      <c r="AD218" s="65">
        <f t="shared" si="99"/>
        <v>8.1909820023075008E-2</v>
      </c>
      <c r="AE218" s="65">
        <f t="shared" si="99"/>
        <v>4.3253365047611056E-2</v>
      </c>
      <c r="AF218" s="65">
        <f t="shared" si="99"/>
        <v>8.4132636925960236E-2</v>
      </c>
      <c r="AG218" s="65">
        <f t="shared" si="99"/>
        <v>8.0643936677732675E-2</v>
      </c>
      <c r="AH218" s="65">
        <f t="shared" si="99"/>
        <v>4.6030295116217909E-2</v>
      </c>
      <c r="AI218" s="65">
        <f t="shared" si="99"/>
        <v>1.8791151164373706E-3</v>
      </c>
      <c r="AJ218" s="65">
        <f t="shared" si="99"/>
        <v>1.3871872500277927E-2</v>
      </c>
      <c r="AK218" s="65">
        <f t="shared" si="99"/>
        <v>6.8719158275931447E-2</v>
      </c>
      <c r="AL218" s="65">
        <f t="shared" si="99"/>
        <v>5.4900396688513597E-2</v>
      </c>
      <c r="AM218" s="65">
        <f t="shared" si="99"/>
        <v>-1.3715768679551507E-2</v>
      </c>
      <c r="AN218" s="65">
        <f t="shared" si="99"/>
        <v>0.10063799929593481</v>
      </c>
      <c r="AO218" s="65">
        <f t="shared" si="99"/>
        <v>9.0197835013063929E-2</v>
      </c>
      <c r="AP218" s="65">
        <f t="shared" si="99"/>
        <v>4.9130532281408991E-2</v>
      </c>
    </row>
    <row r="219" spans="1:42" x14ac:dyDescent="0.3">
      <c r="A219" s="192" t="s">
        <v>34</v>
      </c>
      <c r="B219" s="192" t="s">
        <v>64</v>
      </c>
      <c r="C219" s="6">
        <f t="shared" si="80"/>
        <v>-1</v>
      </c>
      <c r="D219" s="65">
        <f t="shared" ref="D219:AP219" si="100">(D54-D109)/D109</f>
        <v>3.361116091734604E-2</v>
      </c>
      <c r="E219" s="65">
        <f t="shared" si="100"/>
        <v>2.9800531295616904E-2</v>
      </c>
      <c r="F219" s="66">
        <f t="shared" si="100"/>
        <v>3.1743914479462669E-2</v>
      </c>
      <c r="G219" s="65">
        <f t="shared" si="100"/>
        <v>-2.3487255940470676E-2</v>
      </c>
      <c r="H219" s="65">
        <f t="shared" si="100"/>
        <v>1.7148294021329456E-3</v>
      </c>
      <c r="I219" s="65">
        <f t="shared" si="100"/>
        <v>5.0207382938837135E-2</v>
      </c>
      <c r="J219" s="65">
        <f t="shared" si="100"/>
        <v>9.1396793297703741E-2</v>
      </c>
      <c r="K219" s="65">
        <f t="shared" si="100"/>
        <v>-2.0987482790416088E-2</v>
      </c>
      <c r="L219" s="65">
        <f t="shared" si="100"/>
        <v>-4.0984897317297968E-3</v>
      </c>
      <c r="M219" s="65">
        <f t="shared" si="100"/>
        <v>2.2142353822809848E-2</v>
      </c>
      <c r="N219" s="65">
        <f t="shared" si="100"/>
        <v>8.5346707370257527E-2</v>
      </c>
      <c r="O219" s="65">
        <f t="shared" si="100"/>
        <v>7.5485501174406652E-2</v>
      </c>
      <c r="P219" s="65">
        <f t="shared" si="100"/>
        <v>3.6993192535997504E-2</v>
      </c>
      <c r="Q219" s="65">
        <f t="shared" si="100"/>
        <v>1.093347467550841E-2</v>
      </c>
      <c r="R219" s="65">
        <f t="shared" si="100"/>
        <v>1.5686325678497138E-2</v>
      </c>
      <c r="S219" s="65">
        <f t="shared" si="100"/>
        <v>5.6505562353642881E-2</v>
      </c>
      <c r="T219" s="65">
        <f t="shared" si="100"/>
        <v>6.5304671409305848E-2</v>
      </c>
      <c r="U219" s="65">
        <f t="shared" si="100"/>
        <v>-4.2783208740655367E-2</v>
      </c>
      <c r="V219" s="65">
        <f t="shared" si="100"/>
        <v>9.3357846697960517E-2</v>
      </c>
      <c r="W219" s="65">
        <f t="shared" si="100"/>
        <v>8.7080590582332376E-2</v>
      </c>
      <c r="X219" s="65">
        <f t="shared" si="100"/>
        <v>5.7511501343815906E-2</v>
      </c>
      <c r="Y219" s="65">
        <f t="shared" si="100"/>
        <v>-1.7997809144380674E-2</v>
      </c>
      <c r="Z219" s="65">
        <f t="shared" si="100"/>
        <v>-2.659928181931937E-4</v>
      </c>
      <c r="AA219" s="65">
        <f t="shared" si="100"/>
        <v>4.9039710783483181E-2</v>
      </c>
      <c r="AB219" s="65">
        <f t="shared" si="100"/>
        <v>8.4146693618250099E-2</v>
      </c>
      <c r="AC219" s="65">
        <f t="shared" si="100"/>
        <v>-1.8631504179795262E-2</v>
      </c>
      <c r="AD219" s="65">
        <f t="shared" si="100"/>
        <v>-2.0779547887400424E-3</v>
      </c>
      <c r="AE219" s="65">
        <f t="shared" si="100"/>
        <v>1.4848637300539907E-2</v>
      </c>
      <c r="AF219" s="65">
        <f t="shared" si="100"/>
        <v>6.4973535460235668E-2</v>
      </c>
      <c r="AG219" s="65">
        <f t="shared" si="100"/>
        <v>7.9116448998445568E-2</v>
      </c>
      <c r="AH219" s="65">
        <f t="shared" si="100"/>
        <v>2.1078957726943005E-2</v>
      </c>
      <c r="AI219" s="65">
        <f t="shared" si="100"/>
        <v>3.7003684842458482E-3</v>
      </c>
      <c r="AJ219" s="65">
        <f t="shared" si="100"/>
        <v>1.3489777089166235E-2</v>
      </c>
      <c r="AK219" s="65">
        <f t="shared" si="100"/>
        <v>6.7352527802844508E-2</v>
      </c>
      <c r="AL219" s="65">
        <f t="shared" si="100"/>
        <v>3.0250006339821632E-2</v>
      </c>
      <c r="AM219" s="65">
        <f t="shared" si="100"/>
        <v>-2.0874216743319012E-2</v>
      </c>
      <c r="AN219" s="65">
        <f t="shared" si="100"/>
        <v>0.10135003906938093</v>
      </c>
      <c r="AO219" s="65">
        <f t="shared" si="100"/>
        <v>7.2666798978914371E-2</v>
      </c>
      <c r="AP219" s="65">
        <f t="shared" si="100"/>
        <v>4.0456533490589523E-2</v>
      </c>
    </row>
    <row r="220" spans="1:42" x14ac:dyDescent="0.3">
      <c r="A220" s="192" t="s">
        <v>14</v>
      </c>
      <c r="B220" s="192" t="s">
        <v>65</v>
      </c>
      <c r="C220" s="6">
        <f t="shared" si="80"/>
        <v>-5</v>
      </c>
      <c r="D220" s="65">
        <f t="shared" ref="D220:AP220" si="101">(D55-D110)/D110</f>
        <v>2.4683409259430893E-2</v>
      </c>
      <c r="E220" s="65">
        <f t="shared" si="101"/>
        <v>2.4510717067745123E-2</v>
      </c>
      <c r="F220" s="66">
        <f t="shared" si="101"/>
        <v>2.4596637584862073E-2</v>
      </c>
      <c r="G220" s="65">
        <f t="shared" si="101"/>
        <v>-2.8011194029851007E-2</v>
      </c>
      <c r="H220" s="65">
        <f t="shared" si="101"/>
        <v>4.249564431984613E-3</v>
      </c>
      <c r="I220" s="65">
        <f t="shared" si="101"/>
        <v>2.3707604121340417E-2</v>
      </c>
      <c r="J220" s="65">
        <f t="shared" si="101"/>
        <v>7.9352898772375183E-2</v>
      </c>
      <c r="K220" s="65">
        <f t="shared" si="101"/>
        <v>1.4318211449510858E-2</v>
      </c>
      <c r="L220" s="65">
        <f t="shared" si="101"/>
        <v>1.7277243012741649E-2</v>
      </c>
      <c r="M220" s="65">
        <f t="shared" si="101"/>
        <v>1.6026817758822465E-2</v>
      </c>
      <c r="N220" s="65">
        <f t="shared" si="101"/>
        <v>4.6871579189952731E-2</v>
      </c>
      <c r="O220" s="65">
        <f t="shared" si="101"/>
        <v>3.1933907435413751E-2</v>
      </c>
      <c r="P220" s="65">
        <f t="shared" si="101"/>
        <v>2.0066587104511372E-2</v>
      </c>
      <c r="Q220" s="65">
        <f t="shared" si="101"/>
        <v>-6.3888354131412762E-3</v>
      </c>
      <c r="R220" s="65">
        <f t="shared" si="101"/>
        <v>-8.164898346279413E-4</v>
      </c>
      <c r="S220" s="65">
        <f t="shared" si="101"/>
        <v>5.7719738860803879E-2</v>
      </c>
      <c r="T220" s="65">
        <f t="shared" si="101"/>
        <v>6.7197045034805808E-2</v>
      </c>
      <c r="U220" s="65">
        <f t="shared" si="101"/>
        <v>-3.0726205150634914E-2</v>
      </c>
      <c r="V220" s="65">
        <f t="shared" si="101"/>
        <v>7.5572494737513526E-2</v>
      </c>
      <c r="W220" s="65">
        <f t="shared" si="101"/>
        <v>8.4961973473793653E-2</v>
      </c>
      <c r="X220" s="65">
        <f t="shared" si="101"/>
        <v>4.8878678481566545E-2</v>
      </c>
      <c r="Y220" s="65">
        <f t="shared" si="101"/>
        <v>-2.1461786803833458E-2</v>
      </c>
      <c r="Z220" s="65">
        <f t="shared" si="101"/>
        <v>-3.9198740701870526E-3</v>
      </c>
      <c r="AA220" s="65">
        <f t="shared" si="101"/>
        <v>2.4549544368605757E-2</v>
      </c>
      <c r="AB220" s="65">
        <f t="shared" si="101"/>
        <v>8.1207809143909848E-2</v>
      </c>
      <c r="AC220" s="65">
        <f t="shared" si="101"/>
        <v>7.7879678756546788E-3</v>
      </c>
      <c r="AD220" s="65">
        <f t="shared" si="101"/>
        <v>9.1822553510709209E-3</v>
      </c>
      <c r="AE220" s="65">
        <f t="shared" si="101"/>
        <v>1.6818830859764121E-2</v>
      </c>
      <c r="AF220" s="65">
        <f t="shared" si="101"/>
        <v>4.3540798268935116E-2</v>
      </c>
      <c r="AG220" s="65">
        <f t="shared" si="101"/>
        <v>4.3683675361081191E-2</v>
      </c>
      <c r="AH220" s="65">
        <f t="shared" si="101"/>
        <v>2.1661043949454336E-2</v>
      </c>
      <c r="AI220" s="65">
        <f t="shared" si="101"/>
        <v>-1.8117074427981387E-2</v>
      </c>
      <c r="AJ220" s="65">
        <f t="shared" si="101"/>
        <v>8.748846222026126E-3</v>
      </c>
      <c r="AK220" s="65">
        <f t="shared" si="101"/>
        <v>6.5550020473478965E-2</v>
      </c>
      <c r="AL220" s="65">
        <f t="shared" si="101"/>
        <v>5.8889059618929956E-2</v>
      </c>
      <c r="AM220" s="65">
        <f t="shared" si="101"/>
        <v>-3.7585364400214524E-2</v>
      </c>
      <c r="AN220" s="65">
        <f t="shared" si="101"/>
        <v>8.4456102807105582E-2</v>
      </c>
      <c r="AO220" s="65">
        <f t="shared" si="101"/>
        <v>5.7238138426160753E-2</v>
      </c>
      <c r="AP220" s="65">
        <f t="shared" si="101"/>
        <v>4.058259884910663E-2</v>
      </c>
    </row>
    <row r="221" spans="1:42" x14ac:dyDescent="0.3">
      <c r="A221" s="192" t="s">
        <v>3</v>
      </c>
      <c r="B221" s="192" t="s">
        <v>66</v>
      </c>
      <c r="C221" s="6">
        <f t="shared" si="80"/>
        <v>-4</v>
      </c>
      <c r="D221" s="65">
        <f t="shared" ref="D221:AP221" si="102">(D56-D111)/D111</f>
        <v>2.2928425646567611E-2</v>
      </c>
      <c r="E221" s="65">
        <f t="shared" si="102"/>
        <v>2.4518079759501141E-2</v>
      </c>
      <c r="F221" s="66">
        <f t="shared" si="102"/>
        <v>2.3730456166508311E-2</v>
      </c>
      <c r="G221" s="65">
        <f t="shared" si="102"/>
        <v>-1.6895108019894731E-2</v>
      </c>
      <c r="H221" s="65">
        <f t="shared" si="102"/>
        <v>1.2109098462464241E-2</v>
      </c>
      <c r="I221" s="65">
        <f t="shared" si="102"/>
        <v>2.5798395404739053E-2</v>
      </c>
      <c r="J221" s="65">
        <f t="shared" si="102"/>
        <v>7.1374547654786277E-2</v>
      </c>
      <c r="K221" s="65">
        <f t="shared" si="102"/>
        <v>5.6750632538387878E-3</v>
      </c>
      <c r="L221" s="65">
        <f t="shared" si="102"/>
        <v>9.2651863336842954E-3</v>
      </c>
      <c r="M221" s="65">
        <f t="shared" si="102"/>
        <v>2.2325221941174443E-2</v>
      </c>
      <c r="N221" s="65">
        <f t="shared" si="102"/>
        <v>6.068251796099898E-2</v>
      </c>
      <c r="O221" s="65">
        <f t="shared" si="102"/>
        <v>6.0426070011747525E-2</v>
      </c>
      <c r="P221" s="65">
        <f t="shared" si="102"/>
        <v>-5.5979435289771192E-3</v>
      </c>
      <c r="Q221" s="65">
        <f t="shared" si="102"/>
        <v>-2.93553571796101E-2</v>
      </c>
      <c r="R221" s="65">
        <f t="shared" si="102"/>
        <v>8.48314821176409E-3</v>
      </c>
      <c r="S221" s="65">
        <f t="shared" si="102"/>
        <v>5.1919668559429602E-2</v>
      </c>
      <c r="T221" s="65">
        <f t="shared" si="102"/>
        <v>4.6360095022573961E-2</v>
      </c>
      <c r="U221" s="65">
        <f t="shared" si="102"/>
        <v>-7.5591345495044621E-2</v>
      </c>
      <c r="V221" s="65">
        <f t="shared" si="102"/>
        <v>9.3236430301840673E-2</v>
      </c>
      <c r="W221" s="65">
        <f t="shared" si="102"/>
        <v>9.5066221574134177E-2</v>
      </c>
      <c r="X221" s="65">
        <f t="shared" si="102"/>
        <v>5.0601699965069462E-2</v>
      </c>
      <c r="Y221" s="65">
        <f t="shared" si="102"/>
        <v>-1.7396357021953066E-2</v>
      </c>
      <c r="Z221" s="65">
        <f t="shared" si="102"/>
        <v>2.1028844395580778E-2</v>
      </c>
      <c r="AA221" s="65">
        <f t="shared" si="102"/>
        <v>3.513587339630557E-2</v>
      </c>
      <c r="AB221" s="65">
        <f t="shared" si="102"/>
        <v>7.0553911184021836E-2</v>
      </c>
      <c r="AC221" s="65">
        <f t="shared" si="102"/>
        <v>-4.8983610261540654E-3</v>
      </c>
      <c r="AD221" s="65">
        <f t="shared" si="102"/>
        <v>4.2030971572158123E-4</v>
      </c>
      <c r="AE221" s="65">
        <f t="shared" si="102"/>
        <v>3.0559969394577283E-2</v>
      </c>
      <c r="AF221" s="65">
        <f t="shared" si="102"/>
        <v>7.1970950665490502E-2</v>
      </c>
      <c r="AG221" s="65">
        <f t="shared" si="102"/>
        <v>6.2660347349323187E-2</v>
      </c>
      <c r="AH221" s="65">
        <f t="shared" si="102"/>
        <v>-7.0724001919215441E-3</v>
      </c>
      <c r="AI221" s="65">
        <f t="shared" si="102"/>
        <v>-3.5129284793691325E-2</v>
      </c>
      <c r="AJ221" s="65">
        <f t="shared" si="102"/>
        <v>1.8225107550345856E-2</v>
      </c>
      <c r="AK221" s="65">
        <f t="shared" si="102"/>
        <v>6.0687364251948692E-2</v>
      </c>
      <c r="AL221" s="65">
        <f t="shared" si="102"/>
        <v>3.0345726226355497E-2</v>
      </c>
      <c r="AM221" s="65">
        <f t="shared" si="102"/>
        <v>-6.8994649394536867E-2</v>
      </c>
      <c r="AN221" s="65">
        <f t="shared" si="102"/>
        <v>9.717542868467606E-2</v>
      </c>
      <c r="AO221" s="65">
        <f t="shared" si="102"/>
        <v>6.2522067286308408E-2</v>
      </c>
      <c r="AP221" s="65">
        <f t="shared" si="102"/>
        <v>4.2265802444018327E-2</v>
      </c>
    </row>
    <row r="222" spans="1:42" x14ac:dyDescent="0.3">
      <c r="A222" s="192" t="s">
        <v>17</v>
      </c>
      <c r="B222" s="192" t="s">
        <v>67</v>
      </c>
      <c r="C222" s="6">
        <f t="shared" si="80"/>
        <v>0</v>
      </c>
      <c r="D222" s="65">
        <f t="shared" ref="D222:AP222" si="103">(D57-D112)/D112</f>
        <v>1.3319211859057968E-2</v>
      </c>
      <c r="E222" s="65">
        <f t="shared" si="103"/>
        <v>1.1860702450434949E-2</v>
      </c>
      <c r="F222" s="66">
        <f t="shared" si="103"/>
        <v>1.2584425650624769E-2</v>
      </c>
      <c r="G222" s="65">
        <f t="shared" si="103"/>
        <v>-4.8605125476633308E-2</v>
      </c>
      <c r="H222" s="65">
        <f t="shared" si="103"/>
        <v>-1.8756675298833719E-2</v>
      </c>
      <c r="I222" s="65">
        <f t="shared" si="103"/>
        <v>2.4328732957361269E-2</v>
      </c>
      <c r="J222" s="65">
        <f t="shared" si="103"/>
        <v>5.9764797747358253E-2</v>
      </c>
      <c r="K222" s="65">
        <f t="shared" si="103"/>
        <v>-2.3357878072553375E-2</v>
      </c>
      <c r="L222" s="65">
        <f t="shared" si="103"/>
        <v>-1.0562005862678837E-2</v>
      </c>
      <c r="M222" s="65">
        <f t="shared" si="103"/>
        <v>2.3362760165361974E-2</v>
      </c>
      <c r="N222" s="65">
        <f t="shared" si="103"/>
        <v>6.6031621475982877E-2</v>
      </c>
      <c r="O222" s="65">
        <f t="shared" si="103"/>
        <v>5.2194317274212816E-2</v>
      </c>
      <c r="P222" s="65">
        <f t="shared" si="103"/>
        <v>-3.2536194381759156E-2</v>
      </c>
      <c r="Q222" s="65">
        <f t="shared" si="103"/>
        <v>-3.3657853761344045E-2</v>
      </c>
      <c r="R222" s="65">
        <f t="shared" si="103"/>
        <v>-2.7804991430370501E-4</v>
      </c>
      <c r="S222" s="65">
        <f t="shared" si="103"/>
        <v>5.5332687785309011E-2</v>
      </c>
      <c r="T222" s="65">
        <f t="shared" si="103"/>
        <v>3.2513178671525512E-2</v>
      </c>
      <c r="U222" s="65">
        <f t="shared" si="103"/>
        <v>-6.9703546781384088E-2</v>
      </c>
      <c r="V222" s="65">
        <f t="shared" si="103"/>
        <v>8.0636474615219389E-2</v>
      </c>
      <c r="W222" s="65">
        <f t="shared" si="103"/>
        <v>7.3773494943412135E-2</v>
      </c>
      <c r="X222" s="65">
        <f t="shared" si="103"/>
        <v>6.0279807844215584E-2</v>
      </c>
      <c r="Y222" s="65">
        <f t="shared" si="103"/>
        <v>-3.1037768896690729E-2</v>
      </c>
      <c r="Z222" s="65">
        <f t="shared" si="103"/>
        <v>-2.4245008651262456E-2</v>
      </c>
      <c r="AA222" s="65">
        <f t="shared" si="103"/>
        <v>2.5676696096654138E-2</v>
      </c>
      <c r="AB222" s="65">
        <f t="shared" si="103"/>
        <v>5.0926779858130738E-2</v>
      </c>
      <c r="AC222" s="65">
        <f t="shared" si="103"/>
        <v>-4.9550497692941883E-2</v>
      </c>
      <c r="AD222" s="65">
        <f t="shared" si="103"/>
        <v>-1.3029444285403138E-2</v>
      </c>
      <c r="AE222" s="65">
        <f t="shared" si="103"/>
        <v>1.0947637984315223E-2</v>
      </c>
      <c r="AF222" s="65">
        <f t="shared" si="103"/>
        <v>6.7426479548052948E-2</v>
      </c>
      <c r="AG222" s="65">
        <f t="shared" si="103"/>
        <v>5.6328165176763818E-2</v>
      </c>
      <c r="AH222" s="65">
        <f t="shared" si="103"/>
        <v>-4.1896744173536234E-2</v>
      </c>
      <c r="AI222" s="65">
        <f t="shared" si="103"/>
        <v>-3.4426843808551669E-2</v>
      </c>
      <c r="AJ222" s="65">
        <f t="shared" si="103"/>
        <v>5.3454876466295089E-3</v>
      </c>
      <c r="AK222" s="65">
        <f t="shared" si="103"/>
        <v>5.3020899186458921E-2</v>
      </c>
      <c r="AL222" s="65">
        <f t="shared" si="103"/>
        <v>2.2853636359119855E-2</v>
      </c>
      <c r="AM222" s="65">
        <f t="shared" si="103"/>
        <v>-5.3409956649895729E-2</v>
      </c>
      <c r="AN222" s="65">
        <f t="shared" si="103"/>
        <v>8.9799257441318961E-2</v>
      </c>
      <c r="AO222" s="65">
        <f t="shared" si="103"/>
        <v>8.4196280974038515E-2</v>
      </c>
      <c r="AP222" s="65">
        <f t="shared" si="103"/>
        <v>2.2530513631891784E-2</v>
      </c>
    </row>
    <row r="223" spans="1:42" x14ac:dyDescent="0.3">
      <c r="A223" s="192" t="s">
        <v>8</v>
      </c>
      <c r="B223" s="192" t="s">
        <v>68</v>
      </c>
      <c r="C223" s="6">
        <f t="shared" si="80"/>
        <v>0</v>
      </c>
      <c r="D223" s="65">
        <f t="shared" ref="D223:AP223" si="104">(D58-D113)/D113</f>
        <v>2.1825673160628088E-2</v>
      </c>
      <c r="E223" s="65">
        <f t="shared" si="104"/>
        <v>2.1663307977521008E-2</v>
      </c>
      <c r="F223" s="66">
        <f t="shared" si="104"/>
        <v>2.1743960360011874E-2</v>
      </c>
      <c r="G223" s="65">
        <f t="shared" si="104"/>
        <v>-1.8693573010080358E-2</v>
      </c>
      <c r="H223" s="65">
        <f t="shared" si="104"/>
        <v>-2.2986077004791489E-3</v>
      </c>
      <c r="I223" s="65">
        <f t="shared" si="104"/>
        <v>2.7792064360000538E-2</v>
      </c>
      <c r="J223" s="65">
        <f t="shared" si="104"/>
        <v>4.7848379737405584E-2</v>
      </c>
      <c r="K223" s="65">
        <f t="shared" si="104"/>
        <v>-1.5352255835678189E-2</v>
      </c>
      <c r="L223" s="65">
        <f t="shared" si="104"/>
        <v>2.2627127465083472E-2</v>
      </c>
      <c r="M223" s="65">
        <f t="shared" si="104"/>
        <v>3.2286081947892502E-2</v>
      </c>
      <c r="N223" s="65">
        <f t="shared" si="104"/>
        <v>7.104668160504983E-2</v>
      </c>
      <c r="O223" s="65">
        <f t="shared" si="104"/>
        <v>5.4430211991620472E-2</v>
      </c>
      <c r="P223" s="65">
        <f t="shared" si="104"/>
        <v>-8.4643791792383041E-3</v>
      </c>
      <c r="Q223" s="65">
        <f t="shared" si="104"/>
        <v>-3.0126116237321907E-2</v>
      </c>
      <c r="R223" s="65">
        <f t="shared" si="104"/>
        <v>4.7984947311090678E-3</v>
      </c>
      <c r="S223" s="65">
        <f t="shared" si="104"/>
        <v>5.2203757681291846E-2</v>
      </c>
      <c r="T223" s="65">
        <f t="shared" si="104"/>
        <v>3.769774090310879E-2</v>
      </c>
      <c r="U223" s="65">
        <f t="shared" si="104"/>
        <v>-6.4806000619330353E-2</v>
      </c>
      <c r="V223" s="65">
        <f t="shared" si="104"/>
        <v>9.5070505624605631E-2</v>
      </c>
      <c r="W223" s="65">
        <f t="shared" si="104"/>
        <v>7.7425665101721261E-2</v>
      </c>
      <c r="X223" s="65">
        <f t="shared" si="104"/>
        <v>7.6354810472426912E-2</v>
      </c>
      <c r="Y223" s="65">
        <f t="shared" si="104"/>
        <v>-9.7088068686609179E-3</v>
      </c>
      <c r="Z223" s="65">
        <f t="shared" si="104"/>
        <v>-5.4749717715486725E-3</v>
      </c>
      <c r="AA223" s="65">
        <f t="shared" si="104"/>
        <v>2.5305681548258539E-2</v>
      </c>
      <c r="AB223" s="65">
        <f t="shared" si="104"/>
        <v>5.9643699013908862E-2</v>
      </c>
      <c r="AC223" s="65">
        <f t="shared" si="104"/>
        <v>-3.0217073698914923E-2</v>
      </c>
      <c r="AD223" s="65">
        <f t="shared" si="104"/>
        <v>1.6093197258051316E-2</v>
      </c>
      <c r="AE223" s="65">
        <f t="shared" si="104"/>
        <v>2.2816017150294406E-2</v>
      </c>
      <c r="AF223" s="65">
        <f t="shared" si="104"/>
        <v>8.4699041447139328E-2</v>
      </c>
      <c r="AG223" s="65">
        <f t="shared" si="104"/>
        <v>4.6191902578811769E-2</v>
      </c>
      <c r="AH223" s="65">
        <f t="shared" si="104"/>
        <v>-2.2828463154293748E-2</v>
      </c>
      <c r="AI223" s="65">
        <f t="shared" si="104"/>
        <v>-3.0963977699818866E-2</v>
      </c>
      <c r="AJ223" s="65">
        <f t="shared" si="104"/>
        <v>6.2296725872218808E-3</v>
      </c>
      <c r="AK223" s="65">
        <f t="shared" si="104"/>
        <v>6.8109501865261407E-2</v>
      </c>
      <c r="AL223" s="65">
        <f t="shared" si="104"/>
        <v>3.3622978716407848E-2</v>
      </c>
      <c r="AM223" s="65">
        <f t="shared" si="104"/>
        <v>-5.5161652892561898E-2</v>
      </c>
      <c r="AN223" s="65">
        <f t="shared" si="104"/>
        <v>8.9157490549968896E-2</v>
      </c>
      <c r="AO223" s="65">
        <f t="shared" si="104"/>
        <v>8.8942714702285638E-2</v>
      </c>
      <c r="AP223" s="65">
        <f t="shared" si="104"/>
        <v>4.2204190983242768E-2</v>
      </c>
    </row>
    <row r="224" spans="1:42" x14ac:dyDescent="0.3">
      <c r="A224" s="192" t="s">
        <v>16</v>
      </c>
      <c r="B224" s="192" t="s">
        <v>69</v>
      </c>
      <c r="C224" s="6">
        <f t="shared" si="80"/>
        <v>-5</v>
      </c>
      <c r="D224" s="65">
        <f t="shared" ref="D224:AP224" si="105">(D59-D114)/D114</f>
        <v>3.8840436144607665E-2</v>
      </c>
      <c r="E224" s="65">
        <f t="shared" si="105"/>
        <v>3.1605389475314404E-2</v>
      </c>
      <c r="F224" s="66">
        <f t="shared" si="105"/>
        <v>3.5206277450464875E-2</v>
      </c>
      <c r="G224" s="65">
        <f t="shared" si="105"/>
        <v>-4.3525890987772882E-2</v>
      </c>
      <c r="H224" s="65">
        <f t="shared" si="105"/>
        <v>-9.0742644224585858E-3</v>
      </c>
      <c r="I224" s="65">
        <f t="shared" si="105"/>
        <v>-8.3667439674945602E-4</v>
      </c>
      <c r="J224" s="65">
        <f t="shared" si="105"/>
        <v>6.7372108400949163E-2</v>
      </c>
      <c r="K224" s="65">
        <f t="shared" si="105"/>
        <v>4.8059545393161464E-2</v>
      </c>
      <c r="L224" s="65">
        <f t="shared" si="105"/>
        <v>5.5312738825342683E-2</v>
      </c>
      <c r="M224" s="65">
        <f t="shared" si="105"/>
        <v>1.8491060793248529E-2</v>
      </c>
      <c r="N224" s="65">
        <f t="shared" si="105"/>
        <v>5.7758233655335826E-2</v>
      </c>
      <c r="O224" s="65">
        <f t="shared" si="105"/>
        <v>4.9705475320251741E-2</v>
      </c>
      <c r="P224" s="65">
        <f t="shared" si="105"/>
        <v>5.4972827848841763E-2</v>
      </c>
      <c r="Q224" s="65">
        <f t="shared" si="105"/>
        <v>3.2332519596242379E-2</v>
      </c>
      <c r="R224" s="65">
        <f t="shared" si="105"/>
        <v>3.0010755242355899E-2</v>
      </c>
      <c r="S224" s="65">
        <f t="shared" si="105"/>
        <v>8.4424993031960258E-2</v>
      </c>
      <c r="T224" s="65">
        <f t="shared" si="105"/>
        <v>8.9565651522715159E-2</v>
      </c>
      <c r="U224" s="65">
        <f t="shared" si="105"/>
        <v>5.8106161326998062E-3</v>
      </c>
      <c r="V224" s="65">
        <f t="shared" si="105"/>
        <v>8.8084341774790742E-2</v>
      </c>
      <c r="W224" s="65">
        <f t="shared" si="105"/>
        <v>5.8538424678518039E-2</v>
      </c>
      <c r="X224" s="65">
        <f t="shared" si="105"/>
        <v>6.5157509031776209E-2</v>
      </c>
      <c r="Y224" s="65">
        <f t="shared" si="105"/>
        <v>-5.4904270986745614E-2</v>
      </c>
      <c r="Z224" s="65">
        <f t="shared" si="105"/>
        <v>-1.4657156775611553E-2</v>
      </c>
      <c r="AA224" s="65">
        <f t="shared" si="105"/>
        <v>-3.1947033151622675E-3</v>
      </c>
      <c r="AB224" s="65">
        <f t="shared" si="105"/>
        <v>5.8934359482029713E-2</v>
      </c>
      <c r="AC224" s="65">
        <f t="shared" si="105"/>
        <v>5.6417883884418207E-2</v>
      </c>
      <c r="AD224" s="65">
        <f t="shared" si="105"/>
        <v>5.8930113883639362E-2</v>
      </c>
      <c r="AE224" s="65">
        <f t="shared" si="105"/>
        <v>-4.6240114015202328E-3</v>
      </c>
      <c r="AF224" s="65">
        <f t="shared" si="105"/>
        <v>4.6302890307927842E-2</v>
      </c>
      <c r="AG224" s="65">
        <f t="shared" si="105"/>
        <v>3.6566993951455955E-2</v>
      </c>
      <c r="AH224" s="65">
        <f t="shared" si="105"/>
        <v>4.4474129776628325E-2</v>
      </c>
      <c r="AI224" s="65">
        <f t="shared" si="105"/>
        <v>5.3663078063573687E-3</v>
      </c>
      <c r="AJ224" s="65">
        <f t="shared" si="105"/>
        <v>3.5030859653104506E-2</v>
      </c>
      <c r="AK224" s="65">
        <f t="shared" si="105"/>
        <v>7.4948470123350999E-2</v>
      </c>
      <c r="AL224" s="65">
        <f t="shared" si="105"/>
        <v>7.2310632260110572E-2</v>
      </c>
      <c r="AM224" s="65">
        <f t="shared" si="105"/>
        <v>1.5520047391401916E-2</v>
      </c>
      <c r="AN224" s="65">
        <f t="shared" si="105"/>
        <v>8.3705585589924719E-2</v>
      </c>
      <c r="AO224" s="65">
        <f t="shared" si="105"/>
        <v>4.3619272260570573E-2</v>
      </c>
      <c r="AP224" s="65">
        <f t="shared" si="105"/>
        <v>5.22906784823578E-2</v>
      </c>
    </row>
    <row r="225" spans="1:42" x14ac:dyDescent="0.3">
      <c r="A225" s="192" t="s">
        <v>15</v>
      </c>
      <c r="B225" s="192" t="s">
        <v>70</v>
      </c>
      <c r="C225" s="6">
        <f t="shared" si="80"/>
        <v>-5</v>
      </c>
      <c r="D225" s="65">
        <f t="shared" ref="D225:AP225" si="106">(D60-D115)/D115</f>
        <v>4.070641862902815E-2</v>
      </c>
      <c r="E225" s="65">
        <f t="shared" si="106"/>
        <v>3.7372564715629969E-2</v>
      </c>
      <c r="F225" s="66">
        <f t="shared" si="106"/>
        <v>3.9085568724112396E-2</v>
      </c>
      <c r="G225" s="65">
        <f t="shared" si="106"/>
        <v>-1.918316400984554E-2</v>
      </c>
      <c r="H225" s="65">
        <f t="shared" si="106"/>
        <v>-2.7502297420876958E-3</v>
      </c>
      <c r="I225" s="65">
        <f t="shared" si="106"/>
        <v>1.8646717535304572E-2</v>
      </c>
      <c r="J225" s="65">
        <f t="shared" si="106"/>
        <v>6.6512088949753398E-2</v>
      </c>
      <c r="K225" s="65">
        <f t="shared" si="106"/>
        <v>5.0863278264886153E-2</v>
      </c>
      <c r="L225" s="65">
        <f t="shared" si="106"/>
        <v>8.5865973601492354E-2</v>
      </c>
      <c r="M225" s="65">
        <f t="shared" si="106"/>
        <v>4.9096592496399079E-3</v>
      </c>
      <c r="N225" s="65">
        <f t="shared" si="106"/>
        <v>4.0940386031500721E-2</v>
      </c>
      <c r="O225" s="65">
        <f t="shared" si="106"/>
        <v>6.6801717483899653E-2</v>
      </c>
      <c r="P225" s="65">
        <f t="shared" si="106"/>
        <v>5.8906642820443486E-2</v>
      </c>
      <c r="Q225" s="65">
        <f t="shared" si="106"/>
        <v>2.0246477877509349E-2</v>
      </c>
      <c r="R225" s="65">
        <f t="shared" si="106"/>
        <v>3.5757887729718538E-2</v>
      </c>
      <c r="S225" s="65">
        <f t="shared" si="106"/>
        <v>6.3551788157290331E-2</v>
      </c>
      <c r="T225" s="65">
        <f t="shared" si="106"/>
        <v>0.10466259938942032</v>
      </c>
      <c r="U225" s="65">
        <f t="shared" si="106"/>
        <v>3.4642754911161797E-2</v>
      </c>
      <c r="V225" s="65">
        <f t="shared" si="106"/>
        <v>0.10515376235163625</v>
      </c>
      <c r="W225" s="65">
        <f t="shared" si="106"/>
        <v>-1.8573578005432803E-3</v>
      </c>
      <c r="X225" s="65">
        <f t="shared" si="106"/>
        <v>4.2896250549951005E-2</v>
      </c>
      <c r="Y225" s="65">
        <f t="shared" si="106"/>
        <v>-1.8460278043395725E-2</v>
      </c>
      <c r="Z225" s="65">
        <f t="shared" si="106"/>
        <v>-4.5586842530776694E-3</v>
      </c>
      <c r="AA225" s="65">
        <f t="shared" si="106"/>
        <v>1.568165891421771E-2</v>
      </c>
      <c r="AB225" s="65">
        <f t="shared" si="106"/>
        <v>6.5322150931312592E-2</v>
      </c>
      <c r="AC225" s="65">
        <f t="shared" si="106"/>
        <v>4.46592963742969E-2</v>
      </c>
      <c r="AD225" s="65">
        <f t="shared" si="106"/>
        <v>8.3224648243904839E-2</v>
      </c>
      <c r="AE225" s="65">
        <f t="shared" si="106"/>
        <v>4.8515760371396852E-3</v>
      </c>
      <c r="AF225" s="65">
        <f t="shared" si="106"/>
        <v>4.0161090818464501E-2</v>
      </c>
      <c r="AG225" s="65">
        <f t="shared" si="106"/>
        <v>6.7612694921974942E-2</v>
      </c>
      <c r="AH225" s="65">
        <f t="shared" si="106"/>
        <v>5.792861392312805E-2</v>
      </c>
      <c r="AI225" s="65">
        <f t="shared" si="106"/>
        <v>5.6955176525582511E-3</v>
      </c>
      <c r="AJ225" s="65">
        <f t="shared" si="106"/>
        <v>2.4989983683565871E-2</v>
      </c>
      <c r="AK225" s="65">
        <f t="shared" si="106"/>
        <v>7.0426065162905782E-2</v>
      </c>
      <c r="AL225" s="65">
        <f t="shared" si="106"/>
        <v>7.2106035953807324E-2</v>
      </c>
      <c r="AM225" s="65">
        <f t="shared" si="106"/>
        <v>3.0959904480787424E-2</v>
      </c>
      <c r="AN225" s="65">
        <f t="shared" si="106"/>
        <v>7.3915861530471874E-2</v>
      </c>
      <c r="AO225" s="65">
        <f t="shared" si="106"/>
        <v>2.3644569423053985E-2</v>
      </c>
      <c r="AP225" s="65">
        <f t="shared" si="106"/>
        <v>3.4617557002287913E-2</v>
      </c>
    </row>
    <row r="226" spans="1:42" x14ac:dyDescent="0.3">
      <c r="A226" s="192" t="s">
        <v>28</v>
      </c>
      <c r="B226" s="192" t="s">
        <v>71</v>
      </c>
      <c r="C226" s="6">
        <f t="shared" si="80"/>
        <v>-7</v>
      </c>
      <c r="D226" s="65">
        <f t="shared" ref="D226:AP226" si="107">(D61-D116)/D116</f>
        <v>4.3552487712828269E-2</v>
      </c>
      <c r="E226" s="65">
        <f t="shared" si="107"/>
        <v>4.0449213864520744E-2</v>
      </c>
      <c r="F226" s="66">
        <f t="shared" si="107"/>
        <v>4.2054065523818032E-2</v>
      </c>
      <c r="G226" s="65">
        <f t="shared" si="107"/>
        <v>-2.1552407903018721E-2</v>
      </c>
      <c r="H226" s="65">
        <f t="shared" si="107"/>
        <v>-4.8388028991204549E-3</v>
      </c>
      <c r="I226" s="65">
        <f t="shared" si="107"/>
        <v>1.3927129094626008E-2</v>
      </c>
      <c r="J226" s="65">
        <f t="shared" si="107"/>
        <v>7.0957783742286812E-2</v>
      </c>
      <c r="K226" s="65">
        <f t="shared" si="107"/>
        <v>7.3994383651233731E-2</v>
      </c>
      <c r="L226" s="65">
        <f t="shared" si="107"/>
        <v>9.1900458245358627E-2</v>
      </c>
      <c r="M226" s="65">
        <f t="shared" si="107"/>
        <v>3.0830475506183889E-2</v>
      </c>
      <c r="N226" s="65">
        <f t="shared" si="107"/>
        <v>3.668102523004782E-2</v>
      </c>
      <c r="O226" s="65">
        <f t="shared" si="107"/>
        <v>4.0908201714065687E-2</v>
      </c>
      <c r="P226" s="65">
        <f t="shared" si="107"/>
        <v>5.1487027253330715E-2</v>
      </c>
      <c r="Q226" s="65">
        <f t="shared" si="107"/>
        <v>2.6135967101456374E-2</v>
      </c>
      <c r="R226" s="65">
        <f t="shared" si="107"/>
        <v>1.7891295338377279E-2</v>
      </c>
      <c r="S226" s="65">
        <f t="shared" si="107"/>
        <v>8.0628391979173764E-2</v>
      </c>
      <c r="T226" s="65">
        <f t="shared" si="107"/>
        <v>7.5505224391758538E-2</v>
      </c>
      <c r="U226" s="65">
        <f t="shared" si="107"/>
        <v>2.9533401792119329E-2</v>
      </c>
      <c r="V226" s="65">
        <f t="shared" si="107"/>
        <v>8.9290324246178762E-2</v>
      </c>
      <c r="W226" s="65">
        <f t="shared" si="107"/>
        <v>2.8368200836820519E-2</v>
      </c>
      <c r="X226" s="65">
        <f t="shared" si="107"/>
        <v>6.5684271309910114E-2</v>
      </c>
      <c r="Y226" s="65">
        <f t="shared" si="107"/>
        <v>-2.1685177100730705E-2</v>
      </c>
      <c r="Z226" s="65">
        <f t="shared" si="107"/>
        <v>-7.8817805603743508E-3</v>
      </c>
      <c r="AA226" s="65">
        <f t="shared" si="107"/>
        <v>7.7770478666406391E-3</v>
      </c>
      <c r="AB226" s="65">
        <f t="shared" si="107"/>
        <v>7.8193912448280514E-2</v>
      </c>
      <c r="AC226" s="65">
        <f t="shared" si="107"/>
        <v>4.7759591746614601E-2</v>
      </c>
      <c r="AD226" s="65">
        <f t="shared" si="107"/>
        <v>7.7511375023374587E-2</v>
      </c>
      <c r="AE226" s="65">
        <f t="shared" si="107"/>
        <v>2.9490387198969445E-2</v>
      </c>
      <c r="AF226" s="65">
        <f t="shared" si="107"/>
        <v>4.4591973195504876E-2</v>
      </c>
      <c r="AG226" s="65">
        <f t="shared" si="107"/>
        <v>4.6771957639693995E-2</v>
      </c>
      <c r="AH226" s="65">
        <f t="shared" si="107"/>
        <v>4.4247150663241246E-2</v>
      </c>
      <c r="AI226" s="65">
        <f t="shared" si="107"/>
        <v>8.9885447727538967E-3</v>
      </c>
      <c r="AJ226" s="65">
        <f t="shared" si="107"/>
        <v>3.2086384194515156E-2</v>
      </c>
      <c r="AK226" s="65">
        <f t="shared" si="107"/>
        <v>6.6649377956893324E-2</v>
      </c>
      <c r="AL226" s="65">
        <f t="shared" si="107"/>
        <v>7.4229285898608569E-2</v>
      </c>
      <c r="AM226" s="65">
        <f t="shared" si="107"/>
        <v>2.6379532127804035E-2</v>
      </c>
      <c r="AN226" s="65">
        <f t="shared" si="107"/>
        <v>8.6706569247830434E-2</v>
      </c>
      <c r="AO226" s="65">
        <f t="shared" si="107"/>
        <v>3.483231707317061E-2</v>
      </c>
      <c r="AP226" s="65">
        <f t="shared" si="107"/>
        <v>5.3816560601157831E-2</v>
      </c>
    </row>
    <row r="227" spans="1:42" x14ac:dyDescent="0.3">
      <c r="A227" s="192" t="s">
        <v>12</v>
      </c>
      <c r="B227" s="192" t="s">
        <v>72</v>
      </c>
      <c r="C227" s="6">
        <f t="shared" si="80"/>
        <v>-7</v>
      </c>
      <c r="D227" s="65">
        <f t="shared" ref="D227:AP227" si="108">(D62-D117)/D117</f>
        <v>2.7260244517654426E-2</v>
      </c>
      <c r="E227" s="65">
        <f t="shared" si="108"/>
        <v>2.7016206309870124E-2</v>
      </c>
      <c r="F227" s="66">
        <f t="shared" si="108"/>
        <v>2.7137766606096986E-2</v>
      </c>
      <c r="G227" s="65">
        <f t="shared" si="108"/>
        <v>-4.814182232424067E-2</v>
      </c>
      <c r="H227" s="65">
        <f t="shared" si="108"/>
        <v>-2.1920728890531458E-2</v>
      </c>
      <c r="I227" s="65">
        <f t="shared" si="108"/>
        <v>1.3949219080972772E-2</v>
      </c>
      <c r="J227" s="65">
        <f t="shared" si="108"/>
        <v>7.3142582882980728E-2</v>
      </c>
      <c r="K227" s="65">
        <f t="shared" si="108"/>
        <v>1.6712999687594366E-2</v>
      </c>
      <c r="L227" s="65">
        <f t="shared" si="108"/>
        <v>2.0152592267010331E-2</v>
      </c>
      <c r="M227" s="65">
        <f t="shared" si="108"/>
        <v>1.2802948860733141E-2</v>
      </c>
      <c r="N227" s="65">
        <f t="shared" si="108"/>
        <v>4.3300018365283272E-2</v>
      </c>
      <c r="O227" s="65">
        <f t="shared" si="108"/>
        <v>4.9056896314105931E-2</v>
      </c>
      <c r="P227" s="65">
        <f t="shared" si="108"/>
        <v>4.2078629512396562E-2</v>
      </c>
      <c r="Q227" s="65">
        <f t="shared" si="108"/>
        <v>-3.5218821088874711E-3</v>
      </c>
      <c r="R227" s="65">
        <f t="shared" si="108"/>
        <v>1.1611897047355718E-2</v>
      </c>
      <c r="S227" s="65">
        <f t="shared" si="108"/>
        <v>8.678058232881164E-2</v>
      </c>
      <c r="T227" s="65">
        <f t="shared" si="108"/>
        <v>0.11389943943039305</v>
      </c>
      <c r="U227" s="65">
        <f t="shared" si="108"/>
        <v>-2.9489450296763921E-3</v>
      </c>
      <c r="V227" s="65">
        <f t="shared" si="108"/>
        <v>9.3271692329537192E-2</v>
      </c>
      <c r="W227" s="65">
        <f t="shared" si="108"/>
        <v>3.0893349075166675E-2</v>
      </c>
      <c r="X227" s="65">
        <f t="shared" si="108"/>
        <v>4.3959947603294434E-2</v>
      </c>
      <c r="Y227" s="65">
        <f t="shared" si="108"/>
        <v>-5.0864703189478125E-2</v>
      </c>
      <c r="Z227" s="65">
        <f t="shared" si="108"/>
        <v>-1.8229422207156943E-2</v>
      </c>
      <c r="AA227" s="65">
        <f t="shared" si="108"/>
        <v>8.4098677737097713E-3</v>
      </c>
      <c r="AB227" s="65">
        <f t="shared" si="108"/>
        <v>7.2248529200746675E-2</v>
      </c>
      <c r="AC227" s="65">
        <f t="shared" si="108"/>
        <v>2.0466026117556765E-2</v>
      </c>
      <c r="AD227" s="65">
        <f t="shared" si="108"/>
        <v>2.8109124238087795E-2</v>
      </c>
      <c r="AE227" s="65">
        <f t="shared" si="108"/>
        <v>9.2752410067919924E-3</v>
      </c>
      <c r="AF227" s="65">
        <f t="shared" si="108"/>
        <v>5.1416940887932701E-2</v>
      </c>
      <c r="AG227" s="65">
        <f t="shared" si="108"/>
        <v>4.0105087920091133E-2</v>
      </c>
      <c r="AH227" s="65">
        <f t="shared" si="108"/>
        <v>3.9138100528691204E-2</v>
      </c>
      <c r="AI227" s="65">
        <f t="shared" si="108"/>
        <v>-3.6849704468214601E-3</v>
      </c>
      <c r="AJ227" s="65">
        <f t="shared" si="108"/>
        <v>7.614319289024841E-3</v>
      </c>
      <c r="AK227" s="65">
        <f t="shared" si="108"/>
        <v>0.10128335507640952</v>
      </c>
      <c r="AL227" s="65">
        <f t="shared" si="108"/>
        <v>9.7653753901149179E-2</v>
      </c>
      <c r="AM227" s="65">
        <f t="shared" si="108"/>
        <v>-4.2557960279238239E-3</v>
      </c>
      <c r="AN227" s="65">
        <f t="shared" si="108"/>
        <v>8.5837359016686807E-2</v>
      </c>
      <c r="AO227" s="65">
        <f t="shared" si="108"/>
        <v>1.7821177906622045E-2</v>
      </c>
      <c r="AP227" s="65">
        <f t="shared" si="108"/>
        <v>3.092632612120795E-2</v>
      </c>
    </row>
    <row r="228" spans="1:42" x14ac:dyDescent="0.3">
      <c r="A228" s="192" t="s">
        <v>37</v>
      </c>
      <c r="B228" s="192" t="s">
        <v>73</v>
      </c>
      <c r="C228" s="6">
        <f t="shared" si="80"/>
        <v>-5</v>
      </c>
      <c r="D228" s="65">
        <f t="shared" ref="D228:AP228" si="109">(D63-D118)/D118</f>
        <v>1.8228844275258217E-2</v>
      </c>
      <c r="E228" s="65">
        <f t="shared" si="109"/>
        <v>2.3230168009059256E-2</v>
      </c>
      <c r="F228" s="66">
        <f t="shared" si="109"/>
        <v>2.0718474032476109E-2</v>
      </c>
      <c r="G228" s="65">
        <f t="shared" si="109"/>
        <v>-4.7312316632245277E-2</v>
      </c>
      <c r="H228" s="65">
        <f t="shared" si="109"/>
        <v>-2.1993269748231195E-2</v>
      </c>
      <c r="I228" s="65">
        <f t="shared" si="109"/>
        <v>9.1143503165979217E-3</v>
      </c>
      <c r="J228" s="65">
        <f t="shared" si="109"/>
        <v>8.2126061409675571E-2</v>
      </c>
      <c r="K228" s="65">
        <f t="shared" si="109"/>
        <v>1.2084066256228935E-2</v>
      </c>
      <c r="L228" s="65">
        <f t="shared" si="109"/>
        <v>2.5583909951972864E-2</v>
      </c>
      <c r="M228" s="65">
        <f t="shared" si="109"/>
        <v>-3.2790698425727168E-3</v>
      </c>
      <c r="N228" s="65">
        <f t="shared" si="109"/>
        <v>6.9466965690118277E-3</v>
      </c>
      <c r="O228" s="65">
        <f t="shared" si="109"/>
        <v>9.3529737363274943E-3</v>
      </c>
      <c r="P228" s="65">
        <f t="shared" si="109"/>
        <v>3.315228439067993E-2</v>
      </c>
      <c r="Q228" s="65">
        <f t="shared" si="109"/>
        <v>1.8118830011255346E-2</v>
      </c>
      <c r="R228" s="65">
        <f t="shared" si="109"/>
        <v>6.9487344894315437E-3</v>
      </c>
      <c r="S228" s="65">
        <f t="shared" si="109"/>
        <v>7.7073593212456076E-2</v>
      </c>
      <c r="T228" s="65">
        <f t="shared" si="109"/>
        <v>7.3230252893481618E-2</v>
      </c>
      <c r="U228" s="65">
        <f t="shared" si="109"/>
        <v>-2.8333939661668837E-2</v>
      </c>
      <c r="V228" s="65">
        <f t="shared" si="109"/>
        <v>0.1018378769976459</v>
      </c>
      <c r="W228" s="65">
        <f t="shared" si="109"/>
        <v>4.7739319373902044E-2</v>
      </c>
      <c r="X228" s="65">
        <f t="shared" si="109"/>
        <v>5.1699566151981118E-2</v>
      </c>
      <c r="Y228" s="65">
        <f t="shared" si="109"/>
        <v>-4.7924156214869819E-2</v>
      </c>
      <c r="Z228" s="65">
        <f t="shared" si="109"/>
        <v>-2.4677628483119555E-2</v>
      </c>
      <c r="AA228" s="65">
        <f t="shared" si="109"/>
        <v>1.2259014985950669E-2</v>
      </c>
      <c r="AB228" s="65">
        <f t="shared" si="109"/>
        <v>8.0916461157887865E-2</v>
      </c>
      <c r="AC228" s="65">
        <f t="shared" si="109"/>
        <v>1.3109973300663868E-2</v>
      </c>
      <c r="AD228" s="65">
        <f t="shared" si="109"/>
        <v>4.074762146033882E-2</v>
      </c>
      <c r="AE228" s="65">
        <f t="shared" si="109"/>
        <v>3.449503507447953E-3</v>
      </c>
      <c r="AF228" s="65">
        <f t="shared" si="109"/>
        <v>1.788471278377949E-2</v>
      </c>
      <c r="AG228" s="65">
        <f t="shared" si="109"/>
        <v>2.6788134102332502E-2</v>
      </c>
      <c r="AH228" s="65">
        <f t="shared" si="109"/>
        <v>3.8652979343110315E-2</v>
      </c>
      <c r="AI228" s="65">
        <f t="shared" si="109"/>
        <v>6.8411292604667025E-3</v>
      </c>
      <c r="AJ228" s="65">
        <f t="shared" si="109"/>
        <v>1.5368018871166657E-2</v>
      </c>
      <c r="AK228" s="65">
        <f t="shared" si="109"/>
        <v>8.5984154503835106E-2</v>
      </c>
      <c r="AL228" s="65">
        <f t="shared" si="109"/>
        <v>5.5059064435800602E-2</v>
      </c>
      <c r="AM228" s="65">
        <f t="shared" si="109"/>
        <v>-8.3204440653952758E-3</v>
      </c>
      <c r="AN228" s="65">
        <f t="shared" si="109"/>
        <v>8.9564347235624328E-2</v>
      </c>
      <c r="AO228" s="65">
        <f t="shared" si="109"/>
        <v>5.1475494239347573E-2</v>
      </c>
      <c r="AP228" s="65">
        <f t="shared" si="109"/>
        <v>3.1563186634898245E-2</v>
      </c>
    </row>
    <row r="229" spans="1:42" x14ac:dyDescent="0.3">
      <c r="A229" s="192" t="s">
        <v>32</v>
      </c>
      <c r="B229" s="192" t="s">
        <v>74</v>
      </c>
      <c r="C229" s="6">
        <f t="shared" si="80"/>
        <v>-2</v>
      </c>
      <c r="D229" s="65">
        <f t="shared" ref="D229:AP229" si="110">(D64-D119)/D119</f>
        <v>2.7767158757437325E-2</v>
      </c>
      <c r="E229" s="65">
        <f t="shared" si="110"/>
        <v>2.5818293608394424E-2</v>
      </c>
      <c r="F229" s="66">
        <f t="shared" si="110"/>
        <v>2.6795506301642447E-2</v>
      </c>
      <c r="G229" s="65">
        <f t="shared" si="110"/>
        <v>-1.4456073108216592E-2</v>
      </c>
      <c r="H229" s="65">
        <f t="shared" si="110"/>
        <v>2.1607937586075906E-3</v>
      </c>
      <c r="I229" s="65">
        <f t="shared" si="110"/>
        <v>2.714216456988008E-2</v>
      </c>
      <c r="J229" s="65">
        <f t="shared" si="110"/>
        <v>7.9383146898401535E-2</v>
      </c>
      <c r="K229" s="65">
        <f t="shared" si="110"/>
        <v>-6.5534815631964278E-3</v>
      </c>
      <c r="L229" s="65">
        <f t="shared" si="110"/>
        <v>1.5212163623640329E-2</v>
      </c>
      <c r="M229" s="65">
        <f t="shared" si="110"/>
        <v>2.1162332371532505E-2</v>
      </c>
      <c r="N229" s="65">
        <f t="shared" si="110"/>
        <v>5.8458864628617623E-2</v>
      </c>
      <c r="O229" s="65">
        <f t="shared" si="110"/>
        <v>4.994547386035661E-2</v>
      </c>
      <c r="P229" s="65">
        <f t="shared" si="110"/>
        <v>1.4067183488371653E-2</v>
      </c>
      <c r="Q229" s="65">
        <f t="shared" si="110"/>
        <v>-4.2065716133402415E-3</v>
      </c>
      <c r="R229" s="65">
        <f t="shared" si="110"/>
        <v>1.1758666642998799E-4</v>
      </c>
      <c r="S229" s="65">
        <f t="shared" si="110"/>
        <v>6.6780157639874993E-2</v>
      </c>
      <c r="T229" s="65">
        <f t="shared" si="110"/>
        <v>6.1044048007443515E-2</v>
      </c>
      <c r="U229" s="65">
        <f t="shared" si="110"/>
        <v>-3.6019005664741366E-2</v>
      </c>
      <c r="V229" s="65">
        <f t="shared" si="110"/>
        <v>9.4501934671104931E-2</v>
      </c>
      <c r="W229" s="65">
        <f t="shared" si="110"/>
        <v>7.4334180119643573E-2</v>
      </c>
      <c r="X229" s="65">
        <f t="shared" si="110"/>
        <v>7.7959598654821868E-2</v>
      </c>
      <c r="Y229" s="65">
        <f t="shared" si="110"/>
        <v>-7.4621482619580412E-3</v>
      </c>
      <c r="Z229" s="65">
        <f t="shared" si="110"/>
        <v>-9.1695588983291618E-5</v>
      </c>
      <c r="AA229" s="65">
        <f t="shared" si="110"/>
        <v>2.7308942458876447E-2</v>
      </c>
      <c r="AB229" s="65">
        <f t="shared" si="110"/>
        <v>6.4534401339345709E-2</v>
      </c>
      <c r="AC229" s="65">
        <f t="shared" si="110"/>
        <v>-1.8973952226274314E-2</v>
      </c>
      <c r="AD229" s="65">
        <f t="shared" si="110"/>
        <v>1.1719524248504413E-3</v>
      </c>
      <c r="AE229" s="65">
        <f t="shared" si="110"/>
        <v>1.809094359748013E-2</v>
      </c>
      <c r="AF229" s="65">
        <f t="shared" si="110"/>
        <v>5.1807265067543629E-2</v>
      </c>
      <c r="AG229" s="65">
        <f t="shared" si="110"/>
        <v>5.9529599174230813E-2</v>
      </c>
      <c r="AH229" s="65">
        <f t="shared" si="110"/>
        <v>1.6114397609808092E-2</v>
      </c>
      <c r="AI229" s="65">
        <f t="shared" si="110"/>
        <v>-1.2857704757770821E-2</v>
      </c>
      <c r="AJ229" s="65">
        <f t="shared" si="110"/>
        <v>1.2594906909790404E-2</v>
      </c>
      <c r="AK229" s="65">
        <f t="shared" si="110"/>
        <v>6.4820789672957124E-2</v>
      </c>
      <c r="AL229" s="65">
        <f t="shared" si="110"/>
        <v>6.2367491166077531E-2</v>
      </c>
      <c r="AM229" s="65">
        <f t="shared" si="110"/>
        <v>-3.5388628145253447E-2</v>
      </c>
      <c r="AN229" s="65">
        <f t="shared" si="110"/>
        <v>7.9026338418985584E-2</v>
      </c>
      <c r="AO229" s="65">
        <f t="shared" si="110"/>
        <v>9.0482709244165058E-2</v>
      </c>
      <c r="AP229" s="65">
        <f t="shared" si="110"/>
        <v>5.0043813247133209E-2</v>
      </c>
    </row>
    <row r="230" spans="1:42" x14ac:dyDescent="0.3">
      <c r="A230" s="192" t="s">
        <v>19</v>
      </c>
      <c r="B230" s="192" t="s">
        <v>75</v>
      </c>
      <c r="C230" s="6">
        <f t="shared" si="80"/>
        <v>-4</v>
      </c>
      <c r="D230" s="65">
        <f t="shared" ref="D230:AP230" si="111">(D65-D120)/D120</f>
        <v>3.7529487849185493E-2</v>
      </c>
      <c r="E230" s="65">
        <f t="shared" si="111"/>
        <v>3.7897547204245784E-2</v>
      </c>
      <c r="F230" s="66">
        <f t="shared" si="111"/>
        <v>3.7712968373490877E-2</v>
      </c>
      <c r="G230" s="65">
        <f t="shared" si="111"/>
        <v>-5.8454691035949311E-3</v>
      </c>
      <c r="H230" s="65">
        <f t="shared" si="111"/>
        <v>-1.4222056708442291E-3</v>
      </c>
      <c r="I230" s="65">
        <f t="shared" si="111"/>
        <v>3.0376137074649586E-2</v>
      </c>
      <c r="J230" s="65">
        <f t="shared" si="111"/>
        <v>8.6211529805373555E-2</v>
      </c>
      <c r="K230" s="65">
        <f t="shared" si="111"/>
        <v>4.7748050327929052E-2</v>
      </c>
      <c r="L230" s="65">
        <f t="shared" si="111"/>
        <v>7.8164281037214817E-2</v>
      </c>
      <c r="M230" s="65">
        <f t="shared" si="111"/>
        <v>2.6853907055595112E-2</v>
      </c>
      <c r="N230" s="65">
        <f t="shared" si="111"/>
        <v>4.7252993870306161E-2</v>
      </c>
      <c r="O230" s="65">
        <f t="shared" si="111"/>
        <v>4.8866229846131329E-2</v>
      </c>
      <c r="P230" s="65">
        <f t="shared" si="111"/>
        <v>2.1884753834769774E-2</v>
      </c>
      <c r="Q230" s="65">
        <f t="shared" si="111"/>
        <v>1.3976186826102258E-2</v>
      </c>
      <c r="R230" s="65">
        <f t="shared" si="111"/>
        <v>1.3444551099015078E-2</v>
      </c>
      <c r="S230" s="65">
        <f t="shared" si="111"/>
        <v>6.1751501175317212E-2</v>
      </c>
      <c r="T230" s="65">
        <f t="shared" si="111"/>
        <v>5.9923629113624692E-2</v>
      </c>
      <c r="U230" s="65">
        <f t="shared" si="111"/>
        <v>-2.3205744281797946E-2</v>
      </c>
      <c r="V230" s="65">
        <f t="shared" si="111"/>
        <v>7.8669141681126376E-2</v>
      </c>
      <c r="W230" s="65">
        <f t="shared" si="111"/>
        <v>8.6648926506578391E-2</v>
      </c>
      <c r="X230" s="65">
        <f t="shared" si="111"/>
        <v>7.9718909504341878E-2</v>
      </c>
      <c r="Y230" s="65">
        <f t="shared" si="111"/>
        <v>1.5314537029748027E-4</v>
      </c>
      <c r="Z230" s="65">
        <f t="shared" si="111"/>
        <v>-2.9152930278175436E-3</v>
      </c>
      <c r="AA230" s="65">
        <f t="shared" si="111"/>
        <v>1.7407089973529424E-2</v>
      </c>
      <c r="AB230" s="65">
        <f t="shared" si="111"/>
        <v>0.11150922829913539</v>
      </c>
      <c r="AC230" s="65">
        <f t="shared" si="111"/>
        <v>3.120887032363745E-2</v>
      </c>
      <c r="AD230" s="65">
        <f t="shared" si="111"/>
        <v>5.8381737763448897E-2</v>
      </c>
      <c r="AE230" s="65">
        <f t="shared" si="111"/>
        <v>3.2161457590571547E-2</v>
      </c>
      <c r="AF230" s="65">
        <f t="shared" si="111"/>
        <v>4.3892929927584576E-2</v>
      </c>
      <c r="AG230" s="65">
        <f t="shared" si="111"/>
        <v>6.2677097365638493E-2</v>
      </c>
      <c r="AH230" s="65">
        <f t="shared" si="111"/>
        <v>2.8772635814890164E-2</v>
      </c>
      <c r="AI230" s="65">
        <f t="shared" si="111"/>
        <v>3.7198270685723763E-3</v>
      </c>
      <c r="AJ230" s="65">
        <f t="shared" si="111"/>
        <v>2.1551986713562246E-2</v>
      </c>
      <c r="AK230" s="65">
        <f t="shared" si="111"/>
        <v>6.4143588326926612E-2</v>
      </c>
      <c r="AL230" s="65">
        <f t="shared" si="111"/>
        <v>5.7458031762807858E-2</v>
      </c>
      <c r="AM230" s="65">
        <f t="shared" si="111"/>
        <v>-1.9436879225545326E-2</v>
      </c>
      <c r="AN230" s="65">
        <f t="shared" si="111"/>
        <v>9.4736166313565184E-2</v>
      </c>
      <c r="AO230" s="65">
        <f t="shared" si="111"/>
        <v>6.6327365420552745E-2</v>
      </c>
      <c r="AP230" s="65">
        <f t="shared" si="111"/>
        <v>4.7862598320477144E-2</v>
      </c>
    </row>
    <row r="231" spans="1:42" x14ac:dyDescent="0.3">
      <c r="A231" s="192" t="s">
        <v>27</v>
      </c>
      <c r="B231" s="192" t="s">
        <v>76</v>
      </c>
      <c r="C231" s="6">
        <f t="shared" si="80"/>
        <v>-8</v>
      </c>
      <c r="D231" s="65">
        <f t="shared" ref="D231:AP231" si="112">(D66-D121)/D121</f>
        <v>2.1534097201813415E-2</v>
      </c>
      <c r="E231" s="65">
        <f t="shared" si="112"/>
        <v>2.1311350930645657E-2</v>
      </c>
      <c r="F231" s="66">
        <f t="shared" si="112"/>
        <v>2.1422133781857748E-2</v>
      </c>
      <c r="G231" s="65">
        <f t="shared" si="112"/>
        <v>-2.0778382650720705E-2</v>
      </c>
      <c r="H231" s="65">
        <f t="shared" si="112"/>
        <v>-1.6339009997860001E-2</v>
      </c>
      <c r="I231" s="65">
        <f t="shared" si="112"/>
        <v>3.0840813941306163E-2</v>
      </c>
      <c r="J231" s="65">
        <f t="shared" si="112"/>
        <v>6.9676764010024608E-2</v>
      </c>
      <c r="K231" s="65">
        <f t="shared" si="112"/>
        <v>-1.6181625209746892E-2</v>
      </c>
      <c r="L231" s="65">
        <f t="shared" si="112"/>
        <v>3.19144545639721E-2</v>
      </c>
      <c r="M231" s="65">
        <f t="shared" si="112"/>
        <v>2.7176173705665468E-2</v>
      </c>
      <c r="N231" s="65">
        <f t="shared" si="112"/>
        <v>5.8378403502498309E-2</v>
      </c>
      <c r="O231" s="65">
        <f t="shared" si="112"/>
        <v>6.2315126556659613E-2</v>
      </c>
      <c r="P231" s="65">
        <f t="shared" si="112"/>
        <v>-7.2605499820975672E-3</v>
      </c>
      <c r="Q231" s="65">
        <f t="shared" si="112"/>
        <v>-2.7624859310756596E-2</v>
      </c>
      <c r="R231" s="65">
        <f t="shared" si="112"/>
        <v>-1.3214200980569815E-2</v>
      </c>
      <c r="S231" s="65">
        <f t="shared" si="112"/>
        <v>4.8927234776599049E-2</v>
      </c>
      <c r="T231" s="65">
        <f t="shared" si="112"/>
        <v>5.4429613690616517E-2</v>
      </c>
      <c r="U231" s="65">
        <f t="shared" si="112"/>
        <v>-5.0578276753095792E-2</v>
      </c>
      <c r="V231" s="65">
        <f t="shared" si="112"/>
        <v>8.068792102567271E-2</v>
      </c>
      <c r="W231" s="65">
        <f t="shared" si="112"/>
        <v>9.6523888379092759E-2</v>
      </c>
      <c r="X231" s="65">
        <f t="shared" si="112"/>
        <v>4.3420948145795744E-2</v>
      </c>
      <c r="Y231" s="65">
        <f t="shared" si="112"/>
        <v>-2.891109638487846E-2</v>
      </c>
      <c r="Z231" s="65">
        <f t="shared" si="112"/>
        <v>-1.1748672172901086E-2</v>
      </c>
      <c r="AA231" s="65">
        <f t="shared" si="112"/>
        <v>3.0811553047994333E-2</v>
      </c>
      <c r="AB231" s="65">
        <f t="shared" si="112"/>
        <v>6.7489732587220214E-2</v>
      </c>
      <c r="AC231" s="65">
        <f t="shared" si="112"/>
        <v>2.2074006237740146E-3</v>
      </c>
      <c r="AD231" s="65">
        <f t="shared" si="112"/>
        <v>2.2307616976023292E-2</v>
      </c>
      <c r="AE231" s="65">
        <f t="shared" si="112"/>
        <v>1.9690430979918849E-2</v>
      </c>
      <c r="AF231" s="65">
        <f t="shared" si="112"/>
        <v>6.9257863041706558E-2</v>
      </c>
      <c r="AG231" s="65">
        <f t="shared" si="112"/>
        <v>5.5004789305613151E-2</v>
      </c>
      <c r="AH231" s="65">
        <f t="shared" si="112"/>
        <v>-7.0317997007814407E-3</v>
      </c>
      <c r="AI231" s="65">
        <f t="shared" si="112"/>
        <v>-3.9930007486312973E-2</v>
      </c>
      <c r="AJ231" s="65">
        <f t="shared" si="112"/>
        <v>-6.6367841966683888E-3</v>
      </c>
      <c r="AK231" s="65">
        <f t="shared" si="112"/>
        <v>5.9108695864161669E-2</v>
      </c>
      <c r="AL231" s="65">
        <f t="shared" si="112"/>
        <v>4.5526459134478864E-2</v>
      </c>
      <c r="AM231" s="65">
        <f t="shared" si="112"/>
        <v>-5.2958230014826649E-2</v>
      </c>
      <c r="AN231" s="65">
        <f t="shared" si="112"/>
        <v>8.9187559452568871E-2</v>
      </c>
      <c r="AO231" s="65">
        <f t="shared" si="112"/>
        <v>7.2716211992677471E-2</v>
      </c>
      <c r="AP231" s="65">
        <f t="shared" si="112"/>
        <v>3.3800261427707437E-2</v>
      </c>
    </row>
    <row r="232" spans="1:42" x14ac:dyDescent="0.3">
      <c r="A232" s="192" t="s">
        <v>13</v>
      </c>
      <c r="B232" s="192" t="s">
        <v>77</v>
      </c>
      <c r="C232" s="6">
        <f t="shared" ref="C232:C249" si="113">C67-C122</f>
        <v>-11</v>
      </c>
      <c r="D232" s="65">
        <f t="shared" ref="D232:AP232" si="114">(D67-D122)/D122</f>
        <v>2.7170776470540156E-2</v>
      </c>
      <c r="E232" s="65">
        <f t="shared" si="114"/>
        <v>2.6966165280463365E-2</v>
      </c>
      <c r="F232" s="66">
        <f t="shared" si="114"/>
        <v>2.7067354479708792E-2</v>
      </c>
      <c r="G232" s="65">
        <f t="shared" si="114"/>
        <v>-1.756340335264215E-2</v>
      </c>
      <c r="H232" s="65">
        <f t="shared" si="114"/>
        <v>1.8292015092520816E-2</v>
      </c>
      <c r="I232" s="65">
        <f t="shared" si="114"/>
        <v>3.7017458620800837E-2</v>
      </c>
      <c r="J232" s="65">
        <f t="shared" si="114"/>
        <v>7.5323159414898228E-2</v>
      </c>
      <c r="K232" s="65">
        <f t="shared" si="114"/>
        <v>-2.1847111346697669E-2</v>
      </c>
      <c r="L232" s="65">
        <f t="shared" si="114"/>
        <v>1.7202871123385328E-2</v>
      </c>
      <c r="M232" s="65">
        <f t="shared" si="114"/>
        <v>2.4707605524067977E-2</v>
      </c>
      <c r="N232" s="65">
        <f t="shared" si="114"/>
        <v>8.0449108978972658E-2</v>
      </c>
      <c r="O232" s="65">
        <f t="shared" si="114"/>
        <v>6.3987899513350072E-2</v>
      </c>
      <c r="P232" s="65">
        <f t="shared" si="114"/>
        <v>1.396603432059856E-2</v>
      </c>
      <c r="Q232" s="65">
        <f t="shared" si="114"/>
        <v>-2.5789631560820994E-2</v>
      </c>
      <c r="R232" s="65">
        <f t="shared" si="114"/>
        <v>5.4617475385363079E-3</v>
      </c>
      <c r="S232" s="65">
        <f t="shared" si="114"/>
        <v>5.8519016091147256E-2</v>
      </c>
      <c r="T232" s="65">
        <f t="shared" si="114"/>
        <v>4.5142478831046551E-2</v>
      </c>
      <c r="U232" s="65">
        <f t="shared" si="114"/>
        <v>-6.2148750178390923E-2</v>
      </c>
      <c r="V232" s="65">
        <f t="shared" si="114"/>
        <v>8.8003481873143469E-2</v>
      </c>
      <c r="W232" s="65">
        <f t="shared" si="114"/>
        <v>8.0641365972748208E-2</v>
      </c>
      <c r="X232" s="65">
        <f t="shared" si="114"/>
        <v>7.1836992576211525E-2</v>
      </c>
      <c r="Y232" s="65">
        <f t="shared" si="114"/>
        <v>-9.6137485111452876E-3</v>
      </c>
      <c r="Z232" s="65">
        <f t="shared" si="114"/>
        <v>1.6906631605748883E-2</v>
      </c>
      <c r="AA232" s="65">
        <f t="shared" si="114"/>
        <v>3.1084482381265488E-2</v>
      </c>
      <c r="AB232" s="65">
        <f t="shared" si="114"/>
        <v>7.7525782604727422E-2</v>
      </c>
      <c r="AC232" s="65">
        <f t="shared" si="114"/>
        <v>-2.6394401866886637E-2</v>
      </c>
      <c r="AD232" s="65">
        <f t="shared" si="114"/>
        <v>1.0883222494940691E-2</v>
      </c>
      <c r="AE232" s="65">
        <f t="shared" si="114"/>
        <v>2.5325416396333168E-2</v>
      </c>
      <c r="AF232" s="65">
        <f t="shared" si="114"/>
        <v>7.9078960494811668E-2</v>
      </c>
      <c r="AG232" s="65">
        <f t="shared" si="114"/>
        <v>7.341878595147501E-2</v>
      </c>
      <c r="AH232" s="65">
        <f t="shared" si="114"/>
        <v>4.2534563594552911E-3</v>
      </c>
      <c r="AI232" s="65">
        <f t="shared" si="114"/>
        <v>-2.5788422660080468E-2</v>
      </c>
      <c r="AJ232" s="65">
        <f t="shared" si="114"/>
        <v>1.0463999842034347E-2</v>
      </c>
      <c r="AK232" s="65">
        <f t="shared" si="114"/>
        <v>5.924233674174155E-2</v>
      </c>
      <c r="AL232" s="65">
        <f t="shared" si="114"/>
        <v>4.5862728291686E-2</v>
      </c>
      <c r="AM232" s="65">
        <f t="shared" si="114"/>
        <v>-6.4904018745879269E-2</v>
      </c>
      <c r="AN232" s="65">
        <f t="shared" si="114"/>
        <v>9.4239157965834611E-2</v>
      </c>
      <c r="AO232" s="65">
        <f t="shared" si="114"/>
        <v>7.745263244420722E-2</v>
      </c>
      <c r="AP232" s="65">
        <f t="shared" si="114"/>
        <v>3.5809061576127885E-2</v>
      </c>
    </row>
    <row r="233" spans="1:42" x14ac:dyDescent="0.3">
      <c r="A233" s="192" t="s">
        <v>40</v>
      </c>
      <c r="B233" s="192" t="s">
        <v>78</v>
      </c>
      <c r="C233" s="6">
        <f t="shared" si="113"/>
        <v>-2</v>
      </c>
      <c r="D233" s="65">
        <f t="shared" ref="D233:AP233" si="115">(D68-D123)/D123</f>
        <v>1.3616974001806123E-2</v>
      </c>
      <c r="E233" s="65">
        <f t="shared" si="115"/>
        <v>1.7164794094604151E-2</v>
      </c>
      <c r="F233" s="66">
        <f t="shared" si="115"/>
        <v>1.5401133351426519E-2</v>
      </c>
      <c r="G233" s="65">
        <f t="shared" si="115"/>
        <v>-4.0781581951932058E-2</v>
      </c>
      <c r="H233" s="65">
        <f t="shared" si="115"/>
        <v>-1.4132693140687991E-2</v>
      </c>
      <c r="I233" s="65">
        <f t="shared" si="115"/>
        <v>5.8339650822026535E-3</v>
      </c>
      <c r="J233" s="65">
        <f t="shared" si="115"/>
        <v>7.5755772887114298E-2</v>
      </c>
      <c r="K233" s="65">
        <f t="shared" si="115"/>
        <v>4.6474864750892051E-3</v>
      </c>
      <c r="L233" s="65">
        <f t="shared" si="115"/>
        <v>3.2630514069696172E-2</v>
      </c>
      <c r="M233" s="65">
        <f t="shared" si="115"/>
        <v>-1.4763848724458517E-3</v>
      </c>
      <c r="N233" s="65">
        <f t="shared" si="115"/>
        <v>3.2298313395427679E-2</v>
      </c>
      <c r="O233" s="65">
        <f t="shared" si="115"/>
        <v>3.584329814378472E-3</v>
      </c>
      <c r="P233" s="65">
        <f t="shared" si="115"/>
        <v>5.6042458873046255E-3</v>
      </c>
      <c r="Q233" s="65">
        <f t="shared" si="115"/>
        <v>-9.2208048051907986E-3</v>
      </c>
      <c r="R233" s="65">
        <f t="shared" si="115"/>
        <v>-1.6388915792748794E-2</v>
      </c>
      <c r="S233" s="65">
        <f t="shared" si="115"/>
        <v>5.9832535164603254E-2</v>
      </c>
      <c r="T233" s="65">
        <f t="shared" si="115"/>
        <v>4.6969818913480552E-2</v>
      </c>
      <c r="U233" s="65">
        <f t="shared" si="115"/>
        <v>-4.9391440082688649E-2</v>
      </c>
      <c r="V233" s="65">
        <f t="shared" si="115"/>
        <v>7.5755768273570417E-2</v>
      </c>
      <c r="W233" s="65">
        <f t="shared" si="115"/>
        <v>8.1930064995862126E-2</v>
      </c>
      <c r="X233" s="65">
        <f t="shared" si="115"/>
        <v>2.6310458001863546E-2</v>
      </c>
      <c r="Y233" s="65">
        <f t="shared" si="115"/>
        <v>-2.4530321009913886E-2</v>
      </c>
      <c r="Z233" s="65">
        <f t="shared" si="115"/>
        <v>-1.8795802968134809E-2</v>
      </c>
      <c r="AA233" s="65">
        <f t="shared" si="115"/>
        <v>2.0697622792925981E-2</v>
      </c>
      <c r="AB233" s="65">
        <f t="shared" si="115"/>
        <v>5.8872686468716399E-2</v>
      </c>
      <c r="AC233" s="65">
        <f t="shared" si="115"/>
        <v>1.1517257537729615E-3</v>
      </c>
      <c r="AD233" s="65">
        <f t="shared" si="115"/>
        <v>1.5462605523268729E-2</v>
      </c>
      <c r="AE233" s="65">
        <f t="shared" si="115"/>
        <v>4.9452165600408458E-3</v>
      </c>
      <c r="AF233" s="65">
        <f t="shared" si="115"/>
        <v>3.6234156147050042E-2</v>
      </c>
      <c r="AG233" s="65">
        <f t="shared" si="115"/>
        <v>2.199670569889586E-2</v>
      </c>
      <c r="AH233" s="65">
        <f t="shared" si="115"/>
        <v>9.1157876468058435E-3</v>
      </c>
      <c r="AI233" s="65">
        <f t="shared" si="115"/>
        <v>-1.8036637314168341E-3</v>
      </c>
      <c r="AJ233" s="65">
        <f t="shared" si="115"/>
        <v>-3.1976280667281747E-3</v>
      </c>
      <c r="AK233" s="65">
        <f t="shared" si="115"/>
        <v>6.1066384671396509E-2</v>
      </c>
      <c r="AL233" s="65">
        <f t="shared" si="115"/>
        <v>4.8514543034354013E-2</v>
      </c>
      <c r="AM233" s="65">
        <f t="shared" si="115"/>
        <v>-5.0624817998810225E-2</v>
      </c>
      <c r="AN233" s="65">
        <f t="shared" si="115"/>
        <v>7.8950098186850864E-2</v>
      </c>
      <c r="AO233" s="65">
        <f t="shared" si="115"/>
        <v>6.1161331110397725E-2</v>
      </c>
      <c r="AP233" s="65">
        <f t="shared" si="115"/>
        <v>2.324187150448042E-2</v>
      </c>
    </row>
    <row r="234" spans="1:42" x14ac:dyDescent="0.3">
      <c r="A234" s="192" t="s">
        <v>20</v>
      </c>
      <c r="B234" s="192" t="s">
        <v>79</v>
      </c>
      <c r="C234" s="6">
        <f t="shared" si="113"/>
        <v>-6</v>
      </c>
      <c r="D234" s="65">
        <f t="shared" ref="D234:AP234" si="116">(D69-D124)/D124</f>
        <v>1.5700621892355878E-2</v>
      </c>
      <c r="E234" s="65">
        <f t="shared" si="116"/>
        <v>1.6098935102718211E-2</v>
      </c>
      <c r="F234" s="66">
        <f t="shared" si="116"/>
        <v>1.5902037523234561E-2</v>
      </c>
      <c r="G234" s="65">
        <f t="shared" si="116"/>
        <v>-3.3835523011013946E-2</v>
      </c>
      <c r="H234" s="65">
        <f t="shared" si="116"/>
        <v>-1.5438940284939064E-2</v>
      </c>
      <c r="I234" s="65">
        <f t="shared" si="116"/>
        <v>1.6793859083226351E-2</v>
      </c>
      <c r="J234" s="65">
        <f t="shared" si="116"/>
        <v>6.0912950457978884E-2</v>
      </c>
      <c r="K234" s="65">
        <f t="shared" si="116"/>
        <v>-2.265153181195387E-3</v>
      </c>
      <c r="L234" s="65">
        <f t="shared" si="116"/>
        <v>1.9211191247178439E-3</v>
      </c>
      <c r="M234" s="65">
        <f t="shared" si="116"/>
        <v>-6.6610818216004258E-3</v>
      </c>
      <c r="N234" s="65">
        <f t="shared" si="116"/>
        <v>5.7094369103405269E-2</v>
      </c>
      <c r="O234" s="65">
        <f t="shared" si="116"/>
        <v>4.4964452054311987E-2</v>
      </c>
      <c r="P234" s="65">
        <f t="shared" si="116"/>
        <v>-1.5934231914496153E-2</v>
      </c>
      <c r="Q234" s="65">
        <f t="shared" si="116"/>
        <v>-2.9537826836946019E-2</v>
      </c>
      <c r="R234" s="65">
        <f t="shared" si="116"/>
        <v>-7.5259081914994235E-4</v>
      </c>
      <c r="S234" s="65">
        <f t="shared" si="116"/>
        <v>6.0335687748718371E-2</v>
      </c>
      <c r="T234" s="65">
        <f t="shared" si="116"/>
        <v>4.5794567505472353E-2</v>
      </c>
      <c r="U234" s="65">
        <f t="shared" si="116"/>
        <v>-5.4168716737045014E-2</v>
      </c>
      <c r="V234" s="65">
        <f t="shared" si="116"/>
        <v>8.3677777170416856E-2</v>
      </c>
      <c r="W234" s="65">
        <f t="shared" si="116"/>
        <v>9.6108993284808014E-2</v>
      </c>
      <c r="X234" s="65">
        <f t="shared" si="116"/>
        <v>3.9984773564447157E-2</v>
      </c>
      <c r="Y234" s="65">
        <f t="shared" si="116"/>
        <v>-3.2203248002987038E-2</v>
      </c>
      <c r="Z234" s="65">
        <f t="shared" si="116"/>
        <v>-8.3642327568478978E-3</v>
      </c>
      <c r="AA234" s="65">
        <f t="shared" si="116"/>
        <v>1.8635662202118358E-2</v>
      </c>
      <c r="AB234" s="65">
        <f t="shared" si="116"/>
        <v>5.9150874667556377E-2</v>
      </c>
      <c r="AC234" s="65">
        <f t="shared" si="116"/>
        <v>-2.4596347533017059E-2</v>
      </c>
      <c r="AD234" s="65">
        <f t="shared" si="116"/>
        <v>4.9689363836391102E-3</v>
      </c>
      <c r="AE234" s="65">
        <f t="shared" si="116"/>
        <v>7.2502083154558647E-3</v>
      </c>
      <c r="AF234" s="65">
        <f t="shared" si="116"/>
        <v>6.7433570124510317E-2</v>
      </c>
      <c r="AG234" s="65">
        <f t="shared" si="116"/>
        <v>3.7800801703584699E-2</v>
      </c>
      <c r="AH234" s="65">
        <f t="shared" si="116"/>
        <v>-1.6198745410035617E-2</v>
      </c>
      <c r="AI234" s="65">
        <f t="shared" si="116"/>
        <v>-3.0604613703042838E-2</v>
      </c>
      <c r="AJ234" s="65">
        <f t="shared" si="116"/>
        <v>8.4671067677745421E-3</v>
      </c>
      <c r="AK234" s="65">
        <f t="shared" si="116"/>
        <v>6.0642858804914969E-2</v>
      </c>
      <c r="AL234" s="65">
        <f t="shared" si="116"/>
        <v>3.6974322022795922E-2</v>
      </c>
      <c r="AM234" s="65">
        <f t="shared" si="116"/>
        <v>-5.7169047241305317E-2</v>
      </c>
      <c r="AN234" s="65">
        <f t="shared" si="116"/>
        <v>9.0096369094893866E-2</v>
      </c>
      <c r="AO234" s="65">
        <f t="shared" si="116"/>
        <v>7.5674398412986038E-2</v>
      </c>
      <c r="AP234" s="65">
        <f t="shared" si="116"/>
        <v>1.8380460968845144E-2</v>
      </c>
    </row>
    <row r="235" spans="1:42" x14ac:dyDescent="0.3">
      <c r="A235" s="192" t="s">
        <v>24</v>
      </c>
      <c r="B235" s="192" t="s">
        <v>80</v>
      </c>
      <c r="C235" s="6">
        <f t="shared" si="113"/>
        <v>-3</v>
      </c>
      <c r="D235" s="65">
        <f t="shared" ref="D235:AP235" si="117">(D70-D125)/D125</f>
        <v>2.5249093343691013E-2</v>
      </c>
      <c r="E235" s="65">
        <f t="shared" si="117"/>
        <v>2.3490670732686524E-2</v>
      </c>
      <c r="F235" s="66">
        <f t="shared" si="117"/>
        <v>2.4356605001078346E-2</v>
      </c>
      <c r="G235" s="65">
        <f t="shared" si="117"/>
        <v>-3.3364020970666368E-2</v>
      </c>
      <c r="H235" s="65">
        <f t="shared" si="117"/>
        <v>-1.6517941351441381E-2</v>
      </c>
      <c r="I235" s="65">
        <f t="shared" si="117"/>
        <v>3.5668524744559116E-2</v>
      </c>
      <c r="J235" s="65">
        <f t="shared" si="117"/>
        <v>7.532782296964019E-2</v>
      </c>
      <c r="K235" s="65">
        <f t="shared" si="117"/>
        <v>-3.1929257282590001E-3</v>
      </c>
      <c r="L235" s="65">
        <f t="shared" si="117"/>
        <v>2.0104897595218191E-2</v>
      </c>
      <c r="M235" s="65">
        <f t="shared" si="117"/>
        <v>3.0728477535039003E-2</v>
      </c>
      <c r="N235" s="65">
        <f t="shared" si="117"/>
        <v>7.0446019174655761E-2</v>
      </c>
      <c r="O235" s="65">
        <f t="shared" si="117"/>
        <v>6.1736348753475757E-2</v>
      </c>
      <c r="P235" s="65">
        <f t="shared" si="117"/>
        <v>-2.3209176936620269E-2</v>
      </c>
      <c r="Q235" s="65">
        <f t="shared" si="117"/>
        <v>-1.5944293066909154E-2</v>
      </c>
      <c r="R235" s="65">
        <f t="shared" si="117"/>
        <v>-1.6591375770021901E-3</v>
      </c>
      <c r="S235" s="65">
        <f t="shared" si="117"/>
        <v>5.9123729482407586E-2</v>
      </c>
      <c r="T235" s="65">
        <f t="shared" si="117"/>
        <v>5.8025161527550696E-2</v>
      </c>
      <c r="U235" s="65">
        <f t="shared" si="117"/>
        <v>-3.5432549120812923E-2</v>
      </c>
      <c r="V235" s="65">
        <f t="shared" si="117"/>
        <v>9.9432392373509329E-2</v>
      </c>
      <c r="W235" s="65">
        <f t="shared" si="117"/>
        <v>8.6418564344518847E-2</v>
      </c>
      <c r="X235" s="65">
        <f t="shared" si="117"/>
        <v>6.3141818528918481E-2</v>
      </c>
      <c r="Y235" s="65">
        <f t="shared" si="117"/>
        <v>-3.4303561008369926E-2</v>
      </c>
      <c r="Z235" s="65">
        <f t="shared" si="117"/>
        <v>-1.3944272140993101E-2</v>
      </c>
      <c r="AA235" s="65">
        <f t="shared" si="117"/>
        <v>2.5831500903742931E-2</v>
      </c>
      <c r="AB235" s="65">
        <f t="shared" si="117"/>
        <v>8.5172072984525962E-2</v>
      </c>
      <c r="AC235" s="65">
        <f t="shared" si="117"/>
        <v>1.0294965467838571E-4</v>
      </c>
      <c r="AD235" s="65">
        <f t="shared" si="117"/>
        <v>-1.4219020043544212E-2</v>
      </c>
      <c r="AE235" s="65">
        <f t="shared" si="117"/>
        <v>3.1438135669304312E-2</v>
      </c>
      <c r="AF235" s="65">
        <f t="shared" si="117"/>
        <v>6.4062052630208893E-2</v>
      </c>
      <c r="AG235" s="65">
        <f t="shared" si="117"/>
        <v>6.4337768506357973E-2</v>
      </c>
      <c r="AH235" s="65">
        <f t="shared" si="117"/>
        <v>-3.5509730400499782E-2</v>
      </c>
      <c r="AI235" s="65">
        <f t="shared" si="117"/>
        <v>-1.64643807004437E-2</v>
      </c>
      <c r="AJ235" s="65">
        <f t="shared" si="117"/>
        <v>2.7503855680693378E-3</v>
      </c>
      <c r="AK235" s="65">
        <f t="shared" si="117"/>
        <v>7.1894387379000321E-2</v>
      </c>
      <c r="AL235" s="65">
        <f t="shared" si="117"/>
        <v>4.6957139623211672E-2</v>
      </c>
      <c r="AM235" s="65">
        <f t="shared" si="117"/>
        <v>-2.992101674856551E-2</v>
      </c>
      <c r="AN235" s="65">
        <f t="shared" si="117"/>
        <v>9.7089770339321882E-2</v>
      </c>
      <c r="AO235" s="65">
        <f t="shared" si="117"/>
        <v>8.6273980613093479E-2</v>
      </c>
      <c r="AP235" s="65">
        <f t="shared" si="117"/>
        <v>3.6723474986983258E-2</v>
      </c>
    </row>
    <row r="236" spans="1:42" x14ac:dyDescent="0.3">
      <c r="A236" s="192" t="s">
        <v>35</v>
      </c>
      <c r="B236" s="192" t="s">
        <v>81</v>
      </c>
      <c r="C236" s="6">
        <f t="shared" si="113"/>
        <v>-2</v>
      </c>
      <c r="D236" s="65">
        <f t="shared" ref="D236:AP236" si="118">(D71-D126)/D126</f>
        <v>2.7879878148152862E-2</v>
      </c>
      <c r="E236" s="65">
        <f t="shared" si="118"/>
        <v>2.4650710574330718E-2</v>
      </c>
      <c r="F236" s="66">
        <f t="shared" si="118"/>
        <v>2.6271109140033461E-2</v>
      </c>
      <c r="G236" s="65">
        <f t="shared" si="118"/>
        <v>-3.5715732181855822E-2</v>
      </c>
      <c r="H236" s="65">
        <f t="shared" si="118"/>
        <v>-7.2025250041892327E-3</v>
      </c>
      <c r="I236" s="65">
        <f t="shared" si="118"/>
        <v>3.032444448054469E-2</v>
      </c>
      <c r="J236" s="65">
        <f t="shared" si="118"/>
        <v>8.1066121067396274E-2</v>
      </c>
      <c r="K236" s="65">
        <f t="shared" si="118"/>
        <v>4.2312132169221063E-3</v>
      </c>
      <c r="L236" s="65">
        <f t="shared" si="118"/>
        <v>2.5620460808831545E-2</v>
      </c>
      <c r="M236" s="65">
        <f t="shared" si="118"/>
        <v>3.4506969956955388E-2</v>
      </c>
      <c r="N236" s="65">
        <f t="shared" si="118"/>
        <v>6.550319224541859E-2</v>
      </c>
      <c r="O236" s="65">
        <f t="shared" si="118"/>
        <v>6.9159255026120525E-2</v>
      </c>
      <c r="P236" s="65">
        <f t="shared" si="118"/>
        <v>2.1758749860917592E-2</v>
      </c>
      <c r="Q236" s="65">
        <f t="shared" si="118"/>
        <v>-6.5127873018976986E-3</v>
      </c>
      <c r="R236" s="65">
        <f t="shared" si="118"/>
        <v>-2.3077213137413445E-3</v>
      </c>
      <c r="S236" s="65">
        <f t="shared" si="118"/>
        <v>6.3171786652556988E-2</v>
      </c>
      <c r="T236" s="65">
        <f t="shared" si="118"/>
        <v>3.7453763700869072E-2</v>
      </c>
      <c r="U236" s="65">
        <f t="shared" si="118"/>
        <v>-4.0677569433516053E-2</v>
      </c>
      <c r="V236" s="65">
        <f t="shared" si="118"/>
        <v>6.3709517809991303E-2</v>
      </c>
      <c r="W236" s="65">
        <f t="shared" si="118"/>
        <v>7.8651064803490267E-2</v>
      </c>
      <c r="X236" s="65">
        <f t="shared" si="118"/>
        <v>4.5383822119298034E-2</v>
      </c>
      <c r="Y236" s="65">
        <f t="shared" si="118"/>
        <v>-3.2235923724008402E-2</v>
      </c>
      <c r="Z236" s="65">
        <f t="shared" si="118"/>
        <v>-1.5099896313464312E-2</v>
      </c>
      <c r="AA236" s="65">
        <f t="shared" si="118"/>
        <v>2.9677382548420766E-2</v>
      </c>
      <c r="AB236" s="65">
        <f t="shared" si="118"/>
        <v>6.1542012927054676E-2</v>
      </c>
      <c r="AC236" s="65">
        <f t="shared" si="118"/>
        <v>1.5247789325527497E-2</v>
      </c>
      <c r="AD236" s="65">
        <f t="shared" si="118"/>
        <v>2.0478123237008653E-2</v>
      </c>
      <c r="AE236" s="65">
        <f t="shared" si="118"/>
        <v>2.4949104895478115E-2</v>
      </c>
      <c r="AF236" s="65">
        <f t="shared" si="118"/>
        <v>6.5176508404317365E-2</v>
      </c>
      <c r="AG236" s="65">
        <f t="shared" si="118"/>
        <v>6.5341927099508437E-2</v>
      </c>
      <c r="AH236" s="65">
        <f t="shared" si="118"/>
        <v>2.6638374275687705E-2</v>
      </c>
      <c r="AI236" s="65">
        <f t="shared" si="118"/>
        <v>-2.073018662429469E-2</v>
      </c>
      <c r="AJ236" s="65">
        <f t="shared" si="118"/>
        <v>-3.9077487477862261E-3</v>
      </c>
      <c r="AK236" s="65">
        <f t="shared" si="118"/>
        <v>5.2443484299050547E-2</v>
      </c>
      <c r="AL236" s="65">
        <f t="shared" si="118"/>
        <v>3.4485143181586991E-2</v>
      </c>
      <c r="AM236" s="65">
        <f t="shared" si="118"/>
        <v>-4.2803942556417625E-2</v>
      </c>
      <c r="AN236" s="65">
        <f t="shared" si="118"/>
        <v>7.8240014994547566E-2</v>
      </c>
      <c r="AO236" s="65">
        <f t="shared" si="118"/>
        <v>7.7104646979747227E-2</v>
      </c>
      <c r="AP236" s="65">
        <f t="shared" si="118"/>
        <v>2.1162562445549482E-2</v>
      </c>
    </row>
    <row r="237" spans="1:42" x14ac:dyDescent="0.3">
      <c r="A237" s="192" t="s">
        <v>31</v>
      </c>
      <c r="B237" s="192" t="s">
        <v>82</v>
      </c>
      <c r="C237" s="6">
        <f t="shared" si="113"/>
        <v>-2</v>
      </c>
      <c r="D237" s="65">
        <f t="shared" ref="D237:AP237" si="119">(D72-D127)/D127</f>
        <v>1.0635732071253422E-2</v>
      </c>
      <c r="E237" s="65">
        <f t="shared" si="119"/>
        <v>1.0386938133283199E-2</v>
      </c>
      <c r="F237" s="66">
        <f t="shared" si="119"/>
        <v>1.0508985524049859E-2</v>
      </c>
      <c r="G237" s="65">
        <f t="shared" si="119"/>
        <v>-6.1367602317177611E-2</v>
      </c>
      <c r="H237" s="65">
        <f t="shared" si="119"/>
        <v>-3.5275205829318833E-2</v>
      </c>
      <c r="I237" s="65">
        <f t="shared" si="119"/>
        <v>1.5570601994336634E-2</v>
      </c>
      <c r="J237" s="65">
        <f t="shared" si="119"/>
        <v>6.7549306650365196E-2</v>
      </c>
      <c r="K237" s="65">
        <f t="shared" si="119"/>
        <v>-2.2554281861092807E-2</v>
      </c>
      <c r="L237" s="65">
        <f t="shared" si="119"/>
        <v>-1.9751842483860603E-2</v>
      </c>
      <c r="M237" s="65">
        <f t="shared" si="119"/>
        <v>1.700736357597212E-3</v>
      </c>
      <c r="N237" s="65">
        <f t="shared" si="119"/>
        <v>7.1912738219610278E-2</v>
      </c>
      <c r="O237" s="65">
        <f t="shared" si="119"/>
        <v>5.0222802136930984E-2</v>
      </c>
      <c r="P237" s="65">
        <f t="shared" si="119"/>
        <v>-3.345943919409132E-2</v>
      </c>
      <c r="Q237" s="65">
        <f t="shared" si="119"/>
        <v>-2.3660335085495345E-2</v>
      </c>
      <c r="R237" s="65">
        <f t="shared" si="119"/>
        <v>-1.1548088308028578E-2</v>
      </c>
      <c r="S237" s="65">
        <f t="shared" si="119"/>
        <v>4.8548504152891338E-2</v>
      </c>
      <c r="T237" s="65">
        <f t="shared" si="119"/>
        <v>3.4788052226792605E-2</v>
      </c>
      <c r="U237" s="65">
        <f t="shared" si="119"/>
        <v>-7.0509730405285242E-2</v>
      </c>
      <c r="V237" s="65">
        <f t="shared" si="119"/>
        <v>8.4334424152856205E-2</v>
      </c>
      <c r="W237" s="65">
        <f t="shared" si="119"/>
        <v>0.11725861315394527</v>
      </c>
      <c r="X237" s="65">
        <f t="shared" si="119"/>
        <v>4.7701303703358094E-2</v>
      </c>
      <c r="Y237" s="65">
        <f t="shared" si="119"/>
        <v>-3.9745429587571421E-2</v>
      </c>
      <c r="Z237" s="65">
        <f t="shared" si="119"/>
        <v>-4.4260027662516695E-2</v>
      </c>
      <c r="AA237" s="65">
        <f t="shared" si="119"/>
        <v>3.3377048837707424E-2</v>
      </c>
      <c r="AB237" s="65">
        <f t="shared" si="119"/>
        <v>5.0596082489138321E-2</v>
      </c>
      <c r="AC237" s="65">
        <f t="shared" si="119"/>
        <v>-2.1017977848135812E-2</v>
      </c>
      <c r="AD237" s="65">
        <f t="shared" si="119"/>
        <v>-2.5062168085644519E-2</v>
      </c>
      <c r="AE237" s="65">
        <f t="shared" si="119"/>
        <v>-3.8282345277491437E-3</v>
      </c>
      <c r="AF237" s="65">
        <f t="shared" si="119"/>
        <v>6.4300801887020365E-2</v>
      </c>
      <c r="AG237" s="65">
        <f t="shared" si="119"/>
        <v>4.9067422074255504E-2</v>
      </c>
      <c r="AH237" s="65">
        <f t="shared" si="119"/>
        <v>-4.1798993615661979E-2</v>
      </c>
      <c r="AI237" s="65">
        <f t="shared" si="119"/>
        <v>-3.1398929256668658E-2</v>
      </c>
      <c r="AJ237" s="65">
        <f t="shared" si="119"/>
        <v>-3.2784525416104885E-3</v>
      </c>
      <c r="AK237" s="65">
        <f t="shared" si="119"/>
        <v>4.6262823455880543E-2</v>
      </c>
      <c r="AL237" s="65">
        <f t="shared" si="119"/>
        <v>2.1136257651442905E-2</v>
      </c>
      <c r="AM237" s="65">
        <f t="shared" si="119"/>
        <v>-5.350987377221289E-2</v>
      </c>
      <c r="AN237" s="65">
        <f t="shared" si="119"/>
        <v>8.8979168964971475E-2</v>
      </c>
      <c r="AO237" s="65">
        <f t="shared" si="119"/>
        <v>0.12243489573004886</v>
      </c>
      <c r="AP237" s="65">
        <f t="shared" si="119"/>
        <v>1.580919044795143E-2</v>
      </c>
    </row>
    <row r="238" spans="1:42" x14ac:dyDescent="0.3">
      <c r="A238" s="192" t="s">
        <v>9</v>
      </c>
      <c r="B238" s="192" t="s">
        <v>83</v>
      </c>
      <c r="C238" s="6">
        <f t="shared" si="113"/>
        <v>-2</v>
      </c>
      <c r="D238" s="65">
        <f t="shared" ref="D238:AP238" si="120">(D73-D128)/D128</f>
        <v>1.9162913547117938E-2</v>
      </c>
      <c r="E238" s="65">
        <f t="shared" si="120"/>
        <v>1.5605402698570301E-2</v>
      </c>
      <c r="F238" s="66">
        <f t="shared" si="120"/>
        <v>1.7350960975443704E-2</v>
      </c>
      <c r="G238" s="65">
        <f t="shared" si="120"/>
        <v>-4.2348406064062705E-2</v>
      </c>
      <c r="H238" s="65">
        <f t="shared" si="120"/>
        <v>-2.5569161133675727E-2</v>
      </c>
      <c r="I238" s="65">
        <f t="shared" si="120"/>
        <v>3.0845494534759654E-2</v>
      </c>
      <c r="J238" s="65">
        <f t="shared" si="120"/>
        <v>4.1060900921526478E-2</v>
      </c>
      <c r="K238" s="65">
        <f t="shared" si="120"/>
        <v>-6.7829055952984829E-3</v>
      </c>
      <c r="L238" s="65">
        <f t="shared" si="120"/>
        <v>2.9979459783490314E-2</v>
      </c>
      <c r="M238" s="65">
        <f t="shared" si="120"/>
        <v>4.5283313998201007E-2</v>
      </c>
      <c r="N238" s="65">
        <f t="shared" si="120"/>
        <v>7.0646277303526961E-2</v>
      </c>
      <c r="O238" s="65">
        <f t="shared" si="120"/>
        <v>6.7762952017712486E-2</v>
      </c>
      <c r="P238" s="65">
        <f t="shared" si="120"/>
        <v>-1.461141824743185E-2</v>
      </c>
      <c r="Q238" s="65">
        <f t="shared" si="120"/>
        <v>-3.9327797843872865E-2</v>
      </c>
      <c r="R238" s="65">
        <f t="shared" si="120"/>
        <v>-6.313131313131313E-3</v>
      </c>
      <c r="S238" s="65">
        <f t="shared" si="120"/>
        <v>4.7492751876013983E-2</v>
      </c>
      <c r="T238" s="65">
        <f t="shared" si="120"/>
        <v>3.3945933919235331E-2</v>
      </c>
      <c r="U238" s="65">
        <f t="shared" si="120"/>
        <v>-5.5199996406980395E-2</v>
      </c>
      <c r="V238" s="65">
        <f t="shared" si="120"/>
        <v>7.5115108403567762E-2</v>
      </c>
      <c r="W238" s="65">
        <f t="shared" si="120"/>
        <v>0.11172648892545989</v>
      </c>
      <c r="X238" s="65">
        <f t="shared" si="120"/>
        <v>3.8914569954187232E-2</v>
      </c>
      <c r="Y238" s="65">
        <f t="shared" si="120"/>
        <v>-4.1889761748957741E-2</v>
      </c>
      <c r="Z238" s="65">
        <f t="shared" si="120"/>
        <v>-1.6458150898570816E-2</v>
      </c>
      <c r="AA238" s="65">
        <f t="shared" si="120"/>
        <v>2.1369341075062574E-2</v>
      </c>
      <c r="AB238" s="65">
        <f t="shared" si="120"/>
        <v>3.5118476057457729E-2</v>
      </c>
      <c r="AC238" s="65">
        <f t="shared" si="120"/>
        <v>-1.1196791111206812E-2</v>
      </c>
      <c r="AD238" s="65">
        <f t="shared" si="120"/>
        <v>1.4434589442036834E-2</v>
      </c>
      <c r="AE238" s="65">
        <f t="shared" si="120"/>
        <v>2.1133939520639636E-2</v>
      </c>
      <c r="AF238" s="65">
        <f t="shared" si="120"/>
        <v>6.3390664486729545E-2</v>
      </c>
      <c r="AG238" s="65">
        <f t="shared" si="120"/>
        <v>6.2190967266700779E-2</v>
      </c>
      <c r="AH238" s="65">
        <f t="shared" si="120"/>
        <v>-2.2194174891201634E-2</v>
      </c>
      <c r="AI238" s="65">
        <f t="shared" si="120"/>
        <v>-4.2907236939582684E-2</v>
      </c>
      <c r="AJ238" s="65">
        <f t="shared" si="120"/>
        <v>-5.240333126655717E-3</v>
      </c>
      <c r="AK238" s="65">
        <f t="shared" si="120"/>
        <v>5.1313708310100833E-2</v>
      </c>
      <c r="AL238" s="65">
        <f t="shared" si="120"/>
        <v>2.8602737885559035E-2</v>
      </c>
      <c r="AM238" s="65">
        <f t="shared" si="120"/>
        <v>-4.3797063684006661E-2</v>
      </c>
      <c r="AN238" s="65">
        <f t="shared" si="120"/>
        <v>8.6846360801950559E-2</v>
      </c>
      <c r="AO238" s="65">
        <f t="shared" si="120"/>
        <v>8.9129941185518521E-2</v>
      </c>
      <c r="AP238" s="65">
        <f t="shared" si="120"/>
        <v>1.8380607833327716E-2</v>
      </c>
    </row>
    <row r="239" spans="1:42" x14ac:dyDescent="0.3">
      <c r="A239" s="192" t="s">
        <v>36</v>
      </c>
      <c r="B239" s="192" t="s">
        <v>84</v>
      </c>
      <c r="C239" s="6">
        <f t="shared" si="113"/>
        <v>-2</v>
      </c>
      <c r="D239" s="65">
        <f t="shared" ref="D239:AP239" si="121">(D74-D129)/D129</f>
        <v>1.4125438518277248E-2</v>
      </c>
      <c r="E239" s="65">
        <f t="shared" si="121"/>
        <v>1.3401658754168157E-2</v>
      </c>
      <c r="F239" s="66">
        <f t="shared" si="121"/>
        <v>1.3760407171504917E-2</v>
      </c>
      <c r="G239" s="65">
        <f t="shared" si="121"/>
        <v>-4.3829850450629149E-2</v>
      </c>
      <c r="H239" s="65">
        <f t="shared" si="121"/>
        <v>-2.3124209224460124E-2</v>
      </c>
      <c r="I239" s="65">
        <f t="shared" si="121"/>
        <v>1.6787790965638937E-2</v>
      </c>
      <c r="J239" s="65">
        <f t="shared" si="121"/>
        <v>6.0945064679200404E-2</v>
      </c>
      <c r="K239" s="65">
        <f t="shared" si="121"/>
        <v>2.7486142561962165E-3</v>
      </c>
      <c r="L239" s="65">
        <f t="shared" si="121"/>
        <v>1.1587643189395936E-2</v>
      </c>
      <c r="M239" s="65">
        <f t="shared" si="121"/>
        <v>1.0538660759370058E-2</v>
      </c>
      <c r="N239" s="65">
        <f t="shared" si="121"/>
        <v>4.7719273017253074E-2</v>
      </c>
      <c r="O239" s="65">
        <f t="shared" si="121"/>
        <v>4.5640839407538061E-2</v>
      </c>
      <c r="P239" s="65">
        <f t="shared" si="121"/>
        <v>-2.6612292376776694E-3</v>
      </c>
      <c r="Q239" s="65">
        <f t="shared" si="121"/>
        <v>-4.5819688604632196E-2</v>
      </c>
      <c r="R239" s="65">
        <f t="shared" si="121"/>
        <v>-1.0384125229787228E-2</v>
      </c>
      <c r="S239" s="65">
        <f t="shared" si="121"/>
        <v>4.789562057860168E-2</v>
      </c>
      <c r="T239" s="65">
        <f t="shared" si="121"/>
        <v>4.4357875782533342E-2</v>
      </c>
      <c r="U239" s="65">
        <f t="shared" si="121"/>
        <v>-6.1912173855513071E-2</v>
      </c>
      <c r="V239" s="65">
        <f t="shared" si="121"/>
        <v>7.3291072413833855E-2</v>
      </c>
      <c r="W239" s="65">
        <f t="shared" si="121"/>
        <v>9.0648962655601698E-2</v>
      </c>
      <c r="X239" s="65">
        <f t="shared" si="121"/>
        <v>3.0404067768353773E-2</v>
      </c>
      <c r="Y239" s="65">
        <f t="shared" si="121"/>
        <v>-4.2155067632774039E-2</v>
      </c>
      <c r="Z239" s="65">
        <f t="shared" si="121"/>
        <v>-1.5021158653825624E-2</v>
      </c>
      <c r="AA239" s="65">
        <f t="shared" si="121"/>
        <v>1.6886235417399798E-2</v>
      </c>
      <c r="AB239" s="65">
        <f t="shared" si="121"/>
        <v>5.715821254129632E-2</v>
      </c>
      <c r="AC239" s="65">
        <f t="shared" si="121"/>
        <v>-1.4728613784294852E-3</v>
      </c>
      <c r="AD239" s="65">
        <f t="shared" si="121"/>
        <v>-7.2114658531400916E-4</v>
      </c>
      <c r="AE239" s="65">
        <f t="shared" si="121"/>
        <v>8.4560402427649869E-4</v>
      </c>
      <c r="AF239" s="65">
        <f t="shared" si="121"/>
        <v>5.2756565938969838E-2</v>
      </c>
      <c r="AG239" s="65">
        <f t="shared" si="121"/>
        <v>5.039323505036189E-2</v>
      </c>
      <c r="AH239" s="65">
        <f t="shared" si="121"/>
        <v>-1.3781287246721981E-2</v>
      </c>
      <c r="AI239" s="65">
        <f t="shared" si="121"/>
        <v>-3.9595687819356601E-2</v>
      </c>
      <c r="AJ239" s="65">
        <f t="shared" si="121"/>
        <v>-5.9325186651401664E-3</v>
      </c>
      <c r="AK239" s="65">
        <f t="shared" si="121"/>
        <v>4.0305303423623727E-2</v>
      </c>
      <c r="AL239" s="65">
        <f t="shared" si="121"/>
        <v>3.7944905244369345E-2</v>
      </c>
      <c r="AM239" s="65">
        <f t="shared" si="121"/>
        <v>-5.372850213836166E-2</v>
      </c>
      <c r="AN239" s="65">
        <f t="shared" si="121"/>
        <v>9.2354577978004296E-2</v>
      </c>
      <c r="AO239" s="65">
        <f t="shared" si="121"/>
        <v>6.7031233910172988E-2</v>
      </c>
      <c r="AP239" s="65">
        <f t="shared" si="121"/>
        <v>9.9566175947655346E-3</v>
      </c>
    </row>
    <row r="240" spans="1:42" x14ac:dyDescent="0.3">
      <c r="A240" s="192" t="s">
        <v>26</v>
      </c>
      <c r="B240" s="192" t="s">
        <v>85</v>
      </c>
      <c r="C240" s="6">
        <f t="shared" si="113"/>
        <v>-4</v>
      </c>
      <c r="D240" s="65">
        <f t="shared" ref="D240:AP240" si="122">(D75-D130)/D130</f>
        <v>2.3166716477073905E-2</v>
      </c>
      <c r="E240" s="65">
        <f t="shared" si="122"/>
        <v>2.3168263503964857E-2</v>
      </c>
      <c r="F240" s="66">
        <f t="shared" si="122"/>
        <v>2.3167500332804451E-2</v>
      </c>
      <c r="G240" s="65">
        <f t="shared" si="122"/>
        <v>-1.7520492857069917E-2</v>
      </c>
      <c r="H240" s="65">
        <f t="shared" si="122"/>
        <v>2.7668623431346411E-3</v>
      </c>
      <c r="I240" s="65">
        <f t="shared" si="122"/>
        <v>3.5251180229443707E-2</v>
      </c>
      <c r="J240" s="65">
        <f t="shared" si="122"/>
        <v>5.3976120747915732E-2</v>
      </c>
      <c r="K240" s="65">
        <f t="shared" si="122"/>
        <v>-3.5499516810860332E-2</v>
      </c>
      <c r="L240" s="65">
        <f t="shared" si="122"/>
        <v>-3.598186119874355E-3</v>
      </c>
      <c r="M240" s="65">
        <f t="shared" si="122"/>
        <v>4.6597337514603598E-2</v>
      </c>
      <c r="N240" s="65">
        <f t="shared" si="122"/>
        <v>6.8055615680379516E-2</v>
      </c>
      <c r="O240" s="65">
        <f t="shared" si="122"/>
        <v>8.280719681763421E-2</v>
      </c>
      <c r="P240" s="65">
        <f t="shared" si="122"/>
        <v>-3.1216148051365113E-3</v>
      </c>
      <c r="Q240" s="65">
        <f t="shared" si="122"/>
        <v>-4.4139863504654285E-2</v>
      </c>
      <c r="R240" s="65">
        <f t="shared" si="122"/>
        <v>5.6436078537353766E-4</v>
      </c>
      <c r="S240" s="65">
        <f t="shared" si="122"/>
        <v>6.0886761825650351E-2</v>
      </c>
      <c r="T240" s="65">
        <f t="shared" si="122"/>
        <v>4.2502208230471565E-2</v>
      </c>
      <c r="U240" s="65">
        <f t="shared" si="122"/>
        <v>-4.8146892974479452E-2</v>
      </c>
      <c r="V240" s="65">
        <f t="shared" si="122"/>
        <v>8.0016673709214822E-2</v>
      </c>
      <c r="W240" s="65">
        <f t="shared" si="122"/>
        <v>9.5599323255728771E-2</v>
      </c>
      <c r="X240" s="65">
        <f t="shared" si="122"/>
        <v>8.0686475409836422E-2</v>
      </c>
      <c r="Y240" s="65">
        <f t="shared" si="122"/>
        <v>-1.4086656094863181E-2</v>
      </c>
      <c r="Z240" s="65">
        <f t="shared" si="122"/>
        <v>1.0232275414909566E-2</v>
      </c>
      <c r="AA240" s="65">
        <f t="shared" si="122"/>
        <v>2.3625878460425687E-2</v>
      </c>
      <c r="AB240" s="65">
        <f t="shared" si="122"/>
        <v>5.7885356805120733E-2</v>
      </c>
      <c r="AC240" s="65">
        <f t="shared" si="122"/>
        <v>-3.3358974481483561E-2</v>
      </c>
      <c r="AD240" s="65">
        <f t="shared" si="122"/>
        <v>1.2074929555784484E-2</v>
      </c>
      <c r="AE240" s="65">
        <f t="shared" si="122"/>
        <v>1.8644471948131906E-2</v>
      </c>
      <c r="AF240" s="65">
        <f t="shared" si="122"/>
        <v>8.9000933562737472E-2</v>
      </c>
      <c r="AG240" s="65">
        <f t="shared" si="122"/>
        <v>6.3258348757375904E-2</v>
      </c>
      <c r="AH240" s="65">
        <f t="shared" si="122"/>
        <v>-1.1471755117620018E-2</v>
      </c>
      <c r="AI240" s="65">
        <f t="shared" si="122"/>
        <v>-3.7114213932029676E-2</v>
      </c>
      <c r="AJ240" s="65">
        <f t="shared" si="122"/>
        <v>1.7540027666974173E-4</v>
      </c>
      <c r="AK240" s="65">
        <f t="shared" si="122"/>
        <v>7.0853589301089787E-2</v>
      </c>
      <c r="AL240" s="65">
        <f t="shared" si="122"/>
        <v>3.5744688281696704E-2</v>
      </c>
      <c r="AM240" s="65">
        <f t="shared" si="122"/>
        <v>-3.3157039133807367E-2</v>
      </c>
      <c r="AN240" s="65">
        <f t="shared" si="122"/>
        <v>8.1919682596199889E-2</v>
      </c>
      <c r="AO240" s="65">
        <f t="shared" si="122"/>
        <v>9.4811226142903562E-2</v>
      </c>
      <c r="AP240" s="65">
        <f t="shared" si="122"/>
        <v>2.0086694282436451E-2</v>
      </c>
    </row>
    <row r="241" spans="1:53" x14ac:dyDescent="0.3">
      <c r="A241" s="192" t="s">
        <v>29</v>
      </c>
      <c r="B241" s="192" t="s">
        <v>86</v>
      </c>
      <c r="C241" s="6">
        <f t="shared" si="113"/>
        <v>-2</v>
      </c>
      <c r="D241" s="65">
        <f t="shared" ref="D241:AP241" si="123">(D76-D131)/D131</f>
        <v>1.6860232959228089E-2</v>
      </c>
      <c r="E241" s="65">
        <f t="shared" si="123"/>
        <v>1.7043623213286688E-2</v>
      </c>
      <c r="F241" s="66">
        <f t="shared" si="123"/>
        <v>1.6952958850369688E-2</v>
      </c>
      <c r="G241" s="65">
        <f t="shared" si="123"/>
        <v>-2.1452901467765129E-2</v>
      </c>
      <c r="H241" s="65">
        <f t="shared" si="123"/>
        <v>-5.1422891818378507E-3</v>
      </c>
      <c r="I241" s="65">
        <f t="shared" si="123"/>
        <v>1.5877208569658276E-2</v>
      </c>
      <c r="J241" s="65">
        <f t="shared" si="123"/>
        <v>4.2312977137102692E-2</v>
      </c>
      <c r="K241" s="65">
        <f t="shared" si="123"/>
        <v>-2.4318184493331708E-2</v>
      </c>
      <c r="L241" s="65">
        <f t="shared" si="123"/>
        <v>-1.4705882352941855E-2</v>
      </c>
      <c r="M241" s="65">
        <f t="shared" si="123"/>
        <v>2.9145975620500503E-2</v>
      </c>
      <c r="N241" s="65">
        <f t="shared" si="123"/>
        <v>7.2987979339193321E-2</v>
      </c>
      <c r="O241" s="65">
        <f t="shared" si="123"/>
        <v>7.6229044457017156E-2</v>
      </c>
      <c r="P241" s="65">
        <f t="shared" si="123"/>
        <v>-3.056560469910849E-2</v>
      </c>
      <c r="Q241" s="65">
        <f t="shared" si="123"/>
        <v>-4.3406538805525016E-2</v>
      </c>
      <c r="R241" s="65">
        <f t="shared" si="123"/>
        <v>-3.8621143021483804E-3</v>
      </c>
      <c r="S241" s="65">
        <f t="shared" si="123"/>
        <v>6.0697388303099307E-2</v>
      </c>
      <c r="T241" s="65">
        <f t="shared" si="123"/>
        <v>3.2883221981744266E-2</v>
      </c>
      <c r="U241" s="65">
        <f t="shared" si="123"/>
        <v>-5.8745781005607095E-2</v>
      </c>
      <c r="V241" s="65">
        <f t="shared" si="123"/>
        <v>9.1725225551549189E-2</v>
      </c>
      <c r="W241" s="65">
        <f t="shared" si="123"/>
        <v>0.10279114712058481</v>
      </c>
      <c r="X241" s="65">
        <f t="shared" si="123"/>
        <v>4.2252599908430305E-2</v>
      </c>
      <c r="Y241" s="65">
        <f t="shared" si="123"/>
        <v>-2.2048308676321144E-2</v>
      </c>
      <c r="Z241" s="65">
        <f t="shared" si="123"/>
        <v>-3.1941903955881954E-3</v>
      </c>
      <c r="AA241" s="65">
        <f t="shared" si="123"/>
        <v>1.615531426122583E-2</v>
      </c>
      <c r="AB241" s="65">
        <f t="shared" si="123"/>
        <v>4.3234318226036718E-2</v>
      </c>
      <c r="AC241" s="65">
        <f t="shared" si="123"/>
        <v>-1.1091334063887284E-2</v>
      </c>
      <c r="AD241" s="65">
        <f t="shared" si="123"/>
        <v>-4.3776170536740837E-3</v>
      </c>
      <c r="AE241" s="65">
        <f t="shared" si="123"/>
        <v>2.0846520266679606E-2</v>
      </c>
      <c r="AF241" s="65">
        <f t="shared" si="123"/>
        <v>8.1141824192713832E-2</v>
      </c>
      <c r="AG241" s="65">
        <f t="shared" si="123"/>
        <v>6.0861592111592332E-2</v>
      </c>
      <c r="AH241" s="65">
        <f t="shared" si="123"/>
        <v>-3.158996525539904E-2</v>
      </c>
      <c r="AI241" s="65">
        <f t="shared" si="123"/>
        <v>-4.5562783362901746E-2</v>
      </c>
      <c r="AJ241" s="65">
        <f t="shared" si="123"/>
        <v>-5.8626558421658679E-3</v>
      </c>
      <c r="AK241" s="65">
        <f t="shared" si="123"/>
        <v>6.0974628115139408E-2</v>
      </c>
      <c r="AL241" s="65">
        <f t="shared" si="123"/>
        <v>1.9525487805955897E-2</v>
      </c>
      <c r="AM241" s="65">
        <f t="shared" si="123"/>
        <v>-4.0783523713593478E-2</v>
      </c>
      <c r="AN241" s="65">
        <f t="shared" si="123"/>
        <v>9.1915196900190108E-2</v>
      </c>
      <c r="AO241" s="65">
        <f t="shared" si="123"/>
        <v>9.6734174859659405E-2</v>
      </c>
      <c r="AP241" s="65">
        <f t="shared" si="123"/>
        <v>1.3770715872202386E-2</v>
      </c>
    </row>
    <row r="242" spans="1:53" s="4" customFormat="1" x14ac:dyDescent="0.3">
      <c r="A242" s="191" t="s">
        <v>272</v>
      </c>
      <c r="B242" s="191" t="s">
        <v>44</v>
      </c>
      <c r="C242" s="190">
        <f t="shared" si="113"/>
        <v>-205</v>
      </c>
      <c r="D242" s="189">
        <f t="shared" ref="D242:AP242" si="124">(D77-D132)/D132</f>
        <v>2.7105979768319396E-2</v>
      </c>
      <c r="E242" s="189">
        <f t="shared" si="124"/>
        <v>2.5973473740787002E-2</v>
      </c>
      <c r="F242" s="189">
        <f t="shared" si="124"/>
        <v>2.6541137622541733E-2</v>
      </c>
      <c r="G242" s="189">
        <f t="shared" si="124"/>
        <v>-2.0146196775671504E-2</v>
      </c>
      <c r="H242" s="189">
        <f t="shared" si="124"/>
        <v>-4.2737512771982341E-3</v>
      </c>
      <c r="I242" s="189">
        <f t="shared" si="124"/>
        <v>2.5065626569164293E-2</v>
      </c>
      <c r="J242" s="189">
        <f t="shared" si="124"/>
        <v>7.0086325264036728E-2</v>
      </c>
      <c r="K242" s="189">
        <f t="shared" si="124"/>
        <v>1.2462247497890525E-2</v>
      </c>
      <c r="L242" s="189">
        <f t="shared" si="124"/>
        <v>3.4577793989769533E-2</v>
      </c>
      <c r="M242" s="189">
        <f t="shared" si="124"/>
        <v>2.6672022638268771E-2</v>
      </c>
      <c r="N242" s="189">
        <f t="shared" si="124"/>
        <v>5.7418798041600327E-2</v>
      </c>
      <c r="O242" s="189">
        <f t="shared" si="124"/>
        <v>5.9415104797209545E-2</v>
      </c>
      <c r="P242" s="189">
        <f t="shared" si="124"/>
        <v>8.5024180549875279E-3</v>
      </c>
      <c r="Q242" s="189">
        <f t="shared" si="124"/>
        <v>-1.9824056005748762E-2</v>
      </c>
      <c r="R242" s="189">
        <f t="shared" si="124"/>
        <v>4.6568462849575264E-3</v>
      </c>
      <c r="S242" s="189">
        <f t="shared" si="124"/>
        <v>5.8604890166420377E-2</v>
      </c>
      <c r="T242" s="189">
        <f t="shared" si="124"/>
        <v>5.1308265614016614E-2</v>
      </c>
      <c r="U242" s="189">
        <f t="shared" si="124"/>
        <v>-3.8395319170341093E-2</v>
      </c>
      <c r="V242" s="189">
        <f t="shared" si="124"/>
        <v>8.7438313449393526E-2</v>
      </c>
      <c r="W242" s="189">
        <f t="shared" si="124"/>
        <v>7.4336585307232514E-2</v>
      </c>
      <c r="X242" s="189">
        <f t="shared" si="124"/>
        <v>5.7629272018934918E-2</v>
      </c>
      <c r="Y242" s="189">
        <f t="shared" si="124"/>
        <v>-1.9356617613041444E-2</v>
      </c>
      <c r="Z242" s="189">
        <f t="shared" si="124"/>
        <v>-4.3815635970409451E-3</v>
      </c>
      <c r="AA242" s="189">
        <f t="shared" si="124"/>
        <v>2.4489510464230795E-2</v>
      </c>
      <c r="AB242" s="189">
        <f t="shared" si="124"/>
        <v>6.7376304036611559E-2</v>
      </c>
      <c r="AC242" s="189">
        <f t="shared" si="124"/>
        <v>8.5135153696367025E-3</v>
      </c>
      <c r="AD242" s="189">
        <f t="shared" si="124"/>
        <v>3.2442631831443573E-2</v>
      </c>
      <c r="AE242" s="189">
        <f t="shared" si="124"/>
        <v>2.2861365298090075E-2</v>
      </c>
      <c r="AF242" s="189">
        <f t="shared" si="124"/>
        <v>6.1066109905697254E-2</v>
      </c>
      <c r="AG242" s="189">
        <f t="shared" si="124"/>
        <v>6.2966810134845577E-2</v>
      </c>
      <c r="AH242" s="189">
        <f t="shared" si="124"/>
        <v>3.6690715289822641E-3</v>
      </c>
      <c r="AI242" s="189">
        <f t="shared" si="124"/>
        <v>-2.5735400442193371E-2</v>
      </c>
      <c r="AJ242" s="189">
        <f t="shared" si="124"/>
        <v>7.6986844259171478E-3</v>
      </c>
      <c r="AK242" s="189">
        <f t="shared" si="124"/>
        <v>6.0904150420904878E-2</v>
      </c>
      <c r="AL242" s="189">
        <f t="shared" si="124"/>
        <v>4.6823347839165981E-2</v>
      </c>
      <c r="AM242" s="189">
        <f t="shared" si="124"/>
        <v>-3.6924107345160974E-2</v>
      </c>
      <c r="AN242" s="189">
        <f t="shared" si="124"/>
        <v>8.7617440056988988E-2</v>
      </c>
      <c r="AO242" s="189">
        <f t="shared" si="124"/>
        <v>6.1607516423675665E-2</v>
      </c>
      <c r="AP242" s="189">
        <f t="shared" si="124"/>
        <v>3.2309162574626044E-2</v>
      </c>
      <c r="AT242" s="75"/>
      <c r="AU242" s="75"/>
      <c r="AV242" s="75"/>
      <c r="AW242" s="75"/>
      <c r="AX242" s="75"/>
      <c r="AY242" s="75"/>
      <c r="AZ242" s="75"/>
      <c r="BA242" s="75"/>
    </row>
    <row r="243" spans="1:53" x14ac:dyDescent="0.3">
      <c r="A243" s="188" t="s">
        <v>100</v>
      </c>
      <c r="B243" s="188" t="s">
        <v>99</v>
      </c>
      <c r="C243" s="6">
        <f t="shared" si="113"/>
        <v>-52</v>
      </c>
      <c r="D243" s="65">
        <f t="shared" ref="D243:AP243" si="125">(D78-D133)/D133</f>
        <v>2.1670977056986521E-2</v>
      </c>
      <c r="E243" s="65">
        <f t="shared" si="125"/>
        <v>2.0682328758745032E-2</v>
      </c>
      <c r="F243" s="66">
        <f t="shared" si="125"/>
        <v>2.1177734592783357E-2</v>
      </c>
      <c r="G243" s="65">
        <f t="shared" si="125"/>
        <v>-1.6476097999932517E-2</v>
      </c>
      <c r="H243" s="65">
        <f t="shared" si="125"/>
        <v>-7.440489400258956E-3</v>
      </c>
      <c r="I243" s="65">
        <f t="shared" si="125"/>
        <v>2.2196906879379887E-2</v>
      </c>
      <c r="J243" s="65">
        <f t="shared" si="125"/>
        <v>6.5652366026116238E-2</v>
      </c>
      <c r="K243" s="65">
        <f t="shared" si="125"/>
        <v>-1.9819149526525809E-3</v>
      </c>
      <c r="L243" s="65">
        <f t="shared" si="125"/>
        <v>1.5508666335573943E-2</v>
      </c>
      <c r="M243" s="65">
        <f t="shared" si="125"/>
        <v>3.3821308517396682E-2</v>
      </c>
      <c r="N243" s="65">
        <f t="shared" si="125"/>
        <v>6.0298297299546957E-2</v>
      </c>
      <c r="O243" s="65">
        <f t="shared" si="125"/>
        <v>6.6518963804973769E-2</v>
      </c>
      <c r="P243" s="65">
        <f t="shared" si="125"/>
        <v>-1.0678986655373398E-2</v>
      </c>
      <c r="Q243" s="65">
        <f t="shared" si="125"/>
        <v>-3.8288162679995325E-2</v>
      </c>
      <c r="R243" s="65">
        <f t="shared" si="125"/>
        <v>-3.9797755910820475E-3</v>
      </c>
      <c r="S243" s="65">
        <f t="shared" si="125"/>
        <v>4.4138009391384479E-2</v>
      </c>
      <c r="T243" s="65">
        <f t="shared" si="125"/>
        <v>4.4822644880336007E-2</v>
      </c>
      <c r="U243" s="65">
        <f t="shared" si="125"/>
        <v>-3.6019504439138865E-2</v>
      </c>
      <c r="V243" s="65">
        <f t="shared" si="125"/>
        <v>0.10770485067212884</v>
      </c>
      <c r="W243" s="65">
        <f t="shared" si="125"/>
        <v>5.516271940857552E-2</v>
      </c>
      <c r="X243" s="65">
        <f t="shared" si="125"/>
        <v>5.6922947751260833E-2</v>
      </c>
      <c r="Y243" s="65">
        <f t="shared" si="125"/>
        <v>-1.7971687895922649E-2</v>
      </c>
      <c r="Z243" s="65">
        <f t="shared" si="125"/>
        <v>-6.2413861259203035E-3</v>
      </c>
      <c r="AA243" s="65">
        <f t="shared" si="125"/>
        <v>2.1320523882827864E-2</v>
      </c>
      <c r="AB243" s="65">
        <f t="shared" si="125"/>
        <v>6.0496118826668818E-2</v>
      </c>
      <c r="AC243" s="65">
        <f t="shared" si="125"/>
        <v>-6.5708433232238776E-4</v>
      </c>
      <c r="AD243" s="65">
        <f t="shared" si="125"/>
        <v>1.5139137274325058E-2</v>
      </c>
      <c r="AE243" s="65">
        <f t="shared" si="125"/>
        <v>2.7208781656960359E-2</v>
      </c>
      <c r="AF243" s="65">
        <f t="shared" si="125"/>
        <v>6.7157790570735343E-2</v>
      </c>
      <c r="AG243" s="65">
        <f t="shared" si="125"/>
        <v>7.1057664942902554E-2</v>
      </c>
      <c r="AH243" s="65">
        <f t="shared" si="125"/>
        <v>-1.7210594346880763E-2</v>
      </c>
      <c r="AI243" s="65">
        <f t="shared" si="125"/>
        <v>-4.2655333646532602E-2</v>
      </c>
      <c r="AJ243" s="65">
        <f t="shared" si="125"/>
        <v>-9.858346561804432E-4</v>
      </c>
      <c r="AK243" s="65">
        <f t="shared" si="125"/>
        <v>4.5780152148482037E-2</v>
      </c>
      <c r="AL243" s="65">
        <f t="shared" si="125"/>
        <v>5.116186777795504E-2</v>
      </c>
      <c r="AM243" s="65">
        <f t="shared" si="125"/>
        <v>-4.0088015102425906E-2</v>
      </c>
      <c r="AN243" s="65">
        <f t="shared" si="125"/>
        <v>0.10486982138816046</v>
      </c>
      <c r="AO243" s="65">
        <f t="shared" si="125"/>
        <v>3.0081096722900363E-2</v>
      </c>
      <c r="AP243" s="65">
        <f t="shared" si="125"/>
        <v>3.0942967983865571E-2</v>
      </c>
    </row>
    <row r="244" spans="1:53" x14ac:dyDescent="0.3">
      <c r="A244" s="188" t="s">
        <v>126</v>
      </c>
      <c r="B244" s="188" t="s">
        <v>125</v>
      </c>
      <c r="C244" s="6">
        <f t="shared" si="113"/>
        <v>-26</v>
      </c>
      <c r="D244" s="65">
        <f t="shared" ref="D244:AP244" si="126">(D79-D134)/D134</f>
        <v>2.7414127854990127E-2</v>
      </c>
      <c r="E244" s="65">
        <f t="shared" si="126"/>
        <v>2.6030561364169577E-2</v>
      </c>
      <c r="F244" s="66">
        <f t="shared" si="126"/>
        <v>2.6725994243962537E-2</v>
      </c>
      <c r="G244" s="65">
        <f t="shared" si="126"/>
        <v>-1.6006787590485072E-2</v>
      </c>
      <c r="H244" s="65">
        <f t="shared" si="126"/>
        <v>-2.1607282180927858E-3</v>
      </c>
      <c r="I244" s="65">
        <f t="shared" si="126"/>
        <v>2.6580986596684404E-2</v>
      </c>
      <c r="J244" s="65">
        <f t="shared" si="126"/>
        <v>7.3197132000464168E-2</v>
      </c>
      <c r="K244" s="65">
        <f t="shared" si="126"/>
        <v>1.5137835265022232E-2</v>
      </c>
      <c r="L244" s="65">
        <f t="shared" si="126"/>
        <v>3.5982050112958061E-2</v>
      </c>
      <c r="M244" s="65">
        <f t="shared" si="126"/>
        <v>3.3019115313748029E-2</v>
      </c>
      <c r="N244" s="65">
        <f t="shared" si="126"/>
        <v>6.1047870020137389E-2</v>
      </c>
      <c r="O244" s="65">
        <f t="shared" si="126"/>
        <v>7.5449817500259073E-2</v>
      </c>
      <c r="P244" s="65">
        <f t="shared" si="126"/>
        <v>-2.291367458444782E-3</v>
      </c>
      <c r="Q244" s="65">
        <f t="shared" si="126"/>
        <v>-3.3668391201896672E-2</v>
      </c>
      <c r="R244" s="65">
        <f t="shared" si="126"/>
        <v>-1.7443710872767099E-3</v>
      </c>
      <c r="S244" s="65">
        <f t="shared" si="126"/>
        <v>6.0053043468796433E-2</v>
      </c>
      <c r="T244" s="65">
        <f t="shared" si="126"/>
        <v>4.692977587435495E-2</v>
      </c>
      <c r="U244" s="65">
        <f t="shared" si="126"/>
        <v>-3.9045215169362074E-2</v>
      </c>
      <c r="V244" s="65">
        <f t="shared" si="126"/>
        <v>9.5783719622665325E-2</v>
      </c>
      <c r="W244" s="65">
        <f t="shared" si="126"/>
        <v>6.4185085032939682E-2</v>
      </c>
      <c r="X244" s="65">
        <f t="shared" si="126"/>
        <v>6.3740219754639824E-2</v>
      </c>
      <c r="Y244" s="65">
        <f t="shared" si="126"/>
        <v>-1.800355810898633E-2</v>
      </c>
      <c r="Z244" s="65">
        <f t="shared" si="126"/>
        <v>-2.2245938145209823E-3</v>
      </c>
      <c r="AA244" s="65">
        <f t="shared" si="126"/>
        <v>2.8535240514017787E-2</v>
      </c>
      <c r="AB244" s="65">
        <f t="shared" si="126"/>
        <v>6.8723302904175484E-2</v>
      </c>
      <c r="AC244" s="65">
        <f t="shared" si="126"/>
        <v>1.6439815605733259E-2</v>
      </c>
      <c r="AD244" s="65">
        <f t="shared" si="126"/>
        <v>3.2545034177015333E-2</v>
      </c>
      <c r="AE244" s="65">
        <f t="shared" si="126"/>
        <v>2.6377817352206179E-2</v>
      </c>
      <c r="AF244" s="65">
        <f t="shared" si="126"/>
        <v>6.4963592560663863E-2</v>
      </c>
      <c r="AG244" s="65">
        <f t="shared" si="126"/>
        <v>8.1125034611879324E-2</v>
      </c>
      <c r="AH244" s="65">
        <f t="shared" si="126"/>
        <v>-4.2719894209583345E-3</v>
      </c>
      <c r="AI244" s="65">
        <f t="shared" si="126"/>
        <v>-3.5264230512331005E-2</v>
      </c>
      <c r="AJ244" s="65">
        <f t="shared" si="126"/>
        <v>-1.1983190274150442E-3</v>
      </c>
      <c r="AK244" s="65">
        <f t="shared" si="126"/>
        <v>6.0360190453316795E-2</v>
      </c>
      <c r="AL244" s="65">
        <f t="shared" si="126"/>
        <v>4.7543293765838747E-2</v>
      </c>
      <c r="AM244" s="65">
        <f t="shared" si="126"/>
        <v>-4.1822984020215663E-2</v>
      </c>
      <c r="AN244" s="65">
        <f t="shared" si="126"/>
        <v>8.7277112974238097E-2</v>
      </c>
      <c r="AO244" s="65">
        <f t="shared" si="126"/>
        <v>4.4481528369202251E-2</v>
      </c>
      <c r="AP244" s="65">
        <f t="shared" si="126"/>
        <v>3.1037282010947548E-2</v>
      </c>
    </row>
    <row r="245" spans="1:53" x14ac:dyDescent="0.3">
      <c r="A245" s="188" t="s">
        <v>103</v>
      </c>
      <c r="B245" s="188" t="s">
        <v>102</v>
      </c>
      <c r="C245" s="6">
        <f t="shared" si="113"/>
        <v>-34</v>
      </c>
      <c r="D245" s="65">
        <f t="shared" ref="D245:AP245" si="127">(D80-D135)/D135</f>
        <v>3.0101333234990035E-2</v>
      </c>
      <c r="E245" s="65">
        <f t="shared" si="127"/>
        <v>2.9465782061190913E-2</v>
      </c>
      <c r="F245" s="66">
        <f t="shared" si="127"/>
        <v>2.9785318601128506E-2</v>
      </c>
      <c r="G245" s="65">
        <f t="shared" si="127"/>
        <v>-5.016292243179254E-3</v>
      </c>
      <c r="H245" s="65">
        <f t="shared" si="127"/>
        <v>2.0908463817633643E-3</v>
      </c>
      <c r="I245" s="65">
        <f t="shared" si="127"/>
        <v>3.1851872795902091E-2</v>
      </c>
      <c r="J245" s="65">
        <f t="shared" si="127"/>
        <v>6.8956386660882177E-2</v>
      </c>
      <c r="K245" s="65">
        <f t="shared" si="127"/>
        <v>1.977180804629625E-2</v>
      </c>
      <c r="L245" s="65">
        <f t="shared" si="127"/>
        <v>4.1677672191655142E-2</v>
      </c>
      <c r="M245" s="65">
        <f t="shared" si="127"/>
        <v>3.8822946746854013E-2</v>
      </c>
      <c r="N245" s="65">
        <f t="shared" si="127"/>
        <v>6.7226574046854559E-2</v>
      </c>
      <c r="O245" s="65">
        <f t="shared" si="127"/>
        <v>7.1320462051870454E-2</v>
      </c>
      <c r="P245" s="65">
        <f t="shared" si="127"/>
        <v>-3.5777445648519555E-3</v>
      </c>
      <c r="Q245" s="65">
        <f t="shared" si="127"/>
        <v>-3.060853490707062E-2</v>
      </c>
      <c r="R245" s="65">
        <f t="shared" si="127"/>
        <v>1.3817859081175471E-2</v>
      </c>
      <c r="S245" s="65">
        <f t="shared" si="127"/>
        <v>5.926207504768765E-2</v>
      </c>
      <c r="T245" s="65">
        <f t="shared" si="127"/>
        <v>4.1122854658102899E-2</v>
      </c>
      <c r="U245" s="65">
        <f t="shared" si="127"/>
        <v>-3.7665798975192191E-2</v>
      </c>
      <c r="V245" s="65">
        <f t="shared" si="127"/>
        <v>6.9737796282079351E-2</v>
      </c>
      <c r="W245" s="65">
        <f t="shared" si="127"/>
        <v>8.5389364389843556E-2</v>
      </c>
      <c r="X245" s="65">
        <f t="shared" si="127"/>
        <v>6.2551255715848214E-2</v>
      </c>
      <c r="Y245" s="65">
        <f t="shared" si="127"/>
        <v>-4.9319960967532054E-3</v>
      </c>
      <c r="Z245" s="65">
        <f t="shared" si="127"/>
        <v>1.6863731630983494E-3</v>
      </c>
      <c r="AA245" s="65">
        <f t="shared" si="127"/>
        <v>3.2324834923623799E-2</v>
      </c>
      <c r="AB245" s="65">
        <f t="shared" si="127"/>
        <v>6.7039531577878744E-2</v>
      </c>
      <c r="AC245" s="65">
        <f t="shared" si="127"/>
        <v>9.1575074260276754E-3</v>
      </c>
      <c r="AD245" s="65">
        <f t="shared" si="127"/>
        <v>4.5036509274244116E-2</v>
      </c>
      <c r="AE245" s="65">
        <f t="shared" si="127"/>
        <v>3.9863771017360362E-2</v>
      </c>
      <c r="AF245" s="65">
        <f t="shared" si="127"/>
        <v>7.1546342517312234E-2</v>
      </c>
      <c r="AG245" s="65">
        <f t="shared" si="127"/>
        <v>7.7148887508241337E-2</v>
      </c>
      <c r="AH245" s="65">
        <f t="shared" si="127"/>
        <v>-6.8193403144331697E-3</v>
      </c>
      <c r="AI245" s="65">
        <f t="shared" si="127"/>
        <v>-3.4444208053172283E-2</v>
      </c>
      <c r="AJ245" s="65">
        <f t="shared" si="127"/>
        <v>1.4291853693215815E-2</v>
      </c>
      <c r="AK245" s="65">
        <f t="shared" si="127"/>
        <v>6.2096520510256006E-2</v>
      </c>
      <c r="AL245" s="65">
        <f t="shared" si="127"/>
        <v>3.7799332038924376E-2</v>
      </c>
      <c r="AM245" s="65">
        <f t="shared" si="127"/>
        <v>-3.8204272278421707E-2</v>
      </c>
      <c r="AN245" s="65">
        <f t="shared" si="127"/>
        <v>7.2285814920467248E-2</v>
      </c>
      <c r="AO245" s="65">
        <f t="shared" si="127"/>
        <v>7.5401450249916541E-2</v>
      </c>
      <c r="AP245" s="65">
        <f t="shared" si="127"/>
        <v>3.2882925446470757E-2</v>
      </c>
    </row>
    <row r="246" spans="1:53" x14ac:dyDescent="0.3">
      <c r="A246" s="188" t="s">
        <v>106</v>
      </c>
      <c r="B246" s="188" t="s">
        <v>105</v>
      </c>
      <c r="C246" s="6">
        <f t="shared" si="113"/>
        <v>-14</v>
      </c>
      <c r="D246" s="65">
        <f t="shared" ref="D246:AP246" si="128">(D81-D136)/D136</f>
        <v>2.7479896560782903E-2</v>
      </c>
      <c r="E246" s="65">
        <f t="shared" si="128"/>
        <v>2.6701258960793721E-2</v>
      </c>
      <c r="F246" s="66">
        <f t="shared" si="128"/>
        <v>2.7090395875057172E-2</v>
      </c>
      <c r="G246" s="65">
        <f t="shared" si="128"/>
        <v>-1.8535334939798389E-2</v>
      </c>
      <c r="H246" s="65">
        <f t="shared" si="128"/>
        <v>4.2747691387412402E-3</v>
      </c>
      <c r="I246" s="65">
        <f t="shared" si="128"/>
        <v>3.1474129110356894E-2</v>
      </c>
      <c r="J246" s="65">
        <f t="shared" si="128"/>
        <v>7.5229226498121277E-2</v>
      </c>
      <c r="K246" s="65">
        <f t="shared" si="128"/>
        <v>2.0672705817639521E-3</v>
      </c>
      <c r="L246" s="65">
        <f t="shared" si="128"/>
        <v>2.0178514703776598E-2</v>
      </c>
      <c r="M246" s="65">
        <f t="shared" si="128"/>
        <v>2.7232294663257734E-2</v>
      </c>
      <c r="N246" s="65">
        <f t="shared" si="128"/>
        <v>6.7089087638091793E-2</v>
      </c>
      <c r="O246" s="65">
        <f t="shared" si="128"/>
        <v>5.609695611905606E-2</v>
      </c>
      <c r="P246" s="65">
        <f t="shared" si="128"/>
        <v>1.1941393325323176E-2</v>
      </c>
      <c r="Q246" s="65">
        <f t="shared" si="128"/>
        <v>-1.4574465789487841E-2</v>
      </c>
      <c r="R246" s="65">
        <f t="shared" si="128"/>
        <v>6.2681780777933795E-3</v>
      </c>
      <c r="S246" s="65">
        <f t="shared" si="128"/>
        <v>5.5402839972430631E-2</v>
      </c>
      <c r="T246" s="65">
        <f t="shared" si="128"/>
        <v>5.1641985482430437E-2</v>
      </c>
      <c r="U246" s="65">
        <f t="shared" si="128"/>
        <v>-5.3283861995263318E-2</v>
      </c>
      <c r="V246" s="65">
        <f t="shared" si="128"/>
        <v>8.7689457688195707E-2</v>
      </c>
      <c r="W246" s="65">
        <f t="shared" si="128"/>
        <v>8.3202882681843657E-2</v>
      </c>
      <c r="X246" s="65">
        <f t="shared" si="128"/>
        <v>6.1999368836851622E-2</v>
      </c>
      <c r="Y246" s="65">
        <f t="shared" si="128"/>
        <v>-1.259980354428907E-2</v>
      </c>
      <c r="Z246" s="65">
        <f t="shared" si="128"/>
        <v>2.7818241623984311E-3</v>
      </c>
      <c r="AA246" s="65">
        <f t="shared" si="128"/>
        <v>3.2291598193610105E-2</v>
      </c>
      <c r="AB246" s="65">
        <f t="shared" si="128"/>
        <v>7.57422411898062E-2</v>
      </c>
      <c r="AC246" s="65">
        <f t="shared" si="128"/>
        <v>-9.4871256198099108E-3</v>
      </c>
      <c r="AD246" s="65">
        <f t="shared" si="128"/>
        <v>1.5365520834437575E-2</v>
      </c>
      <c r="AE246" s="65">
        <f t="shared" si="128"/>
        <v>2.3392871256353566E-2</v>
      </c>
      <c r="AF246" s="65">
        <f t="shared" si="128"/>
        <v>6.7204727572487757E-2</v>
      </c>
      <c r="AG246" s="65">
        <f t="shared" si="128"/>
        <v>6.0241584409903105E-2</v>
      </c>
      <c r="AH246" s="65">
        <f t="shared" si="128"/>
        <v>5.0548850942432662E-3</v>
      </c>
      <c r="AI246" s="65">
        <f t="shared" si="128"/>
        <v>-1.9844521036517525E-2</v>
      </c>
      <c r="AJ246" s="65">
        <f t="shared" si="128"/>
        <v>1.0830692271630799E-2</v>
      </c>
      <c r="AK246" s="65">
        <f t="shared" si="128"/>
        <v>6.3568037766588273E-2</v>
      </c>
      <c r="AL246" s="65">
        <f t="shared" si="128"/>
        <v>3.8571648668711572E-2</v>
      </c>
      <c r="AM246" s="65">
        <f t="shared" si="128"/>
        <v>-4.4500553655378812E-2</v>
      </c>
      <c r="AN246" s="65">
        <f t="shared" si="128"/>
        <v>9.259543096456109E-2</v>
      </c>
      <c r="AO246" s="65">
        <f t="shared" si="128"/>
        <v>7.4714632484848387E-2</v>
      </c>
      <c r="AP246" s="65">
        <f t="shared" si="128"/>
        <v>3.8561646726562697E-2</v>
      </c>
    </row>
    <row r="247" spans="1:53" x14ac:dyDescent="0.3">
      <c r="A247" s="188" t="s">
        <v>109</v>
      </c>
      <c r="B247" s="188" t="s">
        <v>108</v>
      </c>
      <c r="C247" s="6">
        <f t="shared" si="113"/>
        <v>-29</v>
      </c>
      <c r="D247" s="65">
        <f t="shared" ref="D247:AP247" si="129">(D82-D137)/D137</f>
        <v>3.5003901962622257E-2</v>
      </c>
      <c r="E247" s="65">
        <f t="shared" si="129"/>
        <v>3.2842528074774342E-2</v>
      </c>
      <c r="F247" s="66">
        <f t="shared" si="129"/>
        <v>3.3938631768527301E-2</v>
      </c>
      <c r="G247" s="65">
        <f t="shared" si="129"/>
        <v>-3.3628500503764189E-2</v>
      </c>
      <c r="H247" s="65">
        <f t="shared" si="129"/>
        <v>-1.1175797743110442E-2</v>
      </c>
      <c r="I247" s="65">
        <f t="shared" si="129"/>
        <v>1.1889967537039652E-2</v>
      </c>
      <c r="J247" s="65">
        <f t="shared" si="129"/>
        <v>7.151271884547987E-2</v>
      </c>
      <c r="K247" s="65">
        <f t="shared" si="129"/>
        <v>4.6090164840344797E-2</v>
      </c>
      <c r="L247" s="65">
        <f t="shared" si="129"/>
        <v>6.2274346651363839E-2</v>
      </c>
      <c r="M247" s="65">
        <f t="shared" si="129"/>
        <v>1.4529469033760799E-2</v>
      </c>
      <c r="N247" s="65">
        <f t="shared" si="129"/>
        <v>3.7825929240073171E-2</v>
      </c>
      <c r="O247" s="65">
        <f t="shared" si="129"/>
        <v>4.4323005825291792E-2</v>
      </c>
      <c r="P247" s="65">
        <f t="shared" si="129"/>
        <v>4.8648046600130258E-2</v>
      </c>
      <c r="Q247" s="65">
        <f t="shared" si="129"/>
        <v>1.8657993877619818E-2</v>
      </c>
      <c r="R247" s="65">
        <f t="shared" si="129"/>
        <v>2.0155458762326991E-2</v>
      </c>
      <c r="S247" s="65">
        <f t="shared" si="129"/>
        <v>7.8450997368808326E-2</v>
      </c>
      <c r="T247" s="65">
        <f t="shared" si="129"/>
        <v>9.0754230596726812E-2</v>
      </c>
      <c r="U247" s="65">
        <f t="shared" si="129"/>
        <v>9.1610524329162318E-3</v>
      </c>
      <c r="V247" s="65">
        <f t="shared" si="129"/>
        <v>9.5112614483211497E-2</v>
      </c>
      <c r="W247" s="65">
        <f t="shared" si="129"/>
        <v>3.2056602099350927E-2</v>
      </c>
      <c r="X247" s="65">
        <f t="shared" si="129"/>
        <v>5.4576589029216249E-2</v>
      </c>
      <c r="Y247" s="65">
        <f t="shared" si="129"/>
        <v>-3.5849148415456118E-2</v>
      </c>
      <c r="Z247" s="65">
        <f t="shared" si="129"/>
        <v>-1.2935272669798626E-2</v>
      </c>
      <c r="AA247" s="65">
        <f t="shared" si="129"/>
        <v>8.7985576025061667E-3</v>
      </c>
      <c r="AB247" s="65">
        <f t="shared" si="129"/>
        <v>7.1195535267957619E-2</v>
      </c>
      <c r="AC247" s="65">
        <f t="shared" si="129"/>
        <v>3.9356799329136619E-2</v>
      </c>
      <c r="AD247" s="65">
        <f t="shared" si="129"/>
        <v>6.0740226850186915E-2</v>
      </c>
      <c r="AE247" s="65">
        <f t="shared" si="129"/>
        <v>1.0296740541134211E-2</v>
      </c>
      <c r="AF247" s="65">
        <f t="shared" si="129"/>
        <v>4.0952489416167387E-2</v>
      </c>
      <c r="AG247" s="65">
        <f t="shared" si="129"/>
        <v>4.4861201488048168E-2</v>
      </c>
      <c r="AH247" s="65">
        <f t="shared" si="129"/>
        <v>4.5096443989759781E-2</v>
      </c>
      <c r="AI247" s="65">
        <f t="shared" si="129"/>
        <v>4.7473726171400844E-3</v>
      </c>
      <c r="AJ247" s="65">
        <f t="shared" si="129"/>
        <v>2.3028349054098611E-2</v>
      </c>
      <c r="AK247" s="65">
        <f t="shared" si="129"/>
        <v>7.9342187353109064E-2</v>
      </c>
      <c r="AL247" s="65">
        <f t="shared" si="129"/>
        <v>7.4712738559070027E-2</v>
      </c>
      <c r="AM247" s="65">
        <f t="shared" si="129"/>
        <v>1.2798954168949451E-2</v>
      </c>
      <c r="AN247" s="65">
        <f t="shared" si="129"/>
        <v>8.424925270177043E-2</v>
      </c>
      <c r="AO247" s="65">
        <f t="shared" si="129"/>
        <v>3.3836878636964718E-2</v>
      </c>
      <c r="AP247" s="65">
        <f t="shared" si="129"/>
        <v>4.106174305496664E-2</v>
      </c>
    </row>
    <row r="248" spans="1:53" x14ac:dyDescent="0.3">
      <c r="A248" s="188" t="s">
        <v>113</v>
      </c>
      <c r="B248" s="188" t="s">
        <v>112</v>
      </c>
      <c r="C248" s="6">
        <f t="shared" si="113"/>
        <v>-33</v>
      </c>
      <c r="D248" s="65">
        <f t="shared" ref="D248:AP248" si="130">(D83-D138)/D138</f>
        <v>2.3293692404119125E-2</v>
      </c>
      <c r="E248" s="65">
        <f t="shared" si="130"/>
        <v>2.3294370233132116E-2</v>
      </c>
      <c r="F248" s="66">
        <f t="shared" si="130"/>
        <v>2.3294033114591748E-2</v>
      </c>
      <c r="G248" s="65">
        <f t="shared" si="130"/>
        <v>-2.2013486640035579E-2</v>
      </c>
      <c r="H248" s="65">
        <f t="shared" si="130"/>
        <v>-3.2602708309320771E-3</v>
      </c>
      <c r="I248" s="65">
        <f t="shared" si="130"/>
        <v>2.5833453761241611E-2</v>
      </c>
      <c r="J248" s="65">
        <f t="shared" si="130"/>
        <v>7.3530174655051211E-2</v>
      </c>
      <c r="K248" s="65">
        <f t="shared" si="130"/>
        <v>-5.2070779879300711E-3</v>
      </c>
      <c r="L248" s="65">
        <f t="shared" si="130"/>
        <v>2.37363351558736E-2</v>
      </c>
      <c r="M248" s="65">
        <f t="shared" si="130"/>
        <v>1.5920802146417671E-2</v>
      </c>
      <c r="N248" s="65">
        <f t="shared" si="130"/>
        <v>5.8458942359544852E-2</v>
      </c>
      <c r="O248" s="65">
        <f t="shared" si="130"/>
        <v>4.8093273526209457E-2</v>
      </c>
      <c r="P248" s="65">
        <f t="shared" si="130"/>
        <v>4.183372019413439E-3</v>
      </c>
      <c r="Q248" s="65">
        <f t="shared" si="130"/>
        <v>-1.7010157852658279E-2</v>
      </c>
      <c r="R248" s="65">
        <f t="shared" si="130"/>
        <v>-2.5417966642310909E-3</v>
      </c>
      <c r="S248" s="65">
        <f t="shared" si="130"/>
        <v>5.8863376911460562E-2</v>
      </c>
      <c r="T248" s="65">
        <f t="shared" si="130"/>
        <v>5.15378143303723E-2</v>
      </c>
      <c r="U248" s="65">
        <f t="shared" si="130"/>
        <v>-4.9147207845127203E-2</v>
      </c>
      <c r="V248" s="65">
        <f t="shared" si="130"/>
        <v>8.4631870896951428E-2</v>
      </c>
      <c r="W248" s="65">
        <f t="shared" si="130"/>
        <v>8.6768733918371962E-2</v>
      </c>
      <c r="X248" s="65">
        <f t="shared" si="130"/>
        <v>5.4742375876321324E-2</v>
      </c>
      <c r="Y248" s="65">
        <f t="shared" si="130"/>
        <v>-1.7634142415764519E-2</v>
      </c>
      <c r="Z248" s="65">
        <f t="shared" si="130"/>
        <v>-2.6260910586233355E-3</v>
      </c>
      <c r="AA248" s="65">
        <f t="shared" si="130"/>
        <v>2.553727040490348E-2</v>
      </c>
      <c r="AB248" s="65">
        <f t="shared" si="130"/>
        <v>7.0193176808633989E-2</v>
      </c>
      <c r="AC248" s="65">
        <f t="shared" si="130"/>
        <v>-1.0739655415150427E-2</v>
      </c>
      <c r="AD248" s="65">
        <f t="shared" si="130"/>
        <v>1.4644542774547513E-2</v>
      </c>
      <c r="AE248" s="65">
        <f t="shared" si="130"/>
        <v>1.7711738076590652E-2</v>
      </c>
      <c r="AF248" s="65">
        <f t="shared" si="130"/>
        <v>6.0898059280835783E-2</v>
      </c>
      <c r="AG248" s="65">
        <f t="shared" si="130"/>
        <v>5.3060347267196564E-2</v>
      </c>
      <c r="AH248" s="65">
        <f t="shared" si="130"/>
        <v>3.6358983654451041E-3</v>
      </c>
      <c r="AI248" s="65">
        <f t="shared" si="130"/>
        <v>-2.1547394657477525E-2</v>
      </c>
      <c r="AJ248" s="65">
        <f t="shared" si="130"/>
        <v>6.2355613532107763E-3</v>
      </c>
      <c r="AK248" s="65">
        <f t="shared" si="130"/>
        <v>6.1134347578451625E-2</v>
      </c>
      <c r="AL248" s="65">
        <f t="shared" si="130"/>
        <v>4.809038551642459E-2</v>
      </c>
      <c r="AM248" s="65">
        <f t="shared" si="130"/>
        <v>-5.069184714777876E-2</v>
      </c>
      <c r="AN248" s="65">
        <f t="shared" si="130"/>
        <v>8.7886651700669741E-2</v>
      </c>
      <c r="AO248" s="65">
        <f t="shared" si="130"/>
        <v>7.5722870478760848E-2</v>
      </c>
      <c r="AP248" s="65">
        <f t="shared" si="130"/>
        <v>3.3176861287169367E-2</v>
      </c>
    </row>
    <row r="249" spans="1:53" x14ac:dyDescent="0.3">
      <c r="A249" s="188" t="s">
        <v>134</v>
      </c>
      <c r="B249" s="188" t="s">
        <v>133</v>
      </c>
      <c r="C249" s="6">
        <f t="shared" si="113"/>
        <v>-17</v>
      </c>
      <c r="D249" s="65">
        <f t="shared" ref="D249:AP249" si="131">(D84-D139)/D139</f>
        <v>2.0404703751213043E-2</v>
      </c>
      <c r="E249" s="65">
        <f t="shared" si="131"/>
        <v>1.8643917393327603E-2</v>
      </c>
      <c r="F249" s="66">
        <f t="shared" si="131"/>
        <v>1.9514207647298779E-2</v>
      </c>
      <c r="G249" s="65">
        <f t="shared" si="131"/>
        <v>-3.6479777719301131E-2</v>
      </c>
      <c r="H249" s="65">
        <f t="shared" si="131"/>
        <v>-1.591545028426818E-2</v>
      </c>
      <c r="I249" s="65">
        <f t="shared" si="131"/>
        <v>2.7297568084524663E-2</v>
      </c>
      <c r="J249" s="65">
        <f t="shared" si="131"/>
        <v>6.0622962573466284E-2</v>
      </c>
      <c r="K249" s="65">
        <f t="shared" si="131"/>
        <v>-8.3970608142250082E-3</v>
      </c>
      <c r="L249" s="65">
        <f t="shared" si="131"/>
        <v>1.3292227665609235E-2</v>
      </c>
      <c r="M249" s="65">
        <f t="shared" si="131"/>
        <v>3.0808412542759452E-2</v>
      </c>
      <c r="N249" s="65">
        <f t="shared" si="131"/>
        <v>6.6442687660693736E-2</v>
      </c>
      <c r="O249" s="65">
        <f t="shared" si="131"/>
        <v>6.4811818034703247E-2</v>
      </c>
      <c r="P249" s="65">
        <f t="shared" si="131"/>
        <v>-9.593132550096993E-3</v>
      </c>
      <c r="Q249" s="65">
        <f t="shared" si="131"/>
        <v>-3.0207165205792388E-2</v>
      </c>
      <c r="R249" s="65">
        <f t="shared" si="131"/>
        <v>-4.9709719832539247E-3</v>
      </c>
      <c r="S249" s="65">
        <f t="shared" si="131"/>
        <v>5.4740259172084686E-2</v>
      </c>
      <c r="T249" s="65">
        <f t="shared" si="131"/>
        <v>4.0618812499649375E-2</v>
      </c>
      <c r="U249" s="65">
        <f t="shared" si="131"/>
        <v>-5.2789867475182217E-2</v>
      </c>
      <c r="V249" s="65">
        <f t="shared" si="131"/>
        <v>8.0377928567334167E-2</v>
      </c>
      <c r="W249" s="65">
        <f t="shared" si="131"/>
        <v>9.8076783661464467E-2</v>
      </c>
      <c r="X249" s="65">
        <f t="shared" si="131"/>
        <v>4.7650705793224932E-2</v>
      </c>
      <c r="Y249" s="65">
        <f t="shared" si="131"/>
        <v>-3.3292072692346263E-2</v>
      </c>
      <c r="Z249" s="65">
        <f t="shared" si="131"/>
        <v>-1.3858706882069912E-2</v>
      </c>
      <c r="AA249" s="65">
        <f t="shared" si="131"/>
        <v>2.3924749676973962E-2</v>
      </c>
      <c r="AB249" s="65">
        <f t="shared" si="131"/>
        <v>5.6078502333428377E-2</v>
      </c>
      <c r="AC249" s="65">
        <f t="shared" si="131"/>
        <v>-5.0615680133962023E-3</v>
      </c>
      <c r="AD249" s="65">
        <f t="shared" si="131"/>
        <v>3.9882295567072517E-3</v>
      </c>
      <c r="AE249" s="65">
        <f t="shared" si="131"/>
        <v>1.8565737993042331E-2</v>
      </c>
      <c r="AF249" s="65">
        <f t="shared" si="131"/>
        <v>6.7097114660142038E-2</v>
      </c>
      <c r="AG249" s="65">
        <f t="shared" si="131"/>
        <v>6.0337980145188826E-2</v>
      </c>
      <c r="AH249" s="65">
        <f t="shared" si="131"/>
        <v>-1.6616046159501047E-2</v>
      </c>
      <c r="AI249" s="65">
        <f t="shared" si="131"/>
        <v>-3.2894434341950593E-2</v>
      </c>
      <c r="AJ249" s="65">
        <f t="shared" si="131"/>
        <v>-3.0319326089005569E-3</v>
      </c>
      <c r="AK249" s="65">
        <f t="shared" si="131"/>
        <v>5.586592897525855E-2</v>
      </c>
      <c r="AL249" s="65">
        <f t="shared" si="131"/>
        <v>3.2522889119874762E-2</v>
      </c>
      <c r="AM249" s="65">
        <f t="shared" si="131"/>
        <v>-4.2738692043390321E-2</v>
      </c>
      <c r="AN249" s="65">
        <f t="shared" si="131"/>
        <v>8.8366897188205215E-2</v>
      </c>
      <c r="AO249" s="65">
        <f t="shared" si="131"/>
        <v>8.8642104575418407E-2</v>
      </c>
      <c r="AP249" s="65">
        <f t="shared" si="131"/>
        <v>1.9486897214758894E-2</v>
      </c>
    </row>
    <row r="250" spans="1:53" x14ac:dyDescent="0.3">
      <c r="G250" s="6"/>
      <c r="H250" s="6"/>
      <c r="Y250" s="63"/>
      <c r="Z250" s="63"/>
      <c r="AA250" s="6"/>
      <c r="AB250" s="6"/>
    </row>
  </sheetData>
  <conditionalFormatting sqref="B35:B76">
    <cfRule type="cellIs" dxfId="1" priority="2" operator="notEqual">
      <formula>B90</formula>
    </cfRule>
  </conditionalFormatting>
  <conditionalFormatting sqref="B90:B131">
    <cfRule type="cellIs" dxfId="0" priority="1" operator="notEqual">
      <formula>B146</formula>
    </cfRule>
  </conditionalFormatting>
  <pageMargins left="0.31496062992125984" right="0.31496062992125984" top="0.44" bottom="0.35433070866141736" header="0.31496062992125984" footer="0.31496062992125984"/>
  <pageSetup paperSize="9" scale="14" fitToWidth="3" orientation="landscape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4d8fe0f25c5ab75ec598814805bb401f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9f3013bad9b67c72f3c4013025518613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F26207D-0E1C-436C-8224-A7B0382148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09afe-48bb-45fc-924c-91843d29e86c"/>
    <ds:schemaRef ds:uri="bbb1cdd1-cf5a-48b9-b14b-3d868fa482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FDD6D5-4275-4EAC-8354-2EAF1C41775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BBBC4D-549A-4D1C-98F0-AE7B3C1E957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1abeeb08-e8eb-4d63-a700-a2e9349de4c1"/>
    <ds:schemaRef ds:uri="cccaf3ac-2de9-44d4-aa31-54302fceb5f7"/>
    <ds:schemaRef ds:uri="bbb1cdd1-cf5a-48b9-b14b-3d868fa48288"/>
    <ds:schemaRef ds:uri="95109afe-48bb-45fc-924c-91843d29e86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notes</vt:lpstr>
      <vt:lpstr>waterfalls analysis</vt:lpstr>
      <vt:lpstr>Hidden sheets &gt;&gt;&gt;</vt:lpstr>
      <vt:lpstr>infographics</vt:lpstr>
      <vt:lpstr>graph data</vt:lpstr>
      <vt:lpstr>calculation11</vt:lpstr>
      <vt:lpstr>summary11</vt:lpstr>
      <vt:lpstr>model 11 target</vt:lpstr>
      <vt:lpstr>pop2425</vt:lpstr>
      <vt:lpstr>IMD by ICB</vt:lpstr>
      <vt:lpstr>notes!Print_Area</vt:lpstr>
      <vt:lpstr>'waterfalls analysis'!Print_Area</vt:lpstr>
    </vt:vector>
  </TitlesOfParts>
  <Company>IMS3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Ross, Heather</dc:creator>
  <cp:lastModifiedBy>WOOTTON, Rebecca (NHS ENGLAND - X24)</cp:lastModifiedBy>
  <cp:lastPrinted>2025-01-14T16:02:23Z</cp:lastPrinted>
  <dcterms:created xsi:type="dcterms:W3CDTF">2022-12-06T09:27:57Z</dcterms:created>
  <dcterms:modified xsi:type="dcterms:W3CDTF">2025-02-21T12:37:22Z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14508700</vt:r8>
  </property>
  <property fmtid="{D5CDD505-2E9C-101B-9397-08002B2CF9AE}" pid="5" name="_ExtendedDescription">
    <vt:lpwstr/>
  </property>
</Properties>
</file>