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2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CFO/sf/sfp/ResLib/AIF/Allocations/Allocation years/2026-27/Publications/Workbooks/publish 3 years/"/>
    </mc:Choice>
  </mc:AlternateContent>
  <xr:revisionPtr revIDLastSave="24" documentId="8_{4BFC589E-F326-4914-951D-C6483022C9FE}" xr6:coauthVersionLast="47" xr6:coauthVersionMax="47" xr10:uidLastSave="{DB3ECE6A-F329-4A9C-80DA-5DCCC449E45A}"/>
  <bookViews>
    <workbookView xWindow="-23410" yWindow="400" windowWidth="22550" windowHeight="14300" tabRatio="681" xr2:uid="{6F0CAD48-9AA3-43E0-B979-2FD52F912804}"/>
  </bookViews>
  <sheets>
    <sheet name="notes" sheetId="7" r:id="rId1"/>
    <sheet name="convergence_2627" sheetId="27" r:id="rId2"/>
    <sheet name="convergence_2728" sheetId="29" r:id="rId3"/>
    <sheet name="convergence_2829" sheetId="31" r:id="rId4"/>
    <sheet name="baseline_adjustments_2627" sheetId="26" r:id="rId5"/>
    <sheet name="glidepath_parameters" sheetId="32" r:id="rId6"/>
  </sheets>
  <definedNames>
    <definedName name="____net1" localSheetId="4" hidden="1">{"NET",#N/A,FALSE,"401C11"}</definedName>
    <definedName name="____net1" localSheetId="1" hidden="1">{"NET",#N/A,FALSE,"401C11"}</definedName>
    <definedName name="____net1" localSheetId="2" hidden="1">{"NET",#N/A,FALSE,"401C11"}</definedName>
    <definedName name="____net1" localSheetId="3" hidden="1">{"NET",#N/A,FALSE,"401C11"}</definedName>
    <definedName name="____net1" localSheetId="5" hidden="1">{"NET",#N/A,FALSE,"401C11"}</definedName>
    <definedName name="____net1" hidden="1">{"NET",#N/A,FALSE,"401C11"}</definedName>
    <definedName name="___INDEX_SHEET___ASAP_Utilities">#REF!</definedName>
    <definedName name="__123Graph_A" localSheetId="4" hidden="1">#REF!</definedName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5" hidden="1">#REF!</definedName>
    <definedName name="__123Graph_A" hidden="1">#REF!</definedName>
    <definedName name="__123Graph_B" localSheetId="4" hidden="1">#REF!</definedName>
    <definedName name="__123Graph_B" localSheetId="1" hidden="1">#REF!</definedName>
    <definedName name="__123Graph_B" localSheetId="2" hidden="1">#REF!</definedName>
    <definedName name="__123Graph_B" localSheetId="3" hidden="1">#REF!</definedName>
    <definedName name="__123Graph_B" localSheetId="5" hidden="1">#REF!</definedName>
    <definedName name="__123Graph_B" hidden="1">#REF!</definedName>
    <definedName name="__123Graph_C" localSheetId="4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5" hidden="1">#REF!</definedName>
    <definedName name="__123Graph_C" hidden="1">#REF!</definedName>
    <definedName name="__123Graph_X" localSheetId="4" hidden="1">#REF!</definedName>
    <definedName name="__123Graph_X" localSheetId="1" hidden="1">#REF!</definedName>
    <definedName name="__123Graph_X" localSheetId="2" hidden="1">#REF!</definedName>
    <definedName name="__123Graph_X" localSheetId="3" hidden="1">#REF!</definedName>
    <definedName name="__123Graph_X" localSheetId="5" hidden="1">#REF!</definedName>
    <definedName name="__123Graph_X" hidden="1">#REF!</definedName>
    <definedName name="__net1" localSheetId="4" hidden="1">{"NET",#N/A,FALSE,"401C11"}</definedName>
    <definedName name="__net1" localSheetId="1" hidden="1">{"NET",#N/A,FALSE,"401C11"}</definedName>
    <definedName name="__net1" localSheetId="2" hidden="1">{"NET",#N/A,FALSE,"401C11"}</definedName>
    <definedName name="__net1" localSheetId="3" hidden="1">{"NET",#N/A,FALSE,"401C11"}</definedName>
    <definedName name="__net1" localSheetId="5" hidden="1">{"NET",#N/A,FALSE,"401C11"}</definedName>
    <definedName name="__net1" hidden="1">{"NET",#N/A,FALSE,"401C11"}</definedName>
    <definedName name="_1_0__123Grap" localSheetId="4" hidden="1">#REF!</definedName>
    <definedName name="_1_0__123Grap" localSheetId="1" hidden="1">#REF!</definedName>
    <definedName name="_1_0__123Grap" localSheetId="2" hidden="1">#REF!</definedName>
    <definedName name="_1_0__123Grap" localSheetId="3" hidden="1">#REF!</definedName>
    <definedName name="_1_0__123Grap" localSheetId="5" hidden="1">#REF!</definedName>
    <definedName name="_1_0__123Grap" hidden="1">#REF!</definedName>
    <definedName name="_1_01_Chapters">#REF!</definedName>
    <definedName name="_1_123Grap" localSheetId="4" hidden="1">#REF!</definedName>
    <definedName name="_1_123Grap" localSheetId="1" hidden="1">#REF!</definedName>
    <definedName name="_1_123Grap" localSheetId="2" hidden="1">#REF!</definedName>
    <definedName name="_1_123Grap" localSheetId="3" hidden="1">#REF!</definedName>
    <definedName name="_1_123Grap" localSheetId="5" hidden="1">#REF!</definedName>
    <definedName name="_1_123Grap" hidden="1">#REF!</definedName>
    <definedName name="_10_10_Other_Lists">#REF!</definedName>
    <definedName name="_11_11_U_Groups">#REF!</definedName>
    <definedName name="_12_12_PBCs">#REF!</definedName>
    <definedName name="_123Graph_A_1" localSheetId="4" hidden="1">#REF!</definedName>
    <definedName name="_123Graph_A_1" localSheetId="1" hidden="1">#REF!</definedName>
    <definedName name="_123Graph_A_1" localSheetId="2" hidden="1">#REF!</definedName>
    <definedName name="_123Graph_A_1" localSheetId="3" hidden="1">#REF!</definedName>
    <definedName name="_123Graph_A_1" localSheetId="5" hidden="1">#REF!</definedName>
    <definedName name="_123Graph_A_1" hidden="1">#REF!</definedName>
    <definedName name="_123Graph_B_1" localSheetId="4" hidden="1">#REF!</definedName>
    <definedName name="_123Graph_B_1" localSheetId="1" hidden="1">#REF!</definedName>
    <definedName name="_123Graph_B_1" localSheetId="2" hidden="1">#REF!</definedName>
    <definedName name="_123Graph_B_1" localSheetId="3" hidden="1">#REF!</definedName>
    <definedName name="_123Graph_B_1" localSheetId="5" hidden="1">#REF!</definedName>
    <definedName name="_123Graph_B_1" hidden="1">#REF!</definedName>
    <definedName name="_2_0__123Grap" localSheetId="4" hidden="1">#REF!</definedName>
    <definedName name="_2_0__123Grap" localSheetId="1" hidden="1">#REF!</definedName>
    <definedName name="_2_0__123Grap" localSheetId="2" hidden="1">#REF!</definedName>
    <definedName name="_2_0__123Grap" localSheetId="3" hidden="1">#REF!</definedName>
    <definedName name="_2_0__123Grap" localSheetId="5" hidden="1">#REF!</definedName>
    <definedName name="_2_0__123Grap" hidden="1">#REF!</definedName>
    <definedName name="_2_02_Subchapters">#REF!</definedName>
    <definedName name="_2_123Grap" localSheetId="4" hidden="1">#REF!</definedName>
    <definedName name="_2_123Grap" localSheetId="1" hidden="1">#REF!</definedName>
    <definedName name="_2_123Grap" localSheetId="2" hidden="1">#REF!</definedName>
    <definedName name="_2_123Grap" localSheetId="3" hidden="1">#REF!</definedName>
    <definedName name="_2_123Grap" localSheetId="5" hidden="1">#REF!</definedName>
    <definedName name="_2_123Grap" hidden="1">#REF!</definedName>
    <definedName name="_3_0_S" localSheetId="4" hidden="1">#REF!</definedName>
    <definedName name="_3_0_S" localSheetId="1" hidden="1">#REF!</definedName>
    <definedName name="_3_0_S" localSheetId="2" hidden="1">#REF!</definedName>
    <definedName name="_3_0_S" localSheetId="3" hidden="1">#REF!</definedName>
    <definedName name="_3_0_S" localSheetId="5" hidden="1">#REF!</definedName>
    <definedName name="_3_0_S" hidden="1">#REF!</definedName>
    <definedName name="_3_03_HRGs">#REF!</definedName>
    <definedName name="_3_123Grap" localSheetId="4" hidden="1">#REF!</definedName>
    <definedName name="_3_123Grap" localSheetId="1" hidden="1">#REF!</definedName>
    <definedName name="_3_123Grap" localSheetId="2" hidden="1">#REF!</definedName>
    <definedName name="_3_123Grap" localSheetId="3" hidden="1">#REF!</definedName>
    <definedName name="_3_123Grap" localSheetId="5" hidden="1">#REF!</definedName>
    <definedName name="_3_123Grap" hidden="1">#REF!</definedName>
    <definedName name="_34_123Grap" localSheetId="4" hidden="1">#REF!</definedName>
    <definedName name="_34_123Grap" localSheetId="1" hidden="1">#REF!</definedName>
    <definedName name="_34_123Grap" localSheetId="2" hidden="1">#REF!</definedName>
    <definedName name="_34_123Grap" localSheetId="3" hidden="1">#REF!</definedName>
    <definedName name="_34_123Grap" localSheetId="5" hidden="1">#REF!</definedName>
    <definedName name="_34_123Grap" hidden="1">#REF!</definedName>
    <definedName name="_4_04_Code_to_Group_Table">#REF!</definedName>
    <definedName name="_42S" localSheetId="4" hidden="1">#REF!</definedName>
    <definedName name="_42S" localSheetId="1" hidden="1">#REF!</definedName>
    <definedName name="_42S" localSheetId="2" hidden="1">#REF!</definedName>
    <definedName name="_42S" localSheetId="3" hidden="1">#REF!</definedName>
    <definedName name="_42S" localSheetId="5" hidden="1">#REF!</definedName>
    <definedName name="_42S" hidden="1">#REF!</definedName>
    <definedName name="_4S" localSheetId="4" hidden="1">#REF!</definedName>
    <definedName name="_4S" localSheetId="1" hidden="1">#REF!</definedName>
    <definedName name="_4S" localSheetId="2" hidden="1">#REF!</definedName>
    <definedName name="_4S" localSheetId="3" hidden="1">#REF!</definedName>
    <definedName name="_4S" localSheetId="5" hidden="1">#REF!</definedName>
    <definedName name="_4S" hidden="1">#REF!</definedName>
    <definedName name="_5_0__123Grap" localSheetId="4" hidden="1">#REF!</definedName>
    <definedName name="_5_0__123Grap" localSheetId="1" hidden="1">#REF!</definedName>
    <definedName name="_5_0__123Grap" localSheetId="2" hidden="1">#REF!</definedName>
    <definedName name="_5_0__123Grap" localSheetId="3" hidden="1">#REF!</definedName>
    <definedName name="_5_0__123Grap" localSheetId="5" hidden="1">#REF!</definedName>
    <definedName name="_5_0__123Grap" hidden="1">#REF!</definedName>
    <definedName name="_5_05_Group_to_Split_Table">#REF!</definedName>
    <definedName name="_6_0_S" localSheetId="4" hidden="1">#REF!</definedName>
    <definedName name="_6_0_S" localSheetId="1" hidden="1">#REF!</definedName>
    <definedName name="_6_0_S" localSheetId="2" hidden="1">#REF!</definedName>
    <definedName name="_6_0_S" localSheetId="3" hidden="1">#REF!</definedName>
    <definedName name="_6_0_S" localSheetId="5" hidden="1">#REF!</definedName>
    <definedName name="_6_0_S" hidden="1">#REF!</definedName>
    <definedName name="_6_06_Flags">#REF!</definedName>
    <definedName name="_6_123Grap" localSheetId="4" hidden="1">#REF!</definedName>
    <definedName name="_6_123Grap" localSheetId="1" hidden="1">#REF!</definedName>
    <definedName name="_6_123Grap" localSheetId="2" hidden="1">#REF!</definedName>
    <definedName name="_6_123Grap" localSheetId="3" hidden="1">#REF!</definedName>
    <definedName name="_6_123Grap" localSheetId="5" hidden="1">#REF!</definedName>
    <definedName name="_6_123Grap" hidden="1">#REF!</definedName>
    <definedName name="_7_07_Hierarchy_Lists">#REF!</definedName>
    <definedName name="_8_08_Global_Lists">#REF!</definedName>
    <definedName name="_8_123Grap" localSheetId="4" hidden="1">#REF!</definedName>
    <definedName name="_8_123Grap" localSheetId="1" hidden="1">#REF!</definedName>
    <definedName name="_8_123Grap" localSheetId="2" hidden="1">#REF!</definedName>
    <definedName name="_8_123Grap" localSheetId="3" hidden="1">#REF!</definedName>
    <definedName name="_8_123Grap" localSheetId="5" hidden="1">#REF!</definedName>
    <definedName name="_8_123Grap" hidden="1">#REF!</definedName>
    <definedName name="_8S" localSheetId="4" hidden="1">#REF!</definedName>
    <definedName name="_8S" localSheetId="1" hidden="1">#REF!</definedName>
    <definedName name="_8S" localSheetId="2" hidden="1">#REF!</definedName>
    <definedName name="_8S" localSheetId="3" hidden="1">#REF!</definedName>
    <definedName name="_8S" localSheetId="5" hidden="1">#REF!</definedName>
    <definedName name="_8S" hidden="1">#REF!</definedName>
    <definedName name="_9_09_CC_Lists">#REF!</definedName>
    <definedName name="_ADS2010" localSheetId="4">#REF!</definedName>
    <definedName name="_ADS2010" localSheetId="1">#REF!</definedName>
    <definedName name="_ADS2010" localSheetId="2">#REF!</definedName>
    <definedName name="_ADS2010" localSheetId="3">#REF!</definedName>
    <definedName name="_ADS2010" localSheetId="5">#REF!</definedName>
    <definedName name="_ADS2010">#REF!</definedName>
    <definedName name="_AMO_UniqueIdentifier" hidden="1">"'95855f14-3708-42be-827a-67de891e7598'"</definedName>
    <definedName name="_AMO_UniqueIdentifier2" hidden="1">"'f6a48cb9-158b-447f-a1b7-2ab5a8bc2aae'"</definedName>
    <definedName name="_C2G_Including_Desc___ChapterSub_and_Crosstab">#REF!</definedName>
    <definedName name="_C2G_Split_inc_Desc_Crosstab">#REF!</definedName>
    <definedName name="_Key1" localSheetId="4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5" hidden="1">#REF!</definedName>
    <definedName name="_Key1" hidden="1">#REF!</definedName>
    <definedName name="_net1" localSheetId="4" hidden="1">{"NET",#N/A,FALSE,"401C11"}</definedName>
    <definedName name="_net1" localSheetId="1" hidden="1">{"NET",#N/A,FALSE,"401C11"}</definedName>
    <definedName name="_net1" localSheetId="2" hidden="1">{"NET",#N/A,FALSE,"401C11"}</definedName>
    <definedName name="_net1" localSheetId="3" hidden="1">{"NET",#N/A,FALSE,"401C11"}</definedName>
    <definedName name="_net1" localSheetId="5" hidden="1">{"NET",#N/A,FALSE,"401C11"}</definedName>
    <definedName name="_net1" hidden="1">{"NET",#N/A,FALSE,"401C11"}</definedName>
    <definedName name="_Order1" hidden="1">0</definedName>
    <definedName name="_Sort" localSheetId="4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5" hidden="1">#REF!</definedName>
    <definedName name="_Sort" hidden="1">#REF!</definedName>
    <definedName name="a" localSheetId="4" hidden="1">{"CHARGE",#N/A,FALSE,"401C11"}</definedName>
    <definedName name="a" localSheetId="1" hidden="1">{"CHARGE",#N/A,FALSE,"401C11"}</definedName>
    <definedName name="a" localSheetId="2" hidden="1">{"CHARGE",#N/A,FALSE,"401C11"}</definedName>
    <definedName name="a" localSheetId="3" hidden="1">{"CHARGE",#N/A,FALSE,"401C11"}</definedName>
    <definedName name="a" localSheetId="5" hidden="1">{"CHARGE",#N/A,FALSE,"401C11"}</definedName>
    <definedName name="a" hidden="1">{"CHARGE",#N/A,FALSE,"401C11"}</definedName>
    <definedName name="aa" localSheetId="4" hidden="1">{"CHARGE",#N/A,FALSE,"401C11"}</definedName>
    <definedName name="aa" localSheetId="1" hidden="1">{"CHARGE",#N/A,FALSE,"401C11"}</definedName>
    <definedName name="aa" localSheetId="2" hidden="1">{"CHARGE",#N/A,FALSE,"401C11"}</definedName>
    <definedName name="aa" localSheetId="3" hidden="1">{"CHARGE",#N/A,FALSE,"401C11"}</definedName>
    <definedName name="aa" localSheetId="5" hidden="1">{"CHARGE",#N/A,FALSE,"401C11"}</definedName>
    <definedName name="aa" hidden="1">{"CHARGE",#N/A,FALSE,"401C11"}</definedName>
    <definedName name="aaa" localSheetId="4" hidden="1">{"CHARGE",#N/A,FALSE,"401C11"}</definedName>
    <definedName name="aaa" localSheetId="1" hidden="1">{"CHARGE",#N/A,FALSE,"401C11"}</definedName>
    <definedName name="aaa" localSheetId="2" hidden="1">{"CHARGE",#N/A,FALSE,"401C11"}</definedName>
    <definedName name="aaa" localSheetId="3" hidden="1">{"CHARGE",#N/A,FALSE,"401C11"}</definedName>
    <definedName name="aaa" localSheetId="5" hidden="1">{"CHARGE",#N/A,FALSE,"401C11"}</definedName>
    <definedName name="aaa" hidden="1">{"CHARGE",#N/A,FALSE,"401C11"}</definedName>
    <definedName name="aaaa" localSheetId="4" hidden="1">{"CHARGE",#N/A,FALSE,"401C11"}</definedName>
    <definedName name="aaaa" localSheetId="1" hidden="1">{"CHARGE",#N/A,FALSE,"401C11"}</definedName>
    <definedName name="aaaa" localSheetId="2" hidden="1">{"CHARGE",#N/A,FALSE,"401C11"}</definedName>
    <definedName name="aaaa" localSheetId="3" hidden="1">{"CHARGE",#N/A,FALSE,"401C11"}</definedName>
    <definedName name="aaaa" localSheetId="5" hidden="1">{"CHARGE",#N/A,FALSE,"401C11"}</definedName>
    <definedName name="aaaa" hidden="1">{"CHARGE",#N/A,FALSE,"401C11"}</definedName>
    <definedName name="abc" localSheetId="4" hidden="1">{"NET",#N/A,FALSE,"401C11"}</definedName>
    <definedName name="abc" localSheetId="1" hidden="1">{"NET",#N/A,FALSE,"401C11"}</definedName>
    <definedName name="abc" localSheetId="2" hidden="1">{"NET",#N/A,FALSE,"401C11"}</definedName>
    <definedName name="abc" localSheetId="3" hidden="1">{"NET",#N/A,FALSE,"401C11"}</definedName>
    <definedName name="abc" localSheetId="5" hidden="1">{"NET",#N/A,FALSE,"401C11"}</definedName>
    <definedName name="abc" hidden="1">{"NET",#N/A,FALSE,"401C11"}</definedName>
    <definedName name="AcqStage">#REF!</definedName>
    <definedName name="adbr" localSheetId="4" hidden="1">{"CHARGE",#N/A,FALSE,"401C11"}</definedName>
    <definedName name="adbr" localSheetId="1" hidden="1">{"CHARGE",#N/A,FALSE,"401C11"}</definedName>
    <definedName name="adbr" localSheetId="2" hidden="1">{"CHARGE",#N/A,FALSE,"401C11"}</definedName>
    <definedName name="adbr" localSheetId="3" hidden="1">{"CHARGE",#N/A,FALSE,"401C11"}</definedName>
    <definedName name="adbr" localSheetId="5" hidden="1">{"CHARGE",#N/A,FALSE,"401C11"}</definedName>
    <definedName name="adbr" hidden="1">{"CHARGE",#N/A,FALSE,"401C11"}</definedName>
    <definedName name="AgeQuintiles">#REF!</definedName>
    <definedName name="Agg2Baseline1516">#REF!</definedName>
    <definedName name="Agg2CloseDfT1516">#REF!</definedName>
    <definedName name="Agg2CloseTarget1617FirstRow">#REF!</definedName>
    <definedName name="Agg2OpenTarget1617FirstRow">#REF!</definedName>
    <definedName name="AggCloseTarget1617FirstRow">#REF!</definedName>
    <definedName name="AggOpenTarget1617FirstRow">#REF!</definedName>
    <definedName name="AggXPCOBaseline1516">#REF!</definedName>
    <definedName name="AggXPCOCloseDfT1516">#REF!</definedName>
    <definedName name="AKI_Tariff_Calc">#REF!</definedName>
    <definedName name="Allocations_2" localSheetId="4">#REF!</definedName>
    <definedName name="Allocations_2" localSheetId="1">#REF!</definedName>
    <definedName name="Allocations_2" localSheetId="2">#REF!</definedName>
    <definedName name="Allocations_2" localSheetId="3">#REF!</definedName>
    <definedName name="Allocations_2" localSheetId="5">#REF!</definedName>
    <definedName name="Allocations_2">#REF!</definedName>
    <definedName name="AvailableEnvelopeYear0" localSheetId="4">#REF!</definedName>
    <definedName name="AvailableEnvelopeYear0" localSheetId="1">#REF!</definedName>
    <definedName name="AvailableEnvelopeYear0" localSheetId="2">#REF!</definedName>
    <definedName name="AvailableEnvelopeYear0" localSheetId="3">#REF!</definedName>
    <definedName name="AvailableEnvelopeYear0" localSheetId="5">glidepath_parameters!$B$4</definedName>
    <definedName name="AvailableEnvelopeYear0">#REF!</definedName>
    <definedName name="AvailableEnvelopeYear1" localSheetId="4">#REF!</definedName>
    <definedName name="AvailableEnvelopeYear1" localSheetId="1">#REF!</definedName>
    <definedName name="AvailableEnvelopeYear1" localSheetId="2">#REF!</definedName>
    <definedName name="AvailableEnvelopeYear1" localSheetId="3">#REF!</definedName>
    <definedName name="AvailableEnvelopeYear1" localSheetId="5">glidepath_parameters!$E$4</definedName>
    <definedName name="AvailableEnvelopeYear1">#REF!</definedName>
    <definedName name="AvailableEnvelopeYear2" localSheetId="4">#REF!</definedName>
    <definedName name="AvailableEnvelopeYear2" localSheetId="1">#REF!</definedName>
    <definedName name="AvailableEnvelopeYear2" localSheetId="2">#REF!</definedName>
    <definedName name="AvailableEnvelopeYear2" localSheetId="3">#REF!</definedName>
    <definedName name="AvailableEnvelopeYear2" localSheetId="5">glidepath_parameters!$H$4</definedName>
    <definedName name="AvailableEnvelopeYear2">#REF!</definedName>
    <definedName name="AvailableEnvelopeYear3" localSheetId="4">#REF!</definedName>
    <definedName name="AvailableEnvelopeYear3" localSheetId="1">#REF!</definedName>
    <definedName name="AvailableEnvelopeYear3" localSheetId="2">#REF!</definedName>
    <definedName name="AvailableEnvelopeYear3" localSheetId="3">#REF!</definedName>
    <definedName name="AvailableEnvelopeYear3" localSheetId="5">glidepath_parameters!$K$4</definedName>
    <definedName name="AvailableEnvelopeYear3">#REF!</definedName>
    <definedName name="b" localSheetId="4" hidden="1">{"CHARGE",#N/A,FALSE,"401C11"}</definedName>
    <definedName name="b" localSheetId="1" hidden="1">{"CHARGE",#N/A,FALSE,"401C11"}</definedName>
    <definedName name="b" localSheetId="2" hidden="1">{"CHARGE",#N/A,FALSE,"401C11"}</definedName>
    <definedName name="b" localSheetId="3" hidden="1">{"CHARGE",#N/A,FALSE,"401C11"}</definedName>
    <definedName name="b" localSheetId="5" hidden="1">{"CHARGE",#N/A,FALSE,"401C11"}</definedName>
    <definedName name="b" hidden="1">{"CHARGE",#N/A,FALSE,"401C11"}</definedName>
    <definedName name="BalanceYear1" localSheetId="5">glidepath_parameters!$E$9</definedName>
    <definedName name="BalanceYear1">#REF!</definedName>
    <definedName name="BalanceYear2" localSheetId="5">glidepath_parameters!$H$9</definedName>
    <definedName name="BalanceYear2">#REF!</definedName>
    <definedName name="BalanceYear3" localSheetId="5">glidepath_parameters!$K$9</definedName>
    <definedName name="BalanceYear3">#REF!</definedName>
    <definedName name="BaseGrowthSelectorYear1" localSheetId="4">#REF!</definedName>
    <definedName name="BaseGrowthSelectorYear1" localSheetId="1">#REF!</definedName>
    <definedName name="BaseGrowthSelectorYear1" localSheetId="2">#REF!</definedName>
    <definedName name="BaseGrowthSelectorYear1" localSheetId="3">#REF!</definedName>
    <definedName name="BaseGrowthSelectorYear1" localSheetId="5">glidepath_parameters!$E$12</definedName>
    <definedName name="BaseGrowthSelectorYear1">#REF!</definedName>
    <definedName name="BaseGrowthSelectorYear2" localSheetId="4">#REF!</definedName>
    <definedName name="BaseGrowthSelectorYear2" localSheetId="1">#REF!</definedName>
    <definedName name="BaseGrowthSelectorYear2" localSheetId="2">#REF!</definedName>
    <definedName name="BaseGrowthSelectorYear2" localSheetId="3">#REF!</definedName>
    <definedName name="BaseGrowthSelectorYear2" localSheetId="5">glidepath_parameters!$H$12</definedName>
    <definedName name="BaseGrowthSelectorYear2">#REF!</definedName>
    <definedName name="BaseGrowthSelectorYear3" localSheetId="4">#REF!</definedName>
    <definedName name="BaseGrowthSelectorYear3" localSheetId="1">#REF!</definedName>
    <definedName name="BaseGrowthSelectorYear3" localSheetId="2">#REF!</definedName>
    <definedName name="BaseGrowthSelectorYear3" localSheetId="3">#REF!</definedName>
    <definedName name="BaseGrowthSelectorYear3" localSheetId="5">glidepath_parameters!$K$12</definedName>
    <definedName name="BaseGrowthSelectorYear3">#REF!</definedName>
    <definedName name="BaselinesTotalYear0" localSheetId="5">glidepath_parameters!$B$7</definedName>
    <definedName name="BaselinesTotalYear0">#REF!</definedName>
    <definedName name="BaselinesTotalYear1" localSheetId="4">#REF!</definedName>
    <definedName name="BaselinesTotalYear1" localSheetId="1">#REF!</definedName>
    <definedName name="BaselinesTotalYear1" localSheetId="2">#REF!</definedName>
    <definedName name="BaselinesTotalYear1" localSheetId="3">#REF!</definedName>
    <definedName name="BaselinesTotalYear1" localSheetId="5">glidepath_parameters!$E$8</definedName>
    <definedName name="BaselinesTotalYear1">#REF!</definedName>
    <definedName name="BaselinesTotalYear2" localSheetId="4">#REF!</definedName>
    <definedName name="BaselinesTotalYear2" localSheetId="1">#REF!</definedName>
    <definedName name="BaselinesTotalYear2" localSheetId="2">#REF!</definedName>
    <definedName name="BaselinesTotalYear2" localSheetId="3">#REF!</definedName>
    <definedName name="BaselinesTotalYear2" localSheetId="5">glidepath_parameters!$H$8</definedName>
    <definedName name="BaselinesTotalYear2">#REF!</definedName>
    <definedName name="BaselinesTotalYear3" localSheetId="4">#REF!</definedName>
    <definedName name="BaselinesTotalYear3" localSheetId="1">#REF!</definedName>
    <definedName name="BaselinesTotalYear3" localSheetId="2">#REF!</definedName>
    <definedName name="BaselinesTotalYear3" localSheetId="3">#REF!</definedName>
    <definedName name="BaselinesTotalYear3" localSheetId="5">glidepath_parameters!$K$8</definedName>
    <definedName name="BaselinesTotalYear3">#REF!</definedName>
    <definedName name="BaseYear">#REF!</definedName>
    <definedName name="Births_Total">#REF!</definedName>
    <definedName name="BMGHIndex" hidden="1">"O"</definedName>
    <definedName name="bn" hidden="1">#REF!</definedName>
    <definedName name="bpth">#REF!</definedName>
    <definedName name="BPTHOME">#REF!</definedName>
    <definedName name="Building_Weight">#REF!</definedName>
    <definedName name="CapSchemes">OFFSET(#REF!,1,0,COUNTA(#REF!),1)</definedName>
    <definedName name="Casemix_categories">#REF!</definedName>
    <definedName name="CB_Other_Mandatory">#REF!</definedName>
    <definedName name="CB_Renal_CKD">#REF!</definedName>
    <definedName name="CB_Unbundled">#REF!</definedName>
    <definedName name="CC_ACT">#REF!</definedName>
    <definedName name="CC_UC">#REF!</definedName>
    <definedName name="CCG18Age65decile">#REF!</definedName>
    <definedName name="CCG18IMDdecile">#REF!</definedName>
    <definedName name="CCG18IMDxAge10x10">#REF!</definedName>
    <definedName name="CCG18InOutLdn">#REF!</definedName>
    <definedName name="CCGCodeList1819">#REF!</definedName>
    <definedName name="CCGQuanta">#REF!</definedName>
    <definedName name="CCGWPop1819">#REF!</definedName>
    <definedName name="change1" localSheetId="4" hidden="1">{"CHARGE",#N/A,FALSE,"401C11"}</definedName>
    <definedName name="change1" localSheetId="1" hidden="1">{"CHARGE",#N/A,FALSE,"401C11"}</definedName>
    <definedName name="change1" localSheetId="2" hidden="1">{"CHARGE",#N/A,FALSE,"401C11"}</definedName>
    <definedName name="change1" localSheetId="3" hidden="1">{"CHARGE",#N/A,FALSE,"401C11"}</definedName>
    <definedName name="change1" localSheetId="5" hidden="1">{"CHARGE",#N/A,FALSE,"401C11"}</definedName>
    <definedName name="change1" hidden="1">{"CHARGE",#N/A,FALSE,"401C11"}</definedName>
    <definedName name="charge" localSheetId="4" hidden="1">{"CHARGE",#N/A,FALSE,"401C11"}</definedName>
    <definedName name="charge" localSheetId="1" hidden="1">{"CHARGE",#N/A,FALSE,"401C11"}</definedName>
    <definedName name="charge" localSheetId="2" hidden="1">{"CHARGE",#N/A,FALSE,"401C11"}</definedName>
    <definedName name="charge" localSheetId="3" hidden="1">{"CHARGE",#N/A,FALSE,"401C11"}</definedName>
    <definedName name="charge" localSheetId="5" hidden="1">{"CHARGE",#N/A,FALSE,"401C11"}</definedName>
    <definedName name="charge" hidden="1">{"CHARGE",#N/A,FALSE,"401C11"}</definedName>
    <definedName name="CHEM_ACT">#REF!</definedName>
    <definedName name="Chem_Tariff_Calc">#REF!</definedName>
    <definedName name="CHEM_UC">#REF!</definedName>
    <definedName name="ClosingDfTAGG1617">#REF!</definedName>
    <definedName name="ClosingDfTAGG1718">#REF!</definedName>
    <definedName name="ClosingDfTAGG1819">#REF!</definedName>
    <definedName name="ClosingDfTCCG1617">#REF!</definedName>
    <definedName name="ClosingDfTCCG1718">#REF!</definedName>
    <definedName name="ClosingDfTCCG1819">#REF!</definedName>
    <definedName name="ClosingDfTPCM1617">#REF!</definedName>
    <definedName name="ClosingDfTPCM1718">#REF!</definedName>
    <definedName name="ClosingDfTPCM1819">#REF!</definedName>
    <definedName name="ClosingDfTSS1617">#REF!</definedName>
    <definedName name="ClosingDfTSS1718">#REF!</definedName>
    <definedName name="ClosingDfTSS1819">#REF!</definedName>
    <definedName name="CNST_Table">#REF!</definedName>
    <definedName name="Codes">#REF!</definedName>
    <definedName name="ConsolSheets">#REF!</definedName>
    <definedName name="CQUIN_2021_22">#REF!</definedName>
    <definedName name="Currency_Description_RC1314">#REF!</definedName>
    <definedName name="DADS_ACT">#REF!</definedName>
    <definedName name="DADS_UC">#REF!</definedName>
    <definedName name="DC_ACT">#REF!</definedName>
    <definedName name="DC_UC">#REF!</definedName>
    <definedName name="DCOInnerOuterLondon1819">#REF!</definedName>
    <definedName name="DelegatedMHGrowthY1" localSheetId="4">#REF!</definedName>
    <definedName name="DelegatedMHGrowthY1" localSheetId="1">#REF!</definedName>
    <definedName name="DelegatedMHGrowthY1" localSheetId="2">#REF!</definedName>
    <definedName name="DelegatedMHGrowthY1" localSheetId="3">#REF!</definedName>
    <definedName name="DelegatedMHGrowthY1" localSheetId="5">glidepath_parameters!$E$16</definedName>
    <definedName name="DelegatedMHGrowthY1">#REF!</definedName>
    <definedName name="DelegatedMHGrowthY2" localSheetId="4">#REF!</definedName>
    <definedName name="DelegatedMHGrowthY2" localSheetId="1">#REF!</definedName>
    <definedName name="DelegatedMHGrowthY2" localSheetId="2">#REF!</definedName>
    <definedName name="DelegatedMHGrowthY2" localSheetId="3">#REF!</definedName>
    <definedName name="DelegatedMHGrowthY2" localSheetId="5">glidepath_parameters!$H$16</definedName>
    <definedName name="DelegatedMHGrowthY2">#REF!</definedName>
    <definedName name="DelegatedMHGrowthY3" localSheetId="4">#REF!</definedName>
    <definedName name="DelegatedMHGrowthY3" localSheetId="1">#REF!</definedName>
    <definedName name="DelegatedMHGrowthY3" localSheetId="2">#REF!</definedName>
    <definedName name="DelegatedMHGrowthY3" localSheetId="3">#REF!</definedName>
    <definedName name="DelegatedMHGrowthY3" localSheetId="5">glidepath_parameters!$K$16</definedName>
    <definedName name="DelegatedMHGrowthY3">#REF!</definedName>
    <definedName name="DelegatedMHGrowthYear1">#REF!</definedName>
    <definedName name="Delivery_casemix_categories">#REF!</definedName>
    <definedName name="Delivery_Complications_Flag">#REF!</definedName>
    <definedName name="DI_Cost_of_Rep_Calc">#REF!</definedName>
    <definedName name="DI_Tariff_Calc">#REF!</definedName>
    <definedName name="Direct_Access_Tariff_Calc">#REF!</definedName>
    <definedName name="dog" localSheetId="4" hidden="1">{"NET",#N/A,FALSE,"401C11"}</definedName>
    <definedName name="dog" localSheetId="1" hidden="1">{"NET",#N/A,FALSE,"401C11"}</definedName>
    <definedName name="dog" localSheetId="2" hidden="1">{"NET",#N/A,FALSE,"401C11"}</definedName>
    <definedName name="dog" localSheetId="3" hidden="1">{"NET",#N/A,FALSE,"401C11"}</definedName>
    <definedName name="dog" localSheetId="5" hidden="1">{"NET",#N/A,FALSE,"401C11"}</definedName>
    <definedName name="dog" hidden="1">{"NET",#N/A,FALSE,"401C11"}</definedName>
    <definedName name="eff_update">#REF!</definedName>
    <definedName name="Efficiency_1617">#REF!</definedName>
    <definedName name="EL_ACT">#REF!</definedName>
    <definedName name="EL_UC">#REF!</definedName>
    <definedName name="EL_XS_ACT">#REF!</definedName>
    <definedName name="EL_XS_UC">#REF!</definedName>
    <definedName name="EM_ACT">#REF!</definedName>
    <definedName name="EM_UC">#REF!</definedName>
    <definedName name="EnvelopeGapYear0" localSheetId="5">glidepath_parameters!$B$6</definedName>
    <definedName name="EnvelopeGapYear0">#REF!</definedName>
    <definedName name="EnvelopeGapYear1" localSheetId="5">glidepath_parameters!$E$6</definedName>
    <definedName name="EnvelopeGapYear1">#REF!</definedName>
    <definedName name="EnvelopeGapYear2" localSheetId="5">glidepath_parameters!$H$6</definedName>
    <definedName name="EnvelopeGapYear2">#REF!</definedName>
    <definedName name="EnvelopeGapYear3" localSheetId="5">glidepath_parameters!$K$6</definedName>
    <definedName name="EnvelopeGapYear3">#REF!</definedName>
    <definedName name="Epraccur22_updated">#REF!</definedName>
    <definedName name="ERFCore_Year0" localSheetId="4">#REF!</definedName>
    <definedName name="ERFCore_Year0" localSheetId="1">#REF!</definedName>
    <definedName name="ERFCore_Year0" localSheetId="2">#REF!</definedName>
    <definedName name="ERFCore_Year0" localSheetId="3">#REF!</definedName>
    <definedName name="ERFCore_Year0" localSheetId="5">#REF!</definedName>
    <definedName name="ERFCore_Year0">#REF!</definedName>
    <definedName name="EV__LASTREFTIME__" hidden="1">40339.4799074074</definedName>
    <definedName name="Expired" hidden="1">FALSE</definedName>
    <definedName name="Extracts_per_practice">#REF!</definedName>
    <definedName name="Fccg">INDIRECT("Threshold!$U$3:$U$"&amp;#REF!)</definedName>
    <definedName name="female">#REF!</definedName>
    <definedName name="femaleimprove">#REF!</definedName>
    <definedName name="Females">#REF!</definedName>
    <definedName name="femaletab">#REF!</definedName>
    <definedName name="FinAllocAGG1617">#REF!</definedName>
    <definedName name="FinAllocAGG1718">#REF!</definedName>
    <definedName name="FinAllocAGG1819">#REF!</definedName>
    <definedName name="FinAllocCCG1617">#REF!</definedName>
    <definedName name="FinAllocCCG1718">#REF!</definedName>
    <definedName name="FinAllocCCG1819">#REF!</definedName>
    <definedName name="FinAllocPCM1617">#REF!</definedName>
    <definedName name="FinAllocPCM1718">#REF!</definedName>
    <definedName name="FinAllocPCM1819">#REF!</definedName>
    <definedName name="FinAllocSS1617">#REF!</definedName>
    <definedName name="FinAllocSS1718">#REF!</definedName>
    <definedName name="FinAllocSS1819">#REF!</definedName>
    <definedName name="fn" localSheetId="4">#REF!</definedName>
    <definedName name="fn" localSheetId="1">#REF!</definedName>
    <definedName name="fn" localSheetId="2">#REF!</definedName>
    <definedName name="fn" localSheetId="3">#REF!</definedName>
    <definedName name="fn" localSheetId="5">#REF!</definedName>
    <definedName name="fn">#REF!</definedName>
    <definedName name="FormerAreaTeams">#REF!</definedName>
    <definedName name="Fstpccg">INDIRECT("Threshold!$S$3:$S$"&amp;#REF!)</definedName>
    <definedName name="Fstptrust">INDIRECT("Threshold!$W$3:$W$"&amp;#REF!)</definedName>
    <definedName name="Ftrust">"INDIRECT(""Threshold!$Y$3:$Y$""&amp;$AH$2)"</definedName>
    <definedName name="gfff" localSheetId="4" hidden="1">{"CHARGE",#N/A,FALSE,"401C11"}</definedName>
    <definedName name="gfff" localSheetId="1" hidden="1">{"CHARGE",#N/A,FALSE,"401C11"}</definedName>
    <definedName name="gfff" localSheetId="2" hidden="1">{"CHARGE",#N/A,FALSE,"401C11"}</definedName>
    <definedName name="gfff" localSheetId="3" hidden="1">{"CHARGE",#N/A,FALSE,"401C11"}</definedName>
    <definedName name="gfff" localSheetId="5" hidden="1">{"CHARGE",#N/A,FALSE,"401C11"}</definedName>
    <definedName name="gfff" hidden="1">{"CHARGE",#N/A,FALSE,"401C11"}</definedName>
    <definedName name="GG" localSheetId="4" hidden="1">#REF!</definedName>
    <definedName name="GG" localSheetId="1" hidden="1">#REF!</definedName>
    <definedName name="GG" localSheetId="2" hidden="1">#REF!</definedName>
    <definedName name="GG" localSheetId="3" hidden="1">#REF!</definedName>
    <definedName name="GG" localSheetId="5" hidden="1">#REF!</definedName>
    <definedName name="GG" hidden="1">#REF!</definedName>
    <definedName name="GlidepathEnvelopeYear0" localSheetId="4">#REF!</definedName>
    <definedName name="GlidepathEnvelopeYear0" localSheetId="1">#REF!</definedName>
    <definedName name="GlidepathEnvelopeYear0" localSheetId="2">#REF!</definedName>
    <definedName name="GlidepathEnvelopeYear0" localSheetId="3">#REF!</definedName>
    <definedName name="GlidepathEnvelopeYear0" localSheetId="5">glidepath_parameters!$B$5</definedName>
    <definedName name="GlidepathEnvelopeYear0">#REF!</definedName>
    <definedName name="GlidepathEnvelopeYear1" localSheetId="4">#REF!</definedName>
    <definedName name="GlidepathEnvelopeYear1" localSheetId="1">#REF!</definedName>
    <definedName name="GlidepathEnvelopeYear1" localSheetId="2">#REF!</definedName>
    <definedName name="GlidepathEnvelopeYear1" localSheetId="3">#REF!</definedName>
    <definedName name="GlidepathEnvelopeYear1" localSheetId="5">glidepath_parameters!$E$5</definedName>
    <definedName name="GlidepathEnvelopeYear1">#REF!</definedName>
    <definedName name="GlidepathEnvelopeYear2" localSheetId="4">#REF!</definedName>
    <definedName name="GlidepathEnvelopeYear2" localSheetId="1">#REF!</definedName>
    <definedName name="GlidepathEnvelopeYear2" localSheetId="2">#REF!</definedName>
    <definedName name="GlidepathEnvelopeYear2" localSheetId="3">#REF!</definedName>
    <definedName name="GlidepathEnvelopeYear2" localSheetId="5">glidepath_parameters!$H$5</definedName>
    <definedName name="GlidepathEnvelopeYear2">#REF!</definedName>
    <definedName name="GlidepathEnvelopeYear3" localSheetId="4">#REF!</definedName>
    <definedName name="GlidepathEnvelopeYear3" localSheetId="1">#REF!</definedName>
    <definedName name="GlidepathEnvelopeYear3" localSheetId="2">#REF!</definedName>
    <definedName name="GlidepathEnvelopeYear3" localSheetId="3">#REF!</definedName>
    <definedName name="GlidepathEnvelopeYear3" localSheetId="5">glidepath_parameters!$K$5</definedName>
    <definedName name="GlidepathEnvelopeYear3">#REF!</definedName>
    <definedName name="GP_list_sept22_updated">#REF!</definedName>
    <definedName name="GrantStage">#REF!</definedName>
    <definedName name="gross" localSheetId="4" hidden="1">{"GROSS",#N/A,FALSE,"401C11"}</definedName>
    <definedName name="gross" localSheetId="1" hidden="1">{"GROSS",#N/A,FALSE,"401C11"}</definedName>
    <definedName name="gross" localSheetId="2" hidden="1">{"GROSS",#N/A,FALSE,"401C11"}</definedName>
    <definedName name="gross" localSheetId="3" hidden="1">{"GROSS",#N/A,FALSE,"401C11"}</definedName>
    <definedName name="gross" localSheetId="5" hidden="1">{"GROSS",#N/A,FALSE,"401C11"}</definedName>
    <definedName name="gross" hidden="1">{"GROSS",#N/A,FALSE,"401C11"}</definedName>
    <definedName name="gross1" localSheetId="4" hidden="1">{"GROSS",#N/A,FALSE,"401C11"}</definedName>
    <definedName name="gross1" localSheetId="1" hidden="1">{"GROSS",#N/A,FALSE,"401C11"}</definedName>
    <definedName name="gross1" localSheetId="2" hidden="1">{"GROSS",#N/A,FALSE,"401C11"}</definedName>
    <definedName name="gross1" localSheetId="3" hidden="1">{"GROSS",#N/A,FALSE,"401C11"}</definedName>
    <definedName name="gross1" localSheetId="5" hidden="1">{"GROSS",#N/A,FALSE,"401C11"}</definedName>
    <definedName name="gross1" hidden="1">{"GROSS",#N/A,FALSE,"401C11"}</definedName>
    <definedName name="GrowthBeforeConvergenceYear1" localSheetId="4">#REF!</definedName>
    <definedName name="GrowthBeforeConvergenceYear1" localSheetId="1">#REF!</definedName>
    <definedName name="GrowthBeforeConvergenceYear1" localSheetId="2">#REF!</definedName>
    <definedName name="GrowthBeforeConvergenceYear1" localSheetId="3">#REF!</definedName>
    <definedName name="GrowthBeforeConvergenceYear1" localSheetId="5">glidepath_parameters!$E$7</definedName>
    <definedName name="GrowthBeforeConvergenceYear1">#REF!</definedName>
    <definedName name="GrowthBeforeConvergenceYear2" localSheetId="4">#REF!</definedName>
    <definedName name="GrowthBeforeConvergenceYear2" localSheetId="1">#REF!</definedName>
    <definedName name="GrowthBeforeConvergenceYear2" localSheetId="2">#REF!</definedName>
    <definedName name="GrowthBeforeConvergenceYear2" localSheetId="3">#REF!</definedName>
    <definedName name="GrowthBeforeConvergenceYear2" localSheetId="5">glidepath_parameters!$H$7</definedName>
    <definedName name="GrowthBeforeConvergenceYear2">#REF!</definedName>
    <definedName name="GrowthBeforeConvergenceYear3" localSheetId="4">#REF!</definedName>
    <definedName name="GrowthBeforeConvergenceYear3" localSheetId="1">#REF!</definedName>
    <definedName name="GrowthBeforeConvergenceYear3" localSheetId="2">#REF!</definedName>
    <definedName name="GrowthBeforeConvergenceYear3" localSheetId="3">#REF!</definedName>
    <definedName name="GrowthBeforeConvergenceYear3" localSheetId="5">glidepath_parameters!$K$7</definedName>
    <definedName name="GrowthBeforeConvergenceYear3">#REF!</definedName>
    <definedName name="hasdfjklhklj" localSheetId="4" hidden="1">{"NET",#N/A,FALSE,"401C11"}</definedName>
    <definedName name="hasdfjklhklj" localSheetId="1" hidden="1">{"NET",#N/A,FALSE,"401C11"}</definedName>
    <definedName name="hasdfjklhklj" localSheetId="2" hidden="1">{"NET",#N/A,FALSE,"401C11"}</definedName>
    <definedName name="hasdfjklhklj" localSheetId="3" hidden="1">{"NET",#N/A,FALSE,"401C11"}</definedName>
    <definedName name="hasdfjklhklj" localSheetId="5" hidden="1">{"NET",#N/A,FALSE,"401C11"}</definedName>
    <definedName name="hasdfjklhklj" hidden="1">{"NET",#N/A,FALSE,"401C11"}</definedName>
    <definedName name="HCD_ACT">#REF!</definedName>
    <definedName name="HCD_UC">#REF!</definedName>
    <definedName name="HCDDConvToggleYear1" localSheetId="4">#REF!</definedName>
    <definedName name="HCDDConvToggleYear1" localSheetId="1">#REF!</definedName>
    <definedName name="HCDDConvToggleYear1" localSheetId="2">#REF!</definedName>
    <definedName name="HCDDConvToggleYear1" localSheetId="3">#REF!</definedName>
    <definedName name="HCDDConvToggleYear1" localSheetId="5">glidepath_parameters!$E$17</definedName>
    <definedName name="HCDDConvToggleYear1">#REF!</definedName>
    <definedName name="HCDDConvToggleYear2" localSheetId="4">#REF!</definedName>
    <definedName name="HCDDConvToggleYear2" localSheetId="1">#REF!</definedName>
    <definedName name="HCDDConvToggleYear2" localSheetId="2">#REF!</definedName>
    <definedName name="HCDDConvToggleYear2" localSheetId="3">#REF!</definedName>
    <definedName name="HCDDConvToggleYear2" localSheetId="5">glidepath_parameters!$H$17</definedName>
    <definedName name="HCDDConvToggleYear2">#REF!</definedName>
    <definedName name="HCDDConvToggleYear3" localSheetId="4">#REF!</definedName>
    <definedName name="HCDDConvToggleYear3" localSheetId="1">#REF!</definedName>
    <definedName name="HCDDConvToggleYear3" localSheetId="2">#REF!</definedName>
    <definedName name="HCDDConvToggleYear3" localSheetId="3">#REF!</definedName>
    <definedName name="HCDDConvToggleYear3" localSheetId="5">glidepath_parameters!$K$17</definedName>
    <definedName name="HCDDConvToggleYear3">#REF!</definedName>
    <definedName name="HCDDGrowthFactorYear1">#REF!</definedName>
    <definedName name="HCDevicesGrowthFactorY1" localSheetId="4">#REF!</definedName>
    <definedName name="HCDevicesGrowthFactorY1" localSheetId="1">#REF!</definedName>
    <definedName name="HCDevicesGrowthFactorY1" localSheetId="2">#REF!</definedName>
    <definedName name="HCDevicesGrowthFactorY1" localSheetId="3">#REF!</definedName>
    <definedName name="HCDevicesGrowthFactorY1" localSheetId="5">glidepath_parameters!$E$14</definedName>
    <definedName name="HCDevicesGrowthFactorY1">#REF!</definedName>
    <definedName name="HCDevicesGrowthFactorY2" localSheetId="4">#REF!</definedName>
    <definedName name="HCDevicesGrowthFactorY2" localSheetId="1">#REF!</definedName>
    <definedName name="HCDevicesGrowthFactorY2" localSheetId="2">#REF!</definedName>
    <definedName name="HCDevicesGrowthFactorY2" localSheetId="3">#REF!</definedName>
    <definedName name="HCDevicesGrowthFactorY2" localSheetId="5">glidepath_parameters!$H$14</definedName>
    <definedName name="HCDevicesGrowthFactorY2">#REF!</definedName>
    <definedName name="HCDevicesGrowthFactorY3" localSheetId="4">#REF!</definedName>
    <definedName name="HCDevicesGrowthFactorY3" localSheetId="1">#REF!</definedName>
    <definedName name="HCDevicesGrowthFactorY3" localSheetId="2">#REF!</definedName>
    <definedName name="HCDevicesGrowthFactorY3" localSheetId="3">#REF!</definedName>
    <definedName name="HCDevicesGrowthFactorY3" localSheetId="5">glidepath_parameters!$K$14</definedName>
    <definedName name="HCDevicesGrowthFactorY3">#REF!</definedName>
    <definedName name="HCDevicesGrowthY0" localSheetId="5">glidepath_parameters!$B$10</definedName>
    <definedName name="HCDevicesGrowthY0">#REF!</definedName>
    <definedName name="HCDevicesPAGrowthYear0">#REF!</definedName>
    <definedName name="HCDrugsGrowthFactorY1" localSheetId="4">#REF!</definedName>
    <definedName name="HCDrugsGrowthFactorY1" localSheetId="1">#REF!</definedName>
    <definedName name="HCDrugsGrowthFactorY1" localSheetId="2">#REF!</definedName>
    <definedName name="HCDrugsGrowthFactorY1" localSheetId="3">#REF!</definedName>
    <definedName name="HCDrugsGrowthFactorY1" localSheetId="5">glidepath_parameters!$E$13</definedName>
    <definedName name="HCDrugsGrowthFactorY1">#REF!</definedName>
    <definedName name="HCDrugsGrowthFactorY2" localSheetId="4">#REF!</definedName>
    <definedName name="HCDrugsGrowthFactorY2" localSheetId="1">#REF!</definedName>
    <definedName name="HCDrugsGrowthFactorY2" localSheetId="2">#REF!</definedName>
    <definedName name="HCDrugsGrowthFactorY2" localSheetId="3">#REF!</definedName>
    <definedName name="HCDrugsGrowthFactorY2" localSheetId="5">glidepath_parameters!$H$13</definedName>
    <definedName name="HCDrugsGrowthFactorY2">#REF!</definedName>
    <definedName name="HCDrugsGrowthFactorY3" localSheetId="4">#REF!</definedName>
    <definedName name="HCDrugsGrowthFactorY3" localSheetId="1">#REF!</definedName>
    <definedName name="HCDrugsGrowthFactorY3" localSheetId="2">#REF!</definedName>
    <definedName name="HCDrugsGrowthFactorY3" localSheetId="3">#REF!</definedName>
    <definedName name="HCDrugsGrowthFactorY3" localSheetId="5">glidepath_parameters!$K$13</definedName>
    <definedName name="HCDrugsGrowthFactorY3">#REF!</definedName>
    <definedName name="HCDrugsGrowthY0" localSheetId="5">glidepath_parameters!$B$9</definedName>
    <definedName name="HCDrugsGrowthY0">#REF!</definedName>
    <definedName name="HCDrugsPAGrowthYear0">#REF!</definedName>
    <definedName name="help" localSheetId="4" hidden="1">{"CHARGE",#N/A,FALSE,"401C11"}</definedName>
    <definedName name="help" localSheetId="1" hidden="1">{"CHARGE",#N/A,FALSE,"401C11"}</definedName>
    <definedName name="help" localSheetId="2" hidden="1">{"CHARGE",#N/A,FALSE,"401C11"}</definedName>
    <definedName name="help" localSheetId="3" hidden="1">{"CHARGE",#N/A,FALSE,"401C11"}</definedName>
    <definedName name="help" localSheetId="5" hidden="1">{"CHARGE",#N/A,FALSE,"401C11"}</definedName>
    <definedName name="help" hidden="1">{"CHARGE",#N/A,FALSE,"401C11"}</definedName>
    <definedName name="hghghhj" localSheetId="4" hidden="1">{"CHARGE",#N/A,FALSE,"401C11"}</definedName>
    <definedName name="hghghhj" localSheetId="1" hidden="1">{"CHARGE",#N/A,FALSE,"401C11"}</definedName>
    <definedName name="hghghhj" localSheetId="2" hidden="1">{"CHARGE",#N/A,FALSE,"401C11"}</definedName>
    <definedName name="hghghhj" localSheetId="3" hidden="1">{"CHARGE",#N/A,FALSE,"401C11"}</definedName>
    <definedName name="hghghhj" localSheetId="5" hidden="1">{"CHARGE",#N/A,FALSE,"401C11"}</definedName>
    <definedName name="hghghhj" hidden="1">{"CHARGE",#N/A,FALSE,"401C11"}</definedName>
    <definedName name="HRG_Codes">#REF!</definedName>
    <definedName name="HTML_CodePage" hidden="1">1252</definedName>
    <definedName name="HTML_Control" localSheetId="4" hidden="1">{"'Trust by name'!$A$6:$E$350","'Trust by name'!$A$1:$D$348"}</definedName>
    <definedName name="HTML_Control" localSheetId="1" hidden="1">{"'Trust by name'!$A$6:$E$350","'Trust by name'!$A$1:$D$348"}</definedName>
    <definedName name="HTML_Control" localSheetId="2" hidden="1">{"'Trust by name'!$A$6:$E$350","'Trust by name'!$A$1:$D$348"}</definedName>
    <definedName name="HTML_Control" localSheetId="3" hidden="1">{"'Trust by name'!$A$6:$E$350","'Trust by name'!$A$1:$D$348"}</definedName>
    <definedName name="HTML_Control" localSheetId="5" hidden="1">{"'Trust by name'!$A$6:$E$350","'Trust by name'!$A$1:$D$348"}</definedName>
    <definedName name="HTML_Control" hidden="1">{"'Trust by name'!$A$6:$E$350","'Trust by name'!$A$1:$D$348"}</definedName>
    <definedName name="HTML_Description" hidden="1">""</definedName>
    <definedName name="HTML_Email" hidden="1">""</definedName>
    <definedName name="HTML_Header" hidden="1">"Trust by name"</definedName>
    <definedName name="HTML_LastUpdate" hidden="1">"22/03/2001"</definedName>
    <definedName name="HTML_LineAfter" hidden="1">FALSE</definedName>
    <definedName name="HTML_LineBefore" hidden="1">FALSE</definedName>
    <definedName name="HTML_Name" hidden="1">"OISIII"</definedName>
    <definedName name="HTML_OBDlg2" hidden="1">TRUE</definedName>
    <definedName name="HTML_OBDlg4" hidden="1">TRUE</definedName>
    <definedName name="HTML_OS" hidden="1">0</definedName>
    <definedName name="HTML_PathFile" hidden="1">"G:\ACTIVITY\HELP\DTPANIC\2001-02\MyHTML.htm"</definedName>
    <definedName name="HTML_Title" hidden="1">"Section 1"</definedName>
    <definedName name="ICD_Codes">#REF!</definedName>
    <definedName name="IMAG_ACT">#REF!</definedName>
    <definedName name="IMAG_UC">#REF!</definedName>
    <definedName name="IMDAgeMatrix">#REF!</definedName>
    <definedName name="IMDdecile">#REF!</definedName>
    <definedName name="IMDQuintiles">#REF!</definedName>
    <definedName name="ImpPhysHealthBaseGrowthY1" localSheetId="4">#REF!</definedName>
    <definedName name="ImpPhysHealthBaseGrowthY1" localSheetId="1">#REF!</definedName>
    <definedName name="ImpPhysHealthBaseGrowthY1" localSheetId="2">#REF!</definedName>
    <definedName name="ImpPhysHealthBaseGrowthY1" localSheetId="3">#REF!</definedName>
    <definedName name="ImpPhysHealthBaseGrowthY1" localSheetId="5">glidepath_parameters!$E$15</definedName>
    <definedName name="ImpPhysHealthBaseGrowthY1">#REF!</definedName>
    <definedName name="ImpPhysHealthBaseGrowthY2" localSheetId="4">#REF!</definedName>
    <definedName name="ImpPhysHealthBaseGrowthY2" localSheetId="1">#REF!</definedName>
    <definedName name="ImpPhysHealthBaseGrowthY2" localSheetId="2">#REF!</definedName>
    <definedName name="ImpPhysHealthBaseGrowthY2" localSheetId="3">#REF!</definedName>
    <definedName name="ImpPhysHealthBaseGrowthY2" localSheetId="5">glidepath_parameters!$H$15</definedName>
    <definedName name="ImpPhysHealthBaseGrowthY2">#REF!</definedName>
    <definedName name="ImpPhysHealthBaseGrowthY3" localSheetId="4">#REF!</definedName>
    <definedName name="ImpPhysHealthBaseGrowthY3" localSheetId="1">#REF!</definedName>
    <definedName name="ImpPhysHealthBaseGrowthY3" localSheetId="2">#REF!</definedName>
    <definedName name="ImpPhysHealthBaseGrowthY3" localSheetId="3">#REF!</definedName>
    <definedName name="ImpPhysHealthBaseGrowthY3" localSheetId="5">glidepath_parameters!$K$15</definedName>
    <definedName name="ImpPhysHealthBaseGrowthY3">#REF!</definedName>
    <definedName name="Inflation_1617">#REF!</definedName>
    <definedName name="Inflation_2015_16">#REF!</definedName>
    <definedName name="Inflation_and_Efficiency_1617">#REF!</definedName>
    <definedName name="Inflation_and_Efficiency_1718">#REF!</definedName>
    <definedName name="Inflation_Efficiency_2021_22">#REF!</definedName>
    <definedName name="Inflation_Efficiency_PA">#REF!</definedName>
    <definedName name="JFELL" hidden="1">#REF!</definedName>
    <definedName name="Land_Weight">#REF!</definedName>
    <definedName name="LONDON">#REF!</definedName>
    <definedName name="Lowest_Underlying_MFF">#REF!</definedName>
    <definedName name="male">#REF!</definedName>
    <definedName name="maleimprove">#REF!</definedName>
    <definedName name="maletab">#REF!</definedName>
    <definedName name="mbn" hidden="1">#REF!</definedName>
    <definedName name="MFF_2014_15">#REF!</definedName>
    <definedName name="MFF_2016_17">#REF!</definedName>
    <definedName name="MinAllocCCG1617">#REF!</definedName>
    <definedName name="MinAllocCCG1718">#REF!</definedName>
    <definedName name="MinAllocCCG1819">#REF!</definedName>
    <definedName name="MinAllocPCM1617">#REF!</definedName>
    <definedName name="MinAllocPCM1718">#REF!</definedName>
    <definedName name="MinAllocPCM1819">#REF!</definedName>
    <definedName name="MinAllocSS1617">#REF!</definedName>
    <definedName name="MinAllocSS1718">#REF!</definedName>
    <definedName name="MinAllocSS1819">#REF!</definedName>
    <definedName name="MinPerCapGrowth">#REF!</definedName>
    <definedName name="MnD_Weight">#REF!</definedName>
    <definedName name="month">"Mth07"</definedName>
    <definedName name="nb" hidden="1">#REF!</definedName>
    <definedName name="NEL_ACT">#REF!</definedName>
    <definedName name="NEL_UC">#REF!</definedName>
    <definedName name="NEL_XS_ACT">#REF!</definedName>
    <definedName name="NEL_XS_UC">#REF!</definedName>
    <definedName name="NES_ACT">#REF!</definedName>
    <definedName name="NES_UC">#REF!</definedName>
    <definedName name="newRawPop2018">#REF!</definedName>
    <definedName name="newRawPop2019">#REF!</definedName>
    <definedName name="newRawPop2020">#REF!</definedName>
    <definedName name="newRawPop2021">#REF!</definedName>
    <definedName name="newRawPop2022">#REF!</definedName>
    <definedName name="newRawPop2023">#REF!</definedName>
    <definedName name="NHSE_AreaOffice">#REF!</definedName>
    <definedName name="NHSE_Region">#REF!</definedName>
    <definedName name="ODS_Care_Trust_List">#REF!</definedName>
    <definedName name="ODS_List">#REF!</definedName>
    <definedName name="OISIII" hidden="1">#REF!</definedName>
    <definedName name="ONSType">#REF!</definedName>
    <definedName name="OP_PERSONS">#REF!</definedName>
    <definedName name="OPCS_Codes">#REF!</definedName>
    <definedName name="OPROC_ACT">#REF!</definedName>
    <definedName name="OPROC_UC">#REF!</definedName>
    <definedName name="Org_Code">#REF!</definedName>
    <definedName name="Orgs">OFFSET(#REF!,MATCH("start",#REF!,FALSE),,COUNTIFS(#REF!,#REF!),1)</definedName>
    <definedName name="Other_Weight">#REF!</definedName>
    <definedName name="PAth">#REF!</definedName>
    <definedName name="Pathway_by_HRG">#REF!</definedName>
    <definedName name="Pathway_names">#REF!</definedName>
    <definedName name="PCMCloseTarget1617FirstRow">#REF!</definedName>
    <definedName name="PCMedBaseline1516">#REF!</definedName>
    <definedName name="PCMedCloseDfT1516">#REF!</definedName>
    <definedName name="PCMedQuanta">#REF!</definedName>
    <definedName name="PCMedWPop1516">#REF!</definedName>
    <definedName name="PCMOpenTarget1617FirstRow">#REF!</definedName>
    <definedName name="PCOthCloseDfT1516">#REF!</definedName>
    <definedName name="PCOtherBaseline1516">#REF!</definedName>
    <definedName name="PCOtherCloseTarget1617FirstRow">#REF!</definedName>
    <definedName name="PCOtherOpenTarget1617FirstRow">#REF!</definedName>
    <definedName name="PCOtherQuanta">#REF!</definedName>
    <definedName name="PCOtherWPop1516">#REF!</definedName>
    <definedName name="Persons">#REF!</definedName>
    <definedName name="Planning_Year">"2019/20"</definedName>
    <definedName name="PopCache_GL_INTERFACE_REFERENCE7" localSheetId="4" hidden="1">#REF!</definedName>
    <definedName name="PopCache_GL_INTERFACE_REFERENCE7" localSheetId="1" hidden="1">#REF!</definedName>
    <definedName name="PopCache_GL_INTERFACE_REFERENCE7" localSheetId="2" hidden="1">#REF!</definedName>
    <definedName name="PopCache_GL_INTERFACE_REFERENCE7" localSheetId="3" hidden="1">#REF!</definedName>
    <definedName name="PopCache_GL_INTERFACE_REFERENCE7" localSheetId="5" hidden="1">#REF!</definedName>
    <definedName name="PopCache_GL_INTERFACE_REFERENCE7" hidden="1">#REF!</definedName>
    <definedName name="Previous_Year">"2018/19"</definedName>
    <definedName name="_xlnm.Print_Area" localSheetId="5">glidepath_parameters!$A$1:$F$66</definedName>
    <definedName name="qfx" localSheetId="4" hidden="1">{"NET",#N/A,FALSE,"401C11"}</definedName>
    <definedName name="qfx" localSheetId="1" hidden="1">{"NET",#N/A,FALSE,"401C11"}</definedName>
    <definedName name="qfx" localSheetId="2" hidden="1">{"NET",#N/A,FALSE,"401C11"}</definedName>
    <definedName name="qfx" localSheetId="3" hidden="1">{"NET",#N/A,FALSE,"401C11"}</definedName>
    <definedName name="qfx" localSheetId="5" hidden="1">{"NET",#N/A,FALSE,"401C11"}</definedName>
    <definedName name="qfx" hidden="1">{"NET",#N/A,FALSE,"401C11"}</definedName>
    <definedName name="QR1_Other_Mandatory">#REF!</definedName>
    <definedName name="QR1_Renal_CKD">#REF!</definedName>
    <definedName name="QR1_Unbundled">#REF!</definedName>
    <definedName name="RAD_ACT">#REF!</definedName>
    <definedName name="Rad_Tariff_Calc">#REF!</definedName>
    <definedName name="RAD_UC">#REF!</definedName>
    <definedName name="RawPop2015">#REF!</definedName>
    <definedName name="RawPop2016">#REF!</definedName>
    <definedName name="RawPop2017">#REF!</definedName>
    <definedName name="RawPop2018">#REF!</definedName>
    <definedName name="RawPop2019">#REF!</definedName>
    <definedName name="RawPop2020">#REF!</definedName>
    <definedName name="Region">"Y54"</definedName>
    <definedName name="Region18">#REF!</definedName>
    <definedName name="REHAB_ACT">#REF!</definedName>
    <definedName name="REHAB_UC">#REF!</definedName>
    <definedName name="RENAL_ACT">#REF!</definedName>
    <definedName name="Renal_CKD_SMF">#REF!</definedName>
    <definedName name="Renal_CKD_Tariff_Calc">#REF!</definedName>
    <definedName name="RENAL_UC">#REF!</definedName>
    <definedName name="rngComparison3">OFFSET(#REF!,0,0,COUNTA(#REF!)-2,)</definedName>
    <definedName name="round_dp">#REF!</definedName>
    <definedName name="RP_ACT">#REF!</definedName>
    <definedName name="RP_UC">#REF!</definedName>
    <definedName name="rytry" localSheetId="4" hidden="1">{"NET",#N/A,FALSE,"401C11"}</definedName>
    <definedName name="rytry" localSheetId="1" hidden="1">{"NET",#N/A,FALSE,"401C11"}</definedName>
    <definedName name="rytry" localSheetId="2" hidden="1">{"NET",#N/A,FALSE,"401C11"}</definedName>
    <definedName name="rytry" localSheetId="3" hidden="1">{"NET",#N/A,FALSE,"401C11"}</definedName>
    <definedName name="rytry" localSheetId="5" hidden="1">{"NET",#N/A,FALSE,"401C11"}</definedName>
    <definedName name="rytry" hidden="1">{"NET",#N/A,FALSE,"401C11"}</definedName>
    <definedName name="Scaling_2021_22">#REF!</definedName>
    <definedName name="Scaling_Factor">#REF!</definedName>
    <definedName name="SCF_Other_Mandatory">#REF!</definedName>
    <definedName name="SCF_Renal_CKD">#REF!</definedName>
    <definedName name="SCF_Unbundled">#REF!</definedName>
    <definedName name="sheet1">#REF!</definedName>
    <definedName name="sheet3">#REF!</definedName>
    <definedName name="SPC_ACT">#REF!</definedName>
    <definedName name="SPC_UC">#REF!</definedName>
    <definedName name="SSBaseline1516">#REF!</definedName>
    <definedName name="SSCloseDfT1516">#REF!</definedName>
    <definedName name="SSCloseTarget1617FirstRow">#REF!</definedName>
    <definedName name="SSOpenTarget1617FirstRow">#REF!</definedName>
    <definedName name="SSQuanta">#REF!</definedName>
    <definedName name="SSWPop1516">#REF!</definedName>
    <definedName name="Staff_Weight">#REF!</definedName>
    <definedName name="Start_12">#REF!</definedName>
    <definedName name="Start_13">#REF!</definedName>
    <definedName name="Start_14">#REF!</definedName>
    <definedName name="status">"banner"</definedName>
    <definedName name="Table3.4" localSheetId="4" hidden="1">{"CHARGE",#N/A,FALSE,"401C11"}</definedName>
    <definedName name="Table3.4" localSheetId="1" hidden="1">{"CHARGE",#N/A,FALSE,"401C11"}</definedName>
    <definedName name="Table3.4" localSheetId="2" hidden="1">{"CHARGE",#N/A,FALSE,"401C11"}</definedName>
    <definedName name="Table3.4" localSheetId="3" hidden="1">{"CHARGE",#N/A,FALSE,"401C11"}</definedName>
    <definedName name="Table3.4" localSheetId="5" hidden="1">{"CHARGE",#N/A,FALSE,"401C11"}</definedName>
    <definedName name="Table3.4" hidden="1">{"CHARGE",#N/A,FALSE,"401C11"}</definedName>
    <definedName name="TableName">"Dummy"</definedName>
    <definedName name="Tariff_Year">#REF!</definedName>
    <definedName name="Test23" localSheetId="4" hidden="1">{"NET",#N/A,FALSE,"401C11"}</definedName>
    <definedName name="Test23" localSheetId="1" hidden="1">{"NET",#N/A,FALSE,"401C11"}</definedName>
    <definedName name="Test23" localSheetId="2" hidden="1">{"NET",#N/A,FALSE,"401C11"}</definedName>
    <definedName name="Test23" localSheetId="3" hidden="1">{"NET",#N/A,FALSE,"401C11"}</definedName>
    <definedName name="Test23" localSheetId="5" hidden="1">{"NET",#N/A,FALSE,"401C11"}</definedName>
    <definedName name="Test23" hidden="1">{"NET",#N/A,FALSE,"401C11"}</definedName>
    <definedName name="TotalRecurrentAllocationYear1">#REF!</definedName>
    <definedName name="Unbundled_2014_15_Tariff">#REF!</definedName>
    <definedName name="Unbundled_2015_16_Tariff">#REF!</definedName>
    <definedName name="Unbundled_SMF">#REF!</definedName>
    <definedName name="UnderLyingCategories">INDIRECT("Tbl_Underlying[Category]")</definedName>
    <definedName name="Uplift_for_antenatal_volumes">#REF!</definedName>
    <definedName name="WeightedPopGrowthYear1" localSheetId="4">#REF!</definedName>
    <definedName name="WeightedPopGrowthYear1" localSheetId="1">#REF!</definedName>
    <definedName name="WeightedPopGrowthYear1" localSheetId="2">#REF!</definedName>
    <definedName name="WeightedPopGrowthYear1" localSheetId="3">#REF!</definedName>
    <definedName name="WeightedPopGrowthYear1" localSheetId="5">glidepath_parameters!$E$11</definedName>
    <definedName name="WeightedPopGrowthYear1">#REF!</definedName>
    <definedName name="WeightedPopGrowthYear2" localSheetId="4">#REF!</definedName>
    <definedName name="WeightedPopGrowthYear2" localSheetId="1">#REF!</definedName>
    <definedName name="WeightedPopGrowthYear2" localSheetId="2">#REF!</definedName>
    <definedName name="WeightedPopGrowthYear2" localSheetId="3">#REF!</definedName>
    <definedName name="WeightedPopGrowthYear2" localSheetId="5">glidepath_parameters!$H$11</definedName>
    <definedName name="WeightedPopGrowthYear2">#REF!</definedName>
    <definedName name="WeightedPopGrowthYear3" localSheetId="4">#REF!</definedName>
    <definedName name="WeightedPopGrowthYear3" localSheetId="1">#REF!</definedName>
    <definedName name="WeightedPopGrowthYear3" localSheetId="2">#REF!</definedName>
    <definedName name="WeightedPopGrowthYear3" localSheetId="3">#REF!</definedName>
    <definedName name="WeightedPopGrowthYear3" localSheetId="5">glidepath_parameters!$K$11</definedName>
    <definedName name="WeightedPopGrowthYear3">#REF!</definedName>
    <definedName name="WeightedPopYear0" localSheetId="4">#REF!</definedName>
    <definedName name="WeightedPopYear0" localSheetId="1">#REF!</definedName>
    <definedName name="WeightedPopYear0" localSheetId="2">#REF!</definedName>
    <definedName name="WeightedPopYear0" localSheetId="3">#REF!</definedName>
    <definedName name="WeightedPopYear0" localSheetId="5">glidepath_parameters!$B$8</definedName>
    <definedName name="WeightedPopYear0">#REF!</definedName>
    <definedName name="WeightedPopYear1" localSheetId="4">#REF!</definedName>
    <definedName name="WeightedPopYear1" localSheetId="1">#REF!</definedName>
    <definedName name="WeightedPopYear1" localSheetId="2">#REF!</definedName>
    <definedName name="WeightedPopYear1" localSheetId="3">#REF!</definedName>
    <definedName name="WeightedPopYear1" localSheetId="5">glidepath_parameters!$E$10</definedName>
    <definedName name="WeightedPopYear1">#REF!</definedName>
    <definedName name="WeightedPopYear2" localSheetId="4">#REF!</definedName>
    <definedName name="WeightedPopYear2" localSheetId="1">#REF!</definedName>
    <definedName name="WeightedPopYear2" localSheetId="2">#REF!</definedName>
    <definedName name="WeightedPopYear2" localSheetId="3">#REF!</definedName>
    <definedName name="WeightedPopYear2" localSheetId="5">glidepath_parameters!$H$10</definedName>
    <definedName name="WeightedPopYear2">#REF!</definedName>
    <definedName name="WeightedPopYear3" localSheetId="4">#REF!</definedName>
    <definedName name="WeightedPopYear3" localSheetId="1">#REF!</definedName>
    <definedName name="WeightedPopYear3" localSheetId="2">#REF!</definedName>
    <definedName name="WeightedPopYear3" localSheetId="3">#REF!</definedName>
    <definedName name="WeightedPopYear3" localSheetId="5">glidepath_parameters!$K$10</definedName>
    <definedName name="WeightedPopYear3">#REF!</definedName>
    <definedName name="wert" localSheetId="4" hidden="1">{"GROSS",#N/A,FALSE,"401C11"}</definedName>
    <definedName name="wert" localSheetId="1" hidden="1">{"GROSS",#N/A,FALSE,"401C11"}</definedName>
    <definedName name="wert" localSheetId="2" hidden="1">{"GROSS",#N/A,FALSE,"401C11"}</definedName>
    <definedName name="wert" localSheetId="3" hidden="1">{"GROSS",#N/A,FALSE,"401C11"}</definedName>
    <definedName name="wert" localSheetId="5" hidden="1">{"GROSS",#N/A,FALSE,"401C11"}</definedName>
    <definedName name="wert" hidden="1">{"GROSS",#N/A,FALSE,"401C11"}</definedName>
    <definedName name="wombat" hidden="1">#REF!</definedName>
    <definedName name="wrn.CHARGE." localSheetId="4" hidden="1">{"CHARGE",#N/A,FALSE,"401C11"}</definedName>
    <definedName name="wrn.CHARGE." localSheetId="1" hidden="1">{"CHARGE",#N/A,FALSE,"401C11"}</definedName>
    <definedName name="wrn.CHARGE." localSheetId="2" hidden="1">{"CHARGE",#N/A,FALSE,"401C11"}</definedName>
    <definedName name="wrn.CHARGE." localSheetId="3" hidden="1">{"CHARGE",#N/A,FALSE,"401C11"}</definedName>
    <definedName name="wrn.CHARGE." localSheetId="5" hidden="1">{"CHARGE",#N/A,FALSE,"401C11"}</definedName>
    <definedName name="wrn.CHARGE." hidden="1">{"CHARGE",#N/A,FALSE,"401C11"}</definedName>
    <definedName name="wrn.GROSS." localSheetId="4" hidden="1">{"GROSS",#N/A,FALSE,"401C11"}</definedName>
    <definedName name="wrn.GROSS." localSheetId="1" hidden="1">{"GROSS",#N/A,FALSE,"401C11"}</definedName>
    <definedName name="wrn.GROSS." localSheetId="2" hidden="1">{"GROSS",#N/A,FALSE,"401C11"}</definedName>
    <definedName name="wrn.GROSS." localSheetId="3" hidden="1">{"GROSS",#N/A,FALSE,"401C11"}</definedName>
    <definedName name="wrn.GROSS." localSheetId="5" hidden="1">{"GROSS",#N/A,FALSE,"401C11"}</definedName>
    <definedName name="wrn.GROSS." hidden="1">{"GROSS",#N/A,FALSE,"401C11"}</definedName>
    <definedName name="wrn.NET." localSheetId="4" hidden="1">{"NET",#N/A,FALSE,"401C11"}</definedName>
    <definedName name="wrn.NET." localSheetId="1" hidden="1">{"NET",#N/A,FALSE,"401C11"}</definedName>
    <definedName name="wrn.NET." localSheetId="2" hidden="1">{"NET",#N/A,FALSE,"401C11"}</definedName>
    <definedName name="wrn.NET." localSheetId="3" hidden="1">{"NET",#N/A,FALSE,"401C11"}</definedName>
    <definedName name="wrn.NET." localSheetId="5" hidden="1">{"NET",#N/A,FALSE,"401C11"}</definedName>
    <definedName name="wrn.NET." hidden="1">{"NET",#N/A,FALSE,"401C11"}</definedName>
    <definedName name="x">#REF!</definedName>
    <definedName name="Xrange">INDIRECT("Threshold!$AB$3:$AB$"&amp;#REF!)</definedName>
    <definedName name="xxx" localSheetId="4" hidden="1">{"CHARGE",#N/A,FALSE,"401C11"}</definedName>
    <definedName name="xxx" localSheetId="1" hidden="1">{"CHARGE",#N/A,FALSE,"401C11"}</definedName>
    <definedName name="xxx" localSheetId="2" hidden="1">{"CHARGE",#N/A,FALSE,"401C11"}</definedName>
    <definedName name="xxx" localSheetId="3" hidden="1">{"CHARGE",#N/A,FALSE,"401C11"}</definedName>
    <definedName name="xxx" localSheetId="5" hidden="1">{"CHARGE",#N/A,FALSE,"401C11"}</definedName>
    <definedName name="xxx" hidden="1">{"CHARGE",#N/A,FALSE,"401C11"}</definedName>
    <definedName name="y">#REF!</definedName>
    <definedName name="Yccg">INDIRECT("Threshold!$AD$3:$AD$"&amp;#REF!)</definedName>
    <definedName name="Yrs">#REF!</definedName>
    <definedName name="Ytrust">INDIRECT("Threshold!$AE$3:$AE$"&amp;#REF!)</definedName>
    <definedName name="yyy" localSheetId="4" hidden="1">{"GROSS",#N/A,FALSE,"401C11"}</definedName>
    <definedName name="yyy" localSheetId="1" hidden="1">{"GROSS",#N/A,FALSE,"401C11"}</definedName>
    <definedName name="yyy" localSheetId="2" hidden="1">{"GROSS",#N/A,FALSE,"401C11"}</definedName>
    <definedName name="yyy" localSheetId="3" hidden="1">{"GROSS",#N/A,FALSE,"401C11"}</definedName>
    <definedName name="yyy" localSheetId="5" hidden="1">{"GROSS",#N/A,FALSE,"401C11"}</definedName>
    <definedName name="yyy" hidden="1">{"GROSS",#N/A,FALSE,"401C11"}</definedName>
    <definedName name="z">#REF!</definedName>
    <definedName name="Zone_1ConvergenceDfTYear1">#REF!</definedName>
    <definedName name="Zone_1ConvergenceValueYear1">#REF!</definedName>
    <definedName name="Zone0ConvergenceDfTYear1">#REF!</definedName>
    <definedName name="Zone0ConvergenceValueYear1">#REF!</definedName>
    <definedName name="Zone1ConvergenceDfT2324">#REF!</definedName>
    <definedName name="Zone1ConvergenceDfT2425">#REF!</definedName>
    <definedName name="Zone1ConvergenceDfTYear1" localSheetId="4">#REF!</definedName>
    <definedName name="Zone1ConvergenceDfTYear1" localSheetId="1">#REF!</definedName>
    <definedName name="Zone1ConvergenceDfTYear1" localSheetId="2">#REF!</definedName>
    <definedName name="Zone1ConvergenceDfTYear1" localSheetId="3">#REF!</definedName>
    <definedName name="Zone1ConvergenceDfTYear1" localSheetId="5">glidepath_parameters!$E$21</definedName>
    <definedName name="Zone1ConvergenceDfTYear1">#REF!</definedName>
    <definedName name="Zone1ConvergenceDfTYear2" localSheetId="4">#REF!</definedName>
    <definedName name="Zone1ConvergenceDfTYear2" localSheetId="1">#REF!</definedName>
    <definedName name="Zone1ConvergenceDfTYear2" localSheetId="2">#REF!</definedName>
    <definedName name="Zone1ConvergenceDfTYear2" localSheetId="3">#REF!</definedName>
    <definedName name="Zone1ConvergenceDfTYear2" localSheetId="5">glidepath_parameters!$H$21</definedName>
    <definedName name="Zone1ConvergenceDfTYear2">#REF!</definedName>
    <definedName name="Zone1ConvergenceDfTYear3" localSheetId="4">#REF!</definedName>
    <definedName name="Zone1ConvergenceDfTYear3" localSheetId="1">#REF!</definedName>
    <definedName name="Zone1ConvergenceDfTYear3" localSheetId="2">#REF!</definedName>
    <definedName name="Zone1ConvergenceDfTYear3" localSheetId="3">#REF!</definedName>
    <definedName name="Zone1ConvergenceDfTYear3" localSheetId="5">glidepath_parameters!$K$21</definedName>
    <definedName name="Zone1ConvergenceDfTYear3">#REF!</definedName>
    <definedName name="Zone1ConvergenceValue2324">#REF!</definedName>
    <definedName name="Zone1ConvergenceValue2425">#REF!</definedName>
    <definedName name="Zone1ConvergenceValueYear1" localSheetId="4">#REF!</definedName>
    <definedName name="Zone1ConvergenceValueYear1" localSheetId="1">#REF!</definedName>
    <definedName name="Zone1ConvergenceValueYear1" localSheetId="2">#REF!</definedName>
    <definedName name="Zone1ConvergenceValueYear1" localSheetId="3">#REF!</definedName>
    <definedName name="Zone1ConvergenceValueYear1" localSheetId="5">glidepath_parameters!$E$20</definedName>
    <definedName name="Zone1ConvergenceValueYear1">#REF!</definedName>
    <definedName name="Zone1ConvergenceValueYear2" localSheetId="4">#REF!</definedName>
    <definedName name="Zone1ConvergenceValueYear2" localSheetId="1">#REF!</definedName>
    <definedName name="Zone1ConvergenceValueYear2" localSheetId="2">#REF!</definedName>
    <definedName name="Zone1ConvergenceValueYear2" localSheetId="3">#REF!</definedName>
    <definedName name="Zone1ConvergenceValueYear2" localSheetId="5">glidepath_parameters!$H$20</definedName>
    <definedName name="Zone1ConvergenceValueYear2">#REF!</definedName>
    <definedName name="Zone1ConvergenceValueYear3" localSheetId="4">#REF!</definedName>
    <definedName name="Zone1ConvergenceValueYear3" localSheetId="1">#REF!</definedName>
    <definedName name="Zone1ConvergenceValueYear3" localSheetId="2">#REF!</definedName>
    <definedName name="Zone1ConvergenceValueYear3" localSheetId="3">#REF!</definedName>
    <definedName name="Zone1ConvergenceValueYear3" localSheetId="5">glidepath_parameters!$K$20</definedName>
    <definedName name="Zone1ConvergenceValueYear3">#REF!</definedName>
    <definedName name="Zone2ConvergenceDfT2324">#REF!</definedName>
    <definedName name="Zone2ConvergenceDfT2425">#REF!</definedName>
    <definedName name="Zone2ConvergenceDfTYear1" localSheetId="4">#REF!</definedName>
    <definedName name="Zone2ConvergenceDfTYear1" localSheetId="1">#REF!</definedName>
    <definedName name="Zone2ConvergenceDfTYear1" localSheetId="2">#REF!</definedName>
    <definedName name="Zone2ConvergenceDfTYear1" localSheetId="3">#REF!</definedName>
    <definedName name="Zone2ConvergenceDfTYear1" localSheetId="5">glidepath_parameters!$E$26</definedName>
    <definedName name="Zone2ConvergenceDfTYear1">#REF!</definedName>
    <definedName name="Zone2ConvergenceDfTYear2" localSheetId="4">#REF!</definedName>
    <definedName name="Zone2ConvergenceDfTYear2" localSheetId="1">#REF!</definedName>
    <definedName name="Zone2ConvergenceDfTYear2" localSheetId="2">#REF!</definedName>
    <definedName name="Zone2ConvergenceDfTYear2" localSheetId="3">#REF!</definedName>
    <definedName name="Zone2ConvergenceDfTYear2" localSheetId="5">glidepath_parameters!$H$26</definedName>
    <definedName name="Zone2ConvergenceDfTYear2">#REF!</definedName>
    <definedName name="Zone2ConvergenceDfTYear3" localSheetId="4">#REF!</definedName>
    <definedName name="Zone2ConvergenceDfTYear3" localSheetId="1">#REF!</definedName>
    <definedName name="Zone2ConvergenceDfTYear3" localSheetId="2">#REF!</definedName>
    <definedName name="Zone2ConvergenceDfTYear3" localSheetId="3">#REF!</definedName>
    <definedName name="Zone2ConvergenceDfTYear3" localSheetId="5">glidepath_parameters!$K$26</definedName>
    <definedName name="Zone2ConvergenceDfTYear3">#REF!</definedName>
    <definedName name="Zone2ConvergenceValue2324">#REF!</definedName>
    <definedName name="Zone2ConvergenceValue2425">#REF!</definedName>
    <definedName name="Zone2ConvergenceValueYear1" localSheetId="4">#REF!</definedName>
    <definedName name="Zone2ConvergenceValueYear1" localSheetId="1">#REF!</definedName>
    <definedName name="Zone2ConvergenceValueYear1" localSheetId="2">#REF!</definedName>
    <definedName name="Zone2ConvergenceValueYear1" localSheetId="3">#REF!</definedName>
    <definedName name="Zone2ConvergenceValueYear1" localSheetId="5">glidepath_parameters!$E$24</definedName>
    <definedName name="Zone2ConvergenceValueYear1">#REF!</definedName>
    <definedName name="Zone2ConvergenceValueYear2" localSheetId="4">#REF!</definedName>
    <definedName name="Zone2ConvergenceValueYear2" localSheetId="1">#REF!</definedName>
    <definedName name="Zone2ConvergenceValueYear2" localSheetId="2">#REF!</definedName>
    <definedName name="Zone2ConvergenceValueYear2" localSheetId="3">#REF!</definedName>
    <definedName name="Zone2ConvergenceValueYear2" localSheetId="5">glidepath_parameters!$H$24</definedName>
    <definedName name="Zone2ConvergenceValueYear2">#REF!</definedName>
    <definedName name="Zone2ConvergenceValueYear3" localSheetId="4">#REF!</definedName>
    <definedName name="Zone2ConvergenceValueYear3" localSheetId="1">#REF!</definedName>
    <definedName name="Zone2ConvergenceValueYear3" localSheetId="2">#REF!</definedName>
    <definedName name="Zone2ConvergenceValueYear3" localSheetId="3">#REF!</definedName>
    <definedName name="Zone2ConvergenceValueYear3" localSheetId="5">glidepath_parameters!$K$24</definedName>
    <definedName name="Zone2ConvergenceValueYear3">#REF!</definedName>
    <definedName name="Zone3ConvergenceDfT2324">#REF!</definedName>
    <definedName name="Zone3ConvergenceDfT2425">#REF!</definedName>
    <definedName name="Zone3ConvergenceDfTYear1" localSheetId="4">#REF!</definedName>
    <definedName name="Zone3ConvergenceDfTYear1" localSheetId="1">#REF!</definedName>
    <definedName name="Zone3ConvergenceDfTYear1" localSheetId="2">#REF!</definedName>
    <definedName name="Zone3ConvergenceDfTYear1" localSheetId="3">#REF!</definedName>
    <definedName name="Zone3ConvergenceDfTYear1" localSheetId="5">glidepath_parameters!$E$31</definedName>
    <definedName name="Zone3ConvergenceDfTYear1">#REF!</definedName>
    <definedName name="Zone3ConvergenceDfTYear2" localSheetId="4">#REF!</definedName>
    <definedName name="Zone3ConvergenceDfTYear2" localSheetId="1">#REF!</definedName>
    <definedName name="Zone3ConvergenceDfTYear2" localSheetId="2">#REF!</definedName>
    <definedName name="Zone3ConvergenceDfTYear2" localSheetId="3">#REF!</definedName>
    <definedName name="Zone3ConvergenceDfTYear2" localSheetId="5">glidepath_parameters!$H$31</definedName>
    <definedName name="Zone3ConvergenceDfTYear2">#REF!</definedName>
    <definedName name="Zone3ConvergenceDfTYear3" localSheetId="4">#REF!</definedName>
    <definedName name="Zone3ConvergenceDfTYear3" localSheetId="1">#REF!</definedName>
    <definedName name="Zone3ConvergenceDfTYear3" localSheetId="2">#REF!</definedName>
    <definedName name="Zone3ConvergenceDfTYear3" localSheetId="3">#REF!</definedName>
    <definedName name="Zone3ConvergenceDfTYear3" localSheetId="5">glidepath_parameters!$K$31</definedName>
    <definedName name="Zone3ConvergenceDfTYear3">#REF!</definedName>
    <definedName name="Zone3ConvergenceValue2324">#REF!</definedName>
    <definedName name="Zone3ConvergenceValue2425">#REF!</definedName>
    <definedName name="Zone3ConvergenceValueYear1" localSheetId="4">#REF!</definedName>
    <definedName name="Zone3ConvergenceValueYear1" localSheetId="1">#REF!</definedName>
    <definedName name="Zone3ConvergenceValueYear1" localSheetId="2">#REF!</definedName>
    <definedName name="Zone3ConvergenceValueYear1" localSheetId="3">#REF!</definedName>
    <definedName name="Zone3ConvergenceValueYear1" localSheetId="5">glidepath_parameters!$E$29</definedName>
    <definedName name="Zone3ConvergenceValueYear1">#REF!</definedName>
    <definedName name="Zone3ConvergenceValueYear2" localSheetId="4">#REF!</definedName>
    <definedName name="Zone3ConvergenceValueYear2" localSheetId="1">#REF!</definedName>
    <definedName name="Zone3ConvergenceValueYear2" localSheetId="2">#REF!</definedName>
    <definedName name="Zone3ConvergenceValueYear2" localSheetId="3">#REF!</definedName>
    <definedName name="Zone3ConvergenceValueYear2" localSheetId="5">glidepath_parameters!$H$29</definedName>
    <definedName name="Zone3ConvergenceValueYear2">#REF!</definedName>
    <definedName name="Zone3ConvergenceValueYear3" localSheetId="4">#REF!</definedName>
    <definedName name="Zone3ConvergenceValueYear3" localSheetId="1">#REF!</definedName>
    <definedName name="Zone3ConvergenceValueYear3" localSheetId="2">#REF!</definedName>
    <definedName name="Zone3ConvergenceValueYear3" localSheetId="3">#REF!</definedName>
    <definedName name="Zone3ConvergenceValueYear3" localSheetId="5">glidepath_parameters!$K$29</definedName>
    <definedName name="Zone3ConvergenceValueYear3">#REF!</definedName>
    <definedName name="Zone4ConvergenceDfT2324">#REF!</definedName>
    <definedName name="Zone4ConvergenceDfT2425">#REF!</definedName>
    <definedName name="Zone4ConvergenceDfTYear1" localSheetId="4">#REF!</definedName>
    <definedName name="Zone4ConvergenceDfTYear1" localSheetId="1">#REF!</definedName>
    <definedName name="Zone4ConvergenceDfTYear1" localSheetId="2">#REF!</definedName>
    <definedName name="Zone4ConvergenceDfTYear1" localSheetId="3">#REF!</definedName>
    <definedName name="Zone4ConvergenceDfTYear1" localSheetId="5">glidepath_parameters!$E$36</definedName>
    <definedName name="Zone4ConvergenceDfTYear1">#REF!</definedName>
    <definedName name="Zone4ConvergenceDfTYear2" localSheetId="4">#REF!</definedName>
    <definedName name="Zone4ConvergenceDfTYear2" localSheetId="1">#REF!</definedName>
    <definedName name="Zone4ConvergenceDfTYear2" localSheetId="2">#REF!</definedName>
    <definedName name="Zone4ConvergenceDfTYear2" localSheetId="3">#REF!</definedName>
    <definedName name="Zone4ConvergenceDfTYear2" localSheetId="5">glidepath_parameters!$H$36</definedName>
    <definedName name="Zone4ConvergenceDfTYear2">#REF!</definedName>
    <definedName name="Zone4ConvergenceDfTYear3" localSheetId="4">#REF!</definedName>
    <definedName name="Zone4ConvergenceDfTYear3" localSheetId="1">#REF!</definedName>
    <definedName name="Zone4ConvergenceDfTYear3" localSheetId="2">#REF!</definedName>
    <definedName name="Zone4ConvergenceDfTYear3" localSheetId="3">#REF!</definedName>
    <definedName name="Zone4ConvergenceDfTYear3" localSheetId="5">glidepath_parameters!$K$36</definedName>
    <definedName name="Zone4ConvergenceDfTYear3">#REF!</definedName>
    <definedName name="Zone4ConvergenceValue2324">#REF!</definedName>
    <definedName name="Zone4ConvergenceValue2425">#REF!</definedName>
    <definedName name="Zone4ConvergenceValueYear1" localSheetId="4">#REF!</definedName>
    <definedName name="Zone4ConvergenceValueYear1" localSheetId="1">#REF!</definedName>
    <definedName name="Zone4ConvergenceValueYear1" localSheetId="2">#REF!</definedName>
    <definedName name="Zone4ConvergenceValueYear1" localSheetId="3">#REF!</definedName>
    <definedName name="Zone4ConvergenceValueYear1" localSheetId="5">glidepath_parameters!$E$34</definedName>
    <definedName name="Zone4ConvergenceValueYear1">#REF!</definedName>
    <definedName name="Zone4ConvergenceValueYear2" localSheetId="4">#REF!</definedName>
    <definedName name="Zone4ConvergenceValueYear2" localSheetId="1">#REF!</definedName>
    <definedName name="Zone4ConvergenceValueYear2" localSheetId="2">#REF!</definedName>
    <definedName name="Zone4ConvergenceValueYear2" localSheetId="3">#REF!</definedName>
    <definedName name="Zone4ConvergenceValueYear2" localSheetId="5">glidepath_parameters!$H$34</definedName>
    <definedName name="Zone4ConvergenceValueYear2">#REF!</definedName>
    <definedName name="Zone4ConvergenceValueYear3" localSheetId="4">#REF!</definedName>
    <definedName name="Zone4ConvergenceValueYear3" localSheetId="1">#REF!</definedName>
    <definedName name="Zone4ConvergenceValueYear3" localSheetId="2">#REF!</definedName>
    <definedName name="Zone4ConvergenceValueYear3" localSheetId="3">#REF!</definedName>
    <definedName name="Zone4ConvergenceValueYear3" localSheetId="5">glidepath_parameters!$K$34</definedName>
    <definedName name="Zone4ConvergenceValueYear3">#REF!</definedName>
    <definedName name="Zone5ConvergenceDfTYear1" localSheetId="4">#REF!</definedName>
    <definedName name="Zone5ConvergenceDfTYear1" localSheetId="1">#REF!</definedName>
    <definedName name="Zone5ConvergenceDfTYear1" localSheetId="2">#REF!</definedName>
    <definedName name="Zone5ConvergenceDfTYear1" localSheetId="3">#REF!</definedName>
    <definedName name="Zone5ConvergenceDfTYear1" localSheetId="5">glidepath_parameters!$E$40</definedName>
    <definedName name="Zone5ConvergenceDfTYear1">#REF!</definedName>
    <definedName name="Zone5ConvergenceDfTYear2" localSheetId="4">#REF!</definedName>
    <definedName name="Zone5ConvergenceDfTYear2" localSheetId="1">#REF!</definedName>
    <definedName name="Zone5ConvergenceDfTYear2" localSheetId="2">#REF!</definedName>
    <definedName name="Zone5ConvergenceDfTYear2" localSheetId="3">#REF!</definedName>
    <definedName name="Zone5ConvergenceDfTYear2" localSheetId="5">glidepath_parameters!$H$40</definedName>
    <definedName name="Zone5ConvergenceDfTYear2">#REF!</definedName>
    <definedName name="Zone5ConvergenceDfTYear3" localSheetId="4">#REF!</definedName>
    <definedName name="Zone5ConvergenceDfTYear3" localSheetId="1">#REF!</definedName>
    <definedName name="Zone5ConvergenceDfTYear3" localSheetId="2">#REF!</definedName>
    <definedName name="Zone5ConvergenceDfTYear3" localSheetId="3">#REF!</definedName>
    <definedName name="Zone5ConvergenceDfTYear3" localSheetId="5">glidepath_parameters!$K$40</definedName>
    <definedName name="Zone5ConvergenceDfTYear3">#REF!</definedName>
    <definedName name="Zone5ConvergenceValueYear1" localSheetId="4">#REF!</definedName>
    <definedName name="Zone5ConvergenceValueYear1" localSheetId="1">#REF!</definedName>
    <definedName name="Zone5ConvergenceValueYear1" localSheetId="2">#REF!</definedName>
    <definedName name="Zone5ConvergenceValueYear1" localSheetId="3">#REF!</definedName>
    <definedName name="Zone5ConvergenceValueYear1" localSheetId="5">glidepath_parameters!$E$39</definedName>
    <definedName name="Zone5ConvergenceValueYear1">#REF!</definedName>
    <definedName name="Zone5ConvergenceValueYear2" localSheetId="4">#REF!</definedName>
    <definedName name="Zone5ConvergenceValueYear2" localSheetId="1">#REF!</definedName>
    <definedName name="Zone5ConvergenceValueYear2" localSheetId="2">#REF!</definedName>
    <definedName name="Zone5ConvergenceValueYear2" localSheetId="3">#REF!</definedName>
    <definedName name="Zone5ConvergenceValueYear2" localSheetId="5">glidepath_parameters!$H$39</definedName>
    <definedName name="Zone5ConvergenceValueYear2">#REF!</definedName>
    <definedName name="Zone5ConvergenceValueYear3" localSheetId="4">#REF!</definedName>
    <definedName name="Zone5ConvergenceValueYear3" localSheetId="1">#REF!</definedName>
    <definedName name="Zone5ConvergenceValueYear3" localSheetId="2">#REF!</definedName>
    <definedName name="Zone5ConvergenceValueYear3" localSheetId="3">#REF!</definedName>
    <definedName name="Zone5ConvergenceValueYear3" localSheetId="5">glidepath_parameters!$K$39</definedName>
    <definedName name="Zone5ConvergenceValueYear3">#REF!</definedName>
    <definedName name="zzz" localSheetId="4" hidden="1">{"NET",#N/A,FALSE,"401C11"}</definedName>
    <definedName name="zzz" localSheetId="1" hidden="1">{"NET",#N/A,FALSE,"401C11"}</definedName>
    <definedName name="zzz" localSheetId="2" hidden="1">{"NET",#N/A,FALSE,"401C11"}</definedName>
    <definedName name="zzz" localSheetId="3" hidden="1">{"NET",#N/A,FALSE,"401C11"}</definedName>
    <definedName name="zzz" localSheetId="5" hidden="1">{"NET",#N/A,FALSE,"401C11"}</definedName>
    <definedName name="zzz" hidden="1">{"NET",#N/A,FALSE,"401C11"}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3" i="32" l="1"/>
  <c r="H193" i="32"/>
  <c r="E193" i="32"/>
  <c r="K192" i="32"/>
  <c r="H192" i="32"/>
  <c r="E192" i="32"/>
  <c r="K191" i="32"/>
  <c r="H191" i="32"/>
  <c r="E191" i="32"/>
  <c r="K190" i="32"/>
  <c r="H190" i="32"/>
  <c r="E190" i="32"/>
  <c r="K189" i="32"/>
  <c r="H189" i="32"/>
  <c r="E189" i="32"/>
  <c r="K188" i="32"/>
  <c r="H188" i="32"/>
  <c r="E188" i="32"/>
  <c r="K187" i="32"/>
  <c r="H187" i="32"/>
  <c r="E187" i="32"/>
  <c r="K186" i="32"/>
  <c r="H186" i="32"/>
  <c r="E186" i="32"/>
  <c r="K185" i="32"/>
  <c r="H185" i="32"/>
  <c r="E185" i="32"/>
  <c r="K184" i="32"/>
  <c r="H184" i="32"/>
  <c r="E184" i="32"/>
  <c r="K183" i="32"/>
  <c r="H183" i="32"/>
  <c r="E183" i="32"/>
  <c r="K182" i="32"/>
  <c r="H182" i="32"/>
  <c r="E182" i="32"/>
  <c r="K181" i="32"/>
  <c r="H181" i="32"/>
  <c r="E181" i="32"/>
  <c r="K180" i="32"/>
  <c r="H180" i="32"/>
  <c r="E180" i="32"/>
  <c r="K179" i="32"/>
  <c r="H179" i="32"/>
  <c r="E179" i="32"/>
  <c r="K178" i="32"/>
  <c r="H178" i="32"/>
  <c r="E178" i="32"/>
  <c r="K177" i="32"/>
  <c r="H177" i="32"/>
  <c r="E177" i="32"/>
  <c r="K176" i="32"/>
  <c r="H176" i="32"/>
  <c r="E176" i="32"/>
  <c r="K175" i="32"/>
  <c r="H175" i="32"/>
  <c r="E175" i="32"/>
  <c r="K174" i="32"/>
  <c r="H174" i="32"/>
  <c r="E174" i="32"/>
  <c r="K173" i="32"/>
  <c r="H173" i="32"/>
  <c r="E173" i="32"/>
  <c r="K172" i="32"/>
  <c r="H172" i="32"/>
  <c r="E172" i="32"/>
  <c r="K171" i="32"/>
  <c r="H171" i="32"/>
  <c r="E171" i="32"/>
  <c r="K170" i="32"/>
  <c r="H170" i="32"/>
  <c r="E170" i="32"/>
  <c r="K169" i="32"/>
  <c r="H169" i="32"/>
  <c r="E169" i="32"/>
  <c r="K168" i="32"/>
  <c r="H168" i="32"/>
  <c r="E168" i="32"/>
  <c r="K167" i="32"/>
  <c r="H167" i="32"/>
  <c r="E167" i="32"/>
  <c r="K166" i="32"/>
  <c r="H166" i="32"/>
  <c r="E166" i="32"/>
  <c r="K165" i="32"/>
  <c r="H165" i="32"/>
  <c r="E165" i="32"/>
  <c r="K164" i="32"/>
  <c r="H164" i="32"/>
  <c r="E164" i="32"/>
  <c r="K163" i="32"/>
  <c r="H163" i="32"/>
  <c r="E163" i="32"/>
  <c r="K162" i="32"/>
  <c r="H162" i="32"/>
  <c r="E162" i="32"/>
  <c r="K161" i="32"/>
  <c r="H161" i="32"/>
  <c r="E161" i="32"/>
  <c r="K160" i="32"/>
  <c r="H160" i="32"/>
  <c r="E160" i="32"/>
  <c r="K159" i="32"/>
  <c r="H159" i="32"/>
  <c r="E159" i="32"/>
  <c r="K158" i="32"/>
  <c r="H158" i="32"/>
  <c r="E158" i="32"/>
  <c r="K157" i="32"/>
  <c r="H157" i="32"/>
  <c r="E157" i="32"/>
  <c r="K156" i="32"/>
  <c r="H156" i="32"/>
  <c r="E156" i="32"/>
  <c r="K155" i="32"/>
  <c r="H155" i="32"/>
  <c r="E155" i="32"/>
  <c r="K154" i="32"/>
  <c r="H154" i="32"/>
  <c r="E154" i="32"/>
  <c r="K153" i="32"/>
  <c r="H153" i="32"/>
  <c r="E153" i="32"/>
  <c r="K152" i="32"/>
  <c r="H152" i="32"/>
  <c r="E152" i="32"/>
  <c r="K151" i="32"/>
  <c r="H151" i="32"/>
  <c r="E151" i="32"/>
  <c r="K150" i="32"/>
  <c r="H150" i="32"/>
  <c r="E150" i="32"/>
  <c r="K149" i="32"/>
  <c r="H149" i="32"/>
  <c r="E149" i="32"/>
  <c r="K148" i="32"/>
  <c r="H148" i="32"/>
  <c r="E148" i="32"/>
  <c r="K147" i="32"/>
  <c r="H147" i="32"/>
  <c r="E147" i="32"/>
  <c r="K146" i="32"/>
  <c r="H146" i="32"/>
  <c r="E146" i="32"/>
  <c r="K145" i="32"/>
  <c r="H145" i="32"/>
  <c r="E145" i="32"/>
  <c r="K144" i="32"/>
  <c r="H144" i="32"/>
  <c r="E144" i="32"/>
  <c r="K143" i="32"/>
  <c r="H143" i="32"/>
  <c r="E143" i="32"/>
  <c r="K142" i="32"/>
  <c r="H142" i="32"/>
  <c r="E142" i="32"/>
  <c r="K141" i="32"/>
  <c r="H141" i="32"/>
  <c r="E141" i="32"/>
  <c r="K140" i="32"/>
  <c r="H140" i="32"/>
  <c r="E140" i="32"/>
  <c r="K139" i="32"/>
  <c r="H139" i="32"/>
  <c r="E139" i="32"/>
  <c r="K138" i="32"/>
  <c r="H138" i="32"/>
  <c r="E138" i="32"/>
  <c r="K137" i="32"/>
  <c r="H137" i="32"/>
  <c r="E137" i="32"/>
  <c r="K136" i="32"/>
  <c r="H136" i="32"/>
  <c r="E136" i="32"/>
  <c r="K135" i="32"/>
  <c r="H135" i="32"/>
  <c r="E135" i="32"/>
  <c r="K134" i="32"/>
  <c r="H134" i="32"/>
  <c r="E134" i="32"/>
  <c r="K133" i="32"/>
  <c r="H133" i="32"/>
  <c r="E133" i="32"/>
  <c r="K132" i="32"/>
  <c r="H132" i="32"/>
  <c r="E132" i="32"/>
  <c r="K131" i="32"/>
  <c r="H131" i="32"/>
  <c r="E131" i="32"/>
  <c r="K130" i="32"/>
  <c r="H130" i="32"/>
  <c r="E130" i="32"/>
  <c r="K129" i="32"/>
  <c r="H129" i="32"/>
  <c r="E129" i="32"/>
  <c r="K128" i="32"/>
  <c r="H128" i="32"/>
  <c r="E128" i="32"/>
  <c r="K127" i="32"/>
  <c r="H127" i="32"/>
  <c r="E127" i="32"/>
  <c r="K126" i="32"/>
  <c r="H126" i="32"/>
  <c r="E126" i="32"/>
  <c r="K125" i="32"/>
  <c r="H125" i="32"/>
  <c r="E125" i="32"/>
  <c r="K124" i="32"/>
  <c r="H124" i="32"/>
  <c r="E124" i="32"/>
  <c r="K123" i="32"/>
  <c r="H123" i="32"/>
  <c r="E123" i="32"/>
  <c r="K122" i="32"/>
  <c r="H122" i="32"/>
  <c r="E122" i="32"/>
  <c r="K121" i="32"/>
  <c r="H121" i="32"/>
  <c r="E121" i="32"/>
  <c r="K120" i="32"/>
  <c r="H120" i="32"/>
  <c r="E120" i="32"/>
  <c r="K119" i="32"/>
  <c r="H119" i="32"/>
  <c r="E119" i="32"/>
  <c r="K118" i="32"/>
  <c r="H118" i="32"/>
  <c r="E118" i="32"/>
  <c r="K117" i="32"/>
  <c r="H117" i="32"/>
  <c r="E117" i="32"/>
  <c r="K116" i="32"/>
  <c r="H116" i="32"/>
  <c r="E116" i="32"/>
  <c r="K115" i="32"/>
  <c r="H115" i="32"/>
  <c r="E115" i="32"/>
  <c r="K114" i="32"/>
  <c r="H114" i="32"/>
  <c r="E114" i="32"/>
  <c r="K113" i="32"/>
  <c r="H113" i="32"/>
  <c r="E113" i="32"/>
  <c r="K112" i="32"/>
  <c r="H112" i="32"/>
  <c r="E112" i="32"/>
  <c r="K111" i="32"/>
  <c r="H111" i="32"/>
  <c r="E111" i="32"/>
  <c r="K110" i="32"/>
  <c r="H110" i="32"/>
  <c r="E110" i="32"/>
  <c r="K109" i="32"/>
  <c r="H109" i="32"/>
  <c r="E109" i="32"/>
  <c r="K108" i="32"/>
  <c r="H108" i="32"/>
  <c r="E108" i="32"/>
  <c r="K107" i="32"/>
  <c r="H107" i="32"/>
  <c r="E107" i="32"/>
  <c r="K106" i="32"/>
  <c r="H106" i="32"/>
  <c r="E106" i="32"/>
  <c r="K105" i="32"/>
  <c r="H105" i="32"/>
  <c r="E105" i="32"/>
  <c r="K104" i="32"/>
  <c r="H104" i="32"/>
  <c r="E104" i="32"/>
  <c r="K103" i="32"/>
  <c r="H103" i="32"/>
  <c r="E103" i="32"/>
  <c r="K102" i="32"/>
  <c r="H102" i="32"/>
  <c r="E102" i="32"/>
  <c r="K101" i="32"/>
  <c r="H101" i="32"/>
  <c r="E101" i="32"/>
  <c r="K100" i="32"/>
  <c r="H100" i="32"/>
  <c r="E100" i="32"/>
  <c r="K99" i="32"/>
  <c r="H99" i="32"/>
  <c r="E99" i="32"/>
  <c r="K98" i="32"/>
  <c r="H98" i="32"/>
  <c r="E98" i="32"/>
  <c r="K97" i="32"/>
  <c r="H97" i="32"/>
  <c r="E97" i="32"/>
  <c r="K96" i="32"/>
  <c r="H96" i="32"/>
  <c r="E96" i="32"/>
  <c r="K95" i="32"/>
  <c r="H95" i="32"/>
  <c r="E95" i="32"/>
  <c r="K94" i="32"/>
  <c r="H94" i="32"/>
  <c r="E94" i="32"/>
  <c r="K93" i="32"/>
  <c r="H93" i="32"/>
  <c r="E93" i="32"/>
  <c r="K92" i="32"/>
  <c r="H92" i="32"/>
  <c r="E92" i="32"/>
  <c r="K91" i="32"/>
  <c r="H91" i="32"/>
  <c r="E91" i="32"/>
  <c r="K90" i="32"/>
  <c r="H90" i="32"/>
  <c r="E90" i="32"/>
  <c r="K89" i="32"/>
  <c r="H89" i="32"/>
  <c r="E89" i="32"/>
  <c r="K88" i="32"/>
  <c r="H88" i="32"/>
  <c r="E88" i="32"/>
  <c r="K87" i="32"/>
  <c r="H87" i="32"/>
  <c r="E87" i="32"/>
  <c r="K86" i="32"/>
  <c r="H86" i="32"/>
  <c r="E86" i="32"/>
  <c r="K85" i="32"/>
  <c r="H85" i="32"/>
  <c r="E85" i="32"/>
  <c r="K84" i="32"/>
  <c r="H84" i="32"/>
  <c r="E84" i="32"/>
  <c r="K83" i="32"/>
  <c r="H83" i="32"/>
  <c r="E83" i="32"/>
  <c r="K82" i="32"/>
  <c r="H82" i="32"/>
  <c r="E82" i="32"/>
  <c r="K81" i="32"/>
  <c r="H81" i="32"/>
  <c r="E81" i="32"/>
  <c r="K80" i="32"/>
  <c r="H80" i="32"/>
  <c r="E80" i="32"/>
  <c r="K79" i="32"/>
  <c r="H79" i="32"/>
  <c r="E79" i="32"/>
  <c r="K78" i="32"/>
  <c r="H78" i="32"/>
  <c r="E78" i="32"/>
  <c r="K77" i="32"/>
  <c r="H77" i="32"/>
  <c r="E77" i="32"/>
  <c r="K76" i="32"/>
  <c r="H76" i="32"/>
  <c r="E76" i="32"/>
  <c r="K75" i="32"/>
  <c r="H75" i="32"/>
  <c r="E75" i="32"/>
  <c r="K74" i="32"/>
  <c r="H74" i="32"/>
  <c r="E74" i="32"/>
  <c r="K73" i="32"/>
  <c r="H73" i="32"/>
  <c r="E73" i="32"/>
  <c r="J38" i="32"/>
  <c r="G38" i="32"/>
  <c r="D38" i="32"/>
  <c r="J35" i="32"/>
  <c r="G35" i="32"/>
  <c r="D35" i="32"/>
  <c r="J33" i="32"/>
  <c r="G33" i="32"/>
  <c r="D33" i="32"/>
  <c r="J30" i="32"/>
  <c r="G30" i="32"/>
  <c r="D30" i="32"/>
  <c r="J28" i="32"/>
  <c r="G28" i="32"/>
  <c r="D28" i="32"/>
  <c r="J25" i="32"/>
  <c r="G25" i="32"/>
  <c r="D25" i="32"/>
  <c r="J23" i="32"/>
  <c r="G23" i="32"/>
  <c r="D23" i="32"/>
  <c r="J19" i="32"/>
  <c r="G19" i="32"/>
  <c r="D19" i="32"/>
</calcChain>
</file>

<file path=xl/sharedStrings.xml><?xml version="1.0" encoding="utf-8"?>
<sst xmlns="http://schemas.openxmlformats.org/spreadsheetml/2006/main" count="1108" uniqueCount="390">
  <si>
    <t>Description of worksheets</t>
  </si>
  <si>
    <t>p-specialised-commissioning-convergence</t>
  </si>
  <si>
    <t>outputs</t>
  </si>
  <si>
    <t>This document is part of the Allocations Technical Guide</t>
  </si>
  <si>
    <t>www.england.nhs.uk/allocations</t>
  </si>
  <si>
    <t>For queries please contact</t>
  </si>
  <si>
    <t>england.revenue-allocations@nhs.net</t>
  </si>
  <si>
    <t>Sort</t>
  </si>
  <si>
    <t>R23</t>
  </si>
  <si>
    <t>Region</t>
  </si>
  <si>
    <t>Y63</t>
  </si>
  <si>
    <t>QOQ</t>
  </si>
  <si>
    <t>NHS Humber and North Yorkshire ICB</t>
  </si>
  <si>
    <t>QHM</t>
  </si>
  <si>
    <t>NHS North East and North Cumbria ICB</t>
  </si>
  <si>
    <t>QF7</t>
  </si>
  <si>
    <t>NHS South Yorkshire ICB</t>
  </si>
  <si>
    <t>QWO</t>
  </si>
  <si>
    <t>NHS West Yorkshire ICB</t>
  </si>
  <si>
    <t>Y62</t>
  </si>
  <si>
    <t>North West</t>
  </si>
  <si>
    <t>QYG</t>
  </si>
  <si>
    <t>NHS Cheshire and Merseyside ICB</t>
  </si>
  <si>
    <t>QOP</t>
  </si>
  <si>
    <t>NHS Greater Manchester ICB</t>
  </si>
  <si>
    <t>QE1</t>
  </si>
  <si>
    <t>NHS Lancashire and South Cumbria ICB</t>
  </si>
  <si>
    <t>Y60</t>
  </si>
  <si>
    <t>Midlands</t>
  </si>
  <si>
    <t>QHL</t>
  </si>
  <si>
    <t>NHS Birmingham and Solihull ICB</t>
  </si>
  <si>
    <t>QUA</t>
  </si>
  <si>
    <t>NHS Black Country ICB</t>
  </si>
  <si>
    <t>QWU</t>
  </si>
  <si>
    <t>NHS Coventry and Warwickshire ICB</t>
  </si>
  <si>
    <t>QJ2</t>
  </si>
  <si>
    <t>NHS Derby and Derbyshire ICB</t>
  </si>
  <si>
    <t>QGH</t>
  </si>
  <si>
    <t>NHS Herefordshire and Worcestershire ICB</t>
  </si>
  <si>
    <t>QK1</t>
  </si>
  <si>
    <t>NHS Leicester, Leicestershire and Rutland ICB</t>
  </si>
  <si>
    <t>QJM</t>
  </si>
  <si>
    <t>NHS Lincolnshire ICB</t>
  </si>
  <si>
    <t>QPM</t>
  </si>
  <si>
    <t>NHS Northamptonshire ICB</t>
  </si>
  <si>
    <t>QT1</t>
  </si>
  <si>
    <t>NHS Nottingham and Nottinghamshire ICB</t>
  </si>
  <si>
    <t>QOC</t>
  </si>
  <si>
    <t>NHS Shropshire, Telford and Wrekin ICB</t>
  </si>
  <si>
    <t>QNC</t>
  </si>
  <si>
    <t>NHS Staffordshire and Stoke-on-Trent ICB</t>
  </si>
  <si>
    <t>Y61</t>
  </si>
  <si>
    <t>East of England</t>
  </si>
  <si>
    <t>Y56</t>
  </si>
  <si>
    <t>London</t>
  </si>
  <si>
    <t>QMF</t>
  </si>
  <si>
    <t>NHS North East London ICB</t>
  </si>
  <si>
    <t>QKK</t>
  </si>
  <si>
    <t>NHS South East London ICB</t>
  </si>
  <si>
    <t>QWE</t>
  </si>
  <si>
    <t>NHS South West London ICB</t>
  </si>
  <si>
    <t>Y59</t>
  </si>
  <si>
    <t>South East</t>
  </si>
  <si>
    <t>QRL</t>
  </si>
  <si>
    <t>QKS</t>
  </si>
  <si>
    <t>NHS Kent and Medway ICB</t>
  </si>
  <si>
    <t>Y58</t>
  </si>
  <si>
    <t>South West</t>
  </si>
  <si>
    <t>QOX</t>
  </si>
  <si>
    <t>NHS Bath and North East Somerset, Swindon and Wiltshire ICB</t>
  </si>
  <si>
    <t>QUY</t>
  </si>
  <si>
    <t>NHS Bristol, North Somerset and South Gloucestershire ICB</t>
  </si>
  <si>
    <t>QT6</t>
  </si>
  <si>
    <t>NHS Cornwall and The Isles Of Scilly ICB</t>
  </si>
  <si>
    <t>QJK</t>
  </si>
  <si>
    <t>NHS Devon ICB</t>
  </si>
  <si>
    <t>QVV</t>
  </si>
  <si>
    <t>NHS Dorset ICB</t>
  </si>
  <si>
    <t>QR1</t>
  </si>
  <si>
    <t>NHS Gloucestershire ICB</t>
  </si>
  <si>
    <t>QSL</t>
  </si>
  <si>
    <t>NHS Somerset ICB</t>
  </si>
  <si>
    <t>Total</t>
  </si>
  <si>
    <t>Maximum Convergence Value (set)</t>
  </si>
  <si>
    <t>Maximum Convergence Distance from Target Lower Bound</t>
  </si>
  <si>
    <t>Advanced Convergence Value</t>
  </si>
  <si>
    <t>Advanced Convergence Distance from Target Lower Bound</t>
  </si>
  <si>
    <t>Moderate Convergence Value</t>
  </si>
  <si>
    <t>Moderate Convergence Distance from Target Lower Bound</t>
  </si>
  <si>
    <t>Central Slope Convergence Value</t>
  </si>
  <si>
    <t>Central Slope Convergence Distance from Target Lower Bound</t>
  </si>
  <si>
    <t>Minimum Convergence Value (set)</t>
  </si>
  <si>
    <t>Minimum Convergence Distance from Target Upper Bound</t>
  </si>
  <si>
    <t>See main technical guide document for full description of this model</t>
  </si>
  <si>
    <r>
      <rPr>
        <b/>
        <sz val="10"/>
        <rFont val="Arial"/>
        <family val="2"/>
      </rPr>
      <t>Normalised weighted population</t>
    </r>
    <r>
      <rPr>
        <sz val="10"/>
        <rFont val="Arial"/>
        <family val="2"/>
      </rPr>
      <t xml:space="preserve"> is a weighted population, rescaled to total registered population</t>
    </r>
  </si>
  <si>
    <r>
      <rPr>
        <b/>
        <sz val="10"/>
        <rFont val="Arial"/>
        <family val="2"/>
      </rPr>
      <t>Need index</t>
    </r>
    <r>
      <rPr>
        <sz val="10"/>
        <rFont val="Arial"/>
        <family val="2"/>
      </rPr>
      <t xml:space="preserve"> is an indicator of relative need (around England average = 1). Above average need &gt;1, below &lt;1</t>
    </r>
  </si>
  <si>
    <t>blank1</t>
  </si>
  <si>
    <t>blank2</t>
  </si>
  <si>
    <t>glidepath_parameters</t>
  </si>
  <si>
    <t>inputs</t>
  </si>
  <si>
    <t>calculations</t>
  </si>
  <si>
    <t>Glidepath_parameters</t>
  </si>
  <si>
    <t>North East &amp; Yorkshire</t>
  </si>
  <si>
    <t>ICB26</t>
  </si>
  <si>
    <t>T01</t>
  </si>
  <si>
    <t>NHS Central East ICB</t>
  </si>
  <si>
    <t>T02</t>
  </si>
  <si>
    <t>NHS Essex ICB</t>
  </si>
  <si>
    <t>T03</t>
  </si>
  <si>
    <t>NHS Norfolk and Suffolk ICB</t>
  </si>
  <si>
    <t>T04</t>
  </si>
  <si>
    <t>NHS West and North London ICB</t>
  </si>
  <si>
    <t>NHS Hampshire and Isle of Wight ICB</t>
  </si>
  <si>
    <t>T07</t>
  </si>
  <si>
    <t>NHS Surrey and Sussex ICB</t>
  </si>
  <si>
    <t>T05</t>
  </si>
  <si>
    <t>NHS Thames Valley ICB</t>
  </si>
  <si>
    <t>System Name</t>
  </si>
  <si>
    <t>2025/26 Recurrent Physical Health services baseline - published (£k)</t>
  </si>
  <si>
    <t>2025/26 Physical Health services adjustments during planning round (£k)</t>
  </si>
  <si>
    <t>2025/26 Pay award - physical services (£k)</t>
  </si>
  <si>
    <t>2025/26 HCD in to tariff (£k)</t>
  </si>
  <si>
    <t>2025/26 in-year recurrent allocations Physical services (£k)</t>
  </si>
  <si>
    <t>2025/26 ERF Recurrent into allocation baseline (£k)</t>
  </si>
  <si>
    <t>2025/26 Deficit to revenue adjustment (£k)</t>
  </si>
  <si>
    <t>2025/26 Physical Health services adjusted recurrent baseline (£k)</t>
  </si>
  <si>
    <t>2025/26 HCDrugs (£k)</t>
  </si>
  <si>
    <t>2025/26 HCDevices (£k)</t>
  </si>
  <si>
    <t>2025/26 HCDD adjusted recurrent baseline (£k)</t>
  </si>
  <si>
    <t>2025/26 Physical Health services + HCDD recurrent baseline (£k)</t>
  </si>
  <si>
    <t>2025/26 Delegated MH baseline - published (£k)</t>
  </si>
  <si>
    <t>2025/26 MH services adjustments during planning round (£k)</t>
  </si>
  <si>
    <t>2025/26 in-year recurrent allocations Mental health (£k)</t>
  </si>
  <si>
    <t>2025/26 MH - pay award (£k)</t>
  </si>
  <si>
    <t>2025/26 MH services adjusted recurrent baseline (£k)</t>
  </si>
  <si>
    <t>2025/26 Physical Health services + MH baseline (£k)</t>
  </si>
  <si>
    <t>2025/26 Physical Health services + MH baseline +HCDD (£k)</t>
  </si>
  <si>
    <t>ENGLAND</t>
  </si>
  <si>
    <t xml:space="preserve">13,795,204 </t>
  </si>
  <si>
    <t xml:space="preserve">-1,448 </t>
  </si>
  <si>
    <t xml:space="preserve">110,397 </t>
  </si>
  <si>
    <t xml:space="preserve">92,556 </t>
  </si>
  <si>
    <t xml:space="preserve">137,166 </t>
  </si>
  <si>
    <t xml:space="preserve">14,848 </t>
  </si>
  <si>
    <t xml:space="preserve">740,000 </t>
  </si>
  <si>
    <t xml:space="preserve">59,550 </t>
  </si>
  <si>
    <t xml:space="preserve">14,948,272 </t>
  </si>
  <si>
    <t xml:space="preserve">5,747,930 </t>
  </si>
  <si>
    <t xml:space="preserve">1,037,552 </t>
  </si>
  <si>
    <t xml:space="preserve">6,785,482 </t>
  </si>
  <si>
    <t xml:space="preserve">21,733,754 </t>
  </si>
  <si>
    <t xml:space="preserve">2,078,685 </t>
  </si>
  <si>
    <t xml:space="preserve">14,292 </t>
  </si>
  <si>
    <t xml:space="preserve">7,811 </t>
  </si>
  <si>
    <t xml:space="preserve">13,934 </t>
  </si>
  <si>
    <t xml:space="preserve">2,114,722 </t>
  </si>
  <si>
    <t xml:space="preserve">17,062,994 </t>
  </si>
  <si>
    <t xml:space="preserve">23,848,476 </t>
  </si>
  <si>
    <t>2025/26 Fair shares target (£k)</t>
  </si>
  <si>
    <t>2025/26 Distance from target (%)</t>
  </si>
  <si>
    <t>2026/27 Base growth (%)</t>
  </si>
  <si>
    <t>2026/27 Convergence (%)</t>
  </si>
  <si>
    <t>2026/27 Physical Health services + HCDD recurrent allocation (£k)</t>
  </si>
  <si>
    <t>2026/27 Physical Health services + HCDD recurrent allocation £/head</t>
  </si>
  <si>
    <t>2026/27 Post-convergence distance from target (%)</t>
  </si>
  <si>
    <t>2026/27 Physical Health services + HCDD recurrent allocation growth (%)</t>
  </si>
  <si>
    <t>2026/27 Additional NR elective funding (£k)</t>
  </si>
  <si>
    <t>2026/27 HCDD total (£k)</t>
  </si>
  <si>
    <t>2026/27 HCDD total £/head</t>
  </si>
  <si>
    <t>2026/27 HCDD growth (%)</t>
  </si>
  <si>
    <t>2026/27 Physical Health services recurrent allocation (£k)</t>
  </si>
  <si>
    <t>2026/27 Physical Health services recurrent allocation (£/head)</t>
  </si>
  <si>
    <t>2026/27 Physical Health services recurrent allocation growth (%)</t>
  </si>
  <si>
    <t>2026/27 Delegated MH resource allocation (£k)</t>
  </si>
  <si>
    <t>2026/27 Delegated MH growth (%)</t>
  </si>
  <si>
    <t>2026/27 Delegated MH resource allocation £/head</t>
  </si>
  <si>
    <t>2026/27 Physical Health services  + MH resource allocation (£k)</t>
  </si>
  <si>
    <t xml:space="preserve">- </t>
  </si>
  <si>
    <t xml:space="preserve">3.96% </t>
  </si>
  <si>
    <t xml:space="preserve">-0.01% </t>
  </si>
  <si>
    <t xml:space="preserve">22,593,554 </t>
  </si>
  <si>
    <t xml:space="preserve">353 </t>
  </si>
  <si>
    <t xml:space="preserve">675,274 </t>
  </si>
  <si>
    <t xml:space="preserve">7,226,899 </t>
  </si>
  <si>
    <t xml:space="preserve">113 </t>
  </si>
  <si>
    <t xml:space="preserve">6.51% </t>
  </si>
  <si>
    <t xml:space="preserve">15,366,655 </t>
  </si>
  <si>
    <t xml:space="preserve">240 </t>
  </si>
  <si>
    <t xml:space="preserve">2.80% </t>
  </si>
  <si>
    <t xml:space="preserve">2,158,898 </t>
  </si>
  <si>
    <t xml:space="preserve">2.09% </t>
  </si>
  <si>
    <t xml:space="preserve">34 </t>
  </si>
  <si>
    <t xml:space="preserve">17,525,554 </t>
  </si>
  <si>
    <t>2026/27 Physical Health services + HCDD recurrent baseline (£k)</t>
  </si>
  <si>
    <t>2026/27 Fair shares target (£k)</t>
  </si>
  <si>
    <t>2026/27 Distance from target (%)</t>
  </si>
  <si>
    <t>2027/28 Base growth (%)</t>
  </si>
  <si>
    <t>2027/28 Convergence (%)</t>
  </si>
  <si>
    <t>2027/28 Physical Health services + HCDD recurrent allocation (£k)</t>
  </si>
  <si>
    <t>2027/28 Physical Health services + HCDD recurrent allocation £/head</t>
  </si>
  <si>
    <t>2027/28 Post-convergence distance from target (%)</t>
  </si>
  <si>
    <t>2027/28 Physical Health services + HCDD recurrent allocation growth (%)</t>
  </si>
  <si>
    <t>2027/28 Additional NR elective funding (£k)</t>
  </si>
  <si>
    <t>2027/28 HCDD total (£k)</t>
  </si>
  <si>
    <t>2027/28 HCDD total £/head</t>
  </si>
  <si>
    <t>2027/28 HCDD growth (%)</t>
  </si>
  <si>
    <t>2027/28 Physical Health services recurrent allocation (£k)</t>
  </si>
  <si>
    <t>2027/28 Physical Health services recurrent allocation (£/head)</t>
  </si>
  <si>
    <t>2027/28 Physical Health services recurrent allocation growth (%)</t>
  </si>
  <si>
    <t>2027/28 Delegated MH resource allocation (£k)</t>
  </si>
  <si>
    <t>2027/28 Delegated MH growth (%)</t>
  </si>
  <si>
    <t>2027/28 Delegated MH resource allocation £/head</t>
  </si>
  <si>
    <t>2027/28 Physical Health services  + MH resource allocation (£k)</t>
  </si>
  <si>
    <t xml:space="preserve">22,595,891 </t>
  </si>
  <si>
    <t xml:space="preserve">3.94% </t>
  </si>
  <si>
    <t xml:space="preserve">0.00% </t>
  </si>
  <si>
    <t xml:space="preserve">23,483,299 </t>
  </si>
  <si>
    <t xml:space="preserve">366 </t>
  </si>
  <si>
    <t xml:space="preserve">693,988 </t>
  </si>
  <si>
    <t xml:space="preserve">7,691,736 </t>
  </si>
  <si>
    <t xml:space="preserve">120 </t>
  </si>
  <si>
    <t xml:space="preserve">6.43% </t>
  </si>
  <si>
    <t xml:space="preserve">15,791,563 </t>
  </si>
  <si>
    <t xml:space="preserve">246 </t>
  </si>
  <si>
    <t xml:space="preserve">2.77% </t>
  </si>
  <si>
    <t xml:space="preserve">2,203,183 </t>
  </si>
  <si>
    <t xml:space="preserve">2.05% </t>
  </si>
  <si>
    <t xml:space="preserve">17,994,746 </t>
  </si>
  <si>
    <t>2027/28 Physical Health services + HCDD recurrent baseline (£k)</t>
  </si>
  <si>
    <t>2027/28 Fair shares target (£k)</t>
  </si>
  <si>
    <t>2027/28 Distance from target (%)</t>
  </si>
  <si>
    <t>2028/29 Base growth (%)</t>
  </si>
  <si>
    <t>2028/29 Convergence (%)</t>
  </si>
  <si>
    <t>2028/29 Physical Health services + HCDD recurrent allocation (£k)</t>
  </si>
  <si>
    <t>2028/29 Physical Health services + HCDD recurrent allocation £/head</t>
  </si>
  <si>
    <t>2028/29 Post-convergence distance from target (%)</t>
  </si>
  <si>
    <t>2028/29 Physical Health services + HCDD recurrent allocation growth (%)</t>
  </si>
  <si>
    <t>2028/29 Additional NR elective funding (£k)</t>
  </si>
  <si>
    <t>2028/29 HCDD total (£k)</t>
  </si>
  <si>
    <t>2028/29 HCDD total £/head</t>
  </si>
  <si>
    <t>2028/29 HCDD growth (%)</t>
  </si>
  <si>
    <t>2028/29 Physical Health services recurrent allocation (£k)</t>
  </si>
  <si>
    <t>2028/29 Physical Health services recurrent allocation (£/head)</t>
  </si>
  <si>
    <t>2028/29 Physical Health services recurrent allocation growth (%)</t>
  </si>
  <si>
    <t>2028/29 Delegated MH resource allocation (£k)</t>
  </si>
  <si>
    <t>2028/29 Delegated MH growth (%)</t>
  </si>
  <si>
    <t>2028/29 Delegated MH resource allocation £/head</t>
  </si>
  <si>
    <t>2028/29 Physical Health services  + MH resource allocation (£k)</t>
  </si>
  <si>
    <t xml:space="preserve">23,486,264 </t>
  </si>
  <si>
    <t xml:space="preserve">3.84% </t>
  </si>
  <si>
    <t xml:space="preserve">24,385,320 </t>
  </si>
  <si>
    <t xml:space="preserve">379 </t>
  </si>
  <si>
    <t xml:space="preserve">712,928 </t>
  </si>
  <si>
    <t xml:space="preserve">8,162,901 </t>
  </si>
  <si>
    <t xml:space="preserve">127 </t>
  </si>
  <si>
    <t xml:space="preserve">6.13% </t>
  </si>
  <si>
    <t xml:space="preserve">16,222,419 </t>
  </si>
  <si>
    <t xml:space="preserve">252 </t>
  </si>
  <si>
    <t xml:space="preserve">2.73% </t>
  </si>
  <si>
    <t xml:space="preserve">2,248,185 </t>
  </si>
  <si>
    <t xml:space="preserve">2.04% </t>
  </si>
  <si>
    <t xml:space="preserve">35 </t>
  </si>
  <si>
    <t xml:space="preserve">18,470,604 </t>
  </si>
  <si>
    <t>convergence_2627</t>
  </si>
  <si>
    <t>convergence_2728</t>
  </si>
  <si>
    <t>convergence_2829</t>
  </si>
  <si>
    <t>Convergence_[year]</t>
  </si>
  <si>
    <t>[year] Base growth (%)</t>
  </si>
  <si>
    <t>[year] Convergence (%)</t>
  </si>
  <si>
    <t>[year] Physical Health services + HCDD recurrent allocation (£k)</t>
  </si>
  <si>
    <t>[year] Physical Health services + HCDD recurrent allocation £/head</t>
  </si>
  <si>
    <t>[year] Post-convergence distance from target (%)</t>
  </si>
  <si>
    <t>[year] Physical Health services + HCDD recurrent allocation growth (%)</t>
  </si>
  <si>
    <t>[year] Additional NR elective funding (£k)</t>
  </si>
  <si>
    <t>[year] HCDD total (£k)</t>
  </si>
  <si>
    <t>[year] HCDD total £/head</t>
  </si>
  <si>
    <t>[year] HCDD growth (%)</t>
  </si>
  <si>
    <t>[year] Physical Health services recurrent allocation (£k)</t>
  </si>
  <si>
    <t>[year] Physical Health services recurrent allocation (£/head)</t>
  </si>
  <si>
    <t>[year] Physical Health services recurrent allocation growth (%)</t>
  </si>
  <si>
    <t>[year] Delegated MH resource allocation (£k)</t>
  </si>
  <si>
    <t>[year] Delegated MH growth (%)</t>
  </si>
  <si>
    <t>[year] Delegated MH resource allocation £/head</t>
  </si>
  <si>
    <t>[year] Physical Health services  + MH resource allocation (£k)</t>
  </si>
  <si>
    <t>[year-1] Physical Health services + HCDD recurrent baseline (£k)</t>
  </si>
  <si>
    <t>[year-1] Fair shares target (£k)</t>
  </si>
  <si>
    <t>[year-1] Distance from target (%)</t>
  </si>
  <si>
    <t>NHS England - ICB allocations 2026/27 to 2028/29</t>
  </si>
  <si>
    <r>
      <rPr>
        <b/>
        <sz val="10"/>
        <rFont val="Arial"/>
        <family val="2"/>
      </rPr>
      <t>Base year (or base)</t>
    </r>
    <r>
      <rPr>
        <sz val="10"/>
        <rFont val="Arial"/>
        <family val="2"/>
      </rPr>
      <t xml:space="preserve"> indicates calculations using the average population for Aug 24 to July 25 (base year)</t>
    </r>
  </si>
  <si>
    <r>
      <rPr>
        <b/>
        <sz val="10"/>
        <rFont val="Arial"/>
        <family val="2"/>
      </rPr>
      <t xml:space="preserve">2026/27, 2027/28 and 2028/29 (Years 1,2,3) </t>
    </r>
    <r>
      <rPr>
        <sz val="10"/>
        <rFont val="Arial"/>
        <family val="2"/>
      </rPr>
      <t>are values derived from projected registered populations</t>
    </r>
  </si>
  <si>
    <t>Year 0 Available Envelope</t>
  </si>
  <si>
    <t>Year 1 Available Envelope</t>
  </si>
  <si>
    <t>Year 2 Available Envelope</t>
  </si>
  <si>
    <t>Year 3 Available Envelope</t>
  </si>
  <si>
    <t>Year 0 Glidepath Envelope</t>
  </si>
  <si>
    <t>Year 1 Glidepath Envelope</t>
  </si>
  <si>
    <t>Year 2 Glidepath Envelope</t>
  </si>
  <si>
    <t>Year 3 Glidepath Envelope</t>
  </si>
  <si>
    <t>Year 0 Envelope Gap</t>
  </si>
  <si>
    <t>Year 1 Envelope Gap</t>
  </si>
  <si>
    <t>Year 2 Envelope Gap</t>
  </si>
  <si>
    <t>Year 3 Envelope Gap</t>
  </si>
  <si>
    <t>Year 0 Baselines Total</t>
  </si>
  <si>
    <t>Year 1 Growth before convergence</t>
  </si>
  <si>
    <t>Year 2 Growth before convergence</t>
  </si>
  <si>
    <t>Year 3 Growth before convergence</t>
  </si>
  <si>
    <t>Year 0 All England Overall weighted population</t>
  </si>
  <si>
    <t>Year 1 Total recurrent allocation</t>
  </si>
  <si>
    <t>Year 2 Total recurrent allocation</t>
  </si>
  <si>
    <t>Year 3 Total recurrent allocation</t>
  </si>
  <si>
    <t>Year 0 HC Drugs Growth Factor</t>
  </si>
  <si>
    <t>Year 1 Balance</t>
  </si>
  <si>
    <t>Year 2 Balance</t>
  </si>
  <si>
    <t>Year 3 Balance</t>
  </si>
  <si>
    <t>Year 0 HC Devices Growth Factor</t>
  </si>
  <si>
    <t>Year 1 All England overall weighted population</t>
  </si>
  <si>
    <t>Year 2 All England overall weighted population</t>
  </si>
  <si>
    <t>Year 3 All England overall weighted population</t>
  </si>
  <si>
    <t>Year 1 All England weighted Population Growth</t>
  </si>
  <si>
    <t>Year 2 All England weighted Population Growth</t>
  </si>
  <si>
    <t>Year 3 All England weighted Population Growth</t>
  </si>
  <si>
    <t>Year 1 Base growth selector*</t>
  </si>
  <si>
    <t>Year 2 Base growth selector*</t>
  </si>
  <si>
    <t>Year 3 Base growth selector*</t>
  </si>
  <si>
    <t>Year 1 HCDrugs Growth Factor</t>
  </si>
  <si>
    <t>Year 2 HCDrugs Growth Factor</t>
  </si>
  <si>
    <t>Year 3 HCDrugs Growth Factor</t>
  </si>
  <si>
    <t>Year 1 HCDevices Growth Factor</t>
  </si>
  <si>
    <t>Year 2 HCDevices Growth Factor</t>
  </si>
  <si>
    <t>Year 1 Implied physical health services base growth</t>
  </si>
  <si>
    <t>Year 2 Implied physical health services base growth</t>
  </si>
  <si>
    <t>Year 3 Implied physical health services base growth</t>
  </si>
  <si>
    <t>Year 1 Delegated MH growth</t>
  </si>
  <si>
    <t>Year 2 Delegated MH growth</t>
  </si>
  <si>
    <t>Year 3 Delegated MH growth</t>
  </si>
  <si>
    <t>Year 1 Moderate convergence for HCDD ratio (1 = no, 2 = yes)</t>
  </si>
  <si>
    <t>Year 2 Moderate convergence for HCDD ratio (1 = no, 2 = yes)</t>
  </si>
  <si>
    <t>Year 3 Moderate convergence for HCDD ratio (1 = no, 2 = yes)</t>
  </si>
  <si>
    <t>Sample DfT</t>
  </si>
  <si>
    <t>Convergence</t>
  </si>
  <si>
    <t>Zone 1: Maximum Convergence (where Distance from Target &gt;3.00%)</t>
  </si>
  <si>
    <t>Zone 2: Advanced Convergence (where Distance from Target &gt;2.50% and &lt;=3.00%)</t>
  </si>
  <si>
    <t>Zone 3: Moderate Convergence (where Distance from Target &gt;-2.50% and &lt;=2.50%)</t>
  </si>
  <si>
    <t>Zone 4: Central Slope Convergence (where Distance from Target &gt;-3.00% and &lt;=-2.50%)</t>
  </si>
  <si>
    <t>Zone 5: Minimum Convergence (where Distance from Target &lt;=-3.00%)</t>
  </si>
  <si>
    <t>baseline_adjustments_2627</t>
  </si>
  <si>
    <t>p-icb-spec-comm-convergence (outputs)</t>
  </si>
  <si>
    <t>p-icb-core-services-convergence (inputs)</t>
  </si>
  <si>
    <t>ICB26 2025/26 Corneal tissue (£k)</t>
  </si>
  <si>
    <t>[year-1] Recurrent Physical Health services baseline - published (£k)</t>
  </si>
  <si>
    <t>[year-1] Corneal tissue (£k)</t>
  </si>
  <si>
    <t>[year-1] Physical Health services adjustments during planning round (£k)</t>
  </si>
  <si>
    <t>[year-1] Pay award - physical services (£k)</t>
  </si>
  <si>
    <t>[year-1] HCD in to tariff (£k)</t>
  </si>
  <si>
    <t>[year-1] in-year recurrent allocations Physical services (£k)</t>
  </si>
  <si>
    <t>[year-1] ERF Recurrent into allocation baseline (£k)</t>
  </si>
  <si>
    <t>[year-1] Deficit to revenue adjustment (£k)</t>
  </si>
  <si>
    <t>[year-1] Physical Health services adjusted recurrent baseline (£k)</t>
  </si>
  <si>
    <t>[year-1] HCDrugs (£k)</t>
  </si>
  <si>
    <t>[year-1] HCDevices (£k)</t>
  </si>
  <si>
    <t>[year-1] HCDD adjusted recurrent baseline (£k)</t>
  </si>
  <si>
    <t>[year-1] Delegated MH baseline - published (£k)</t>
  </si>
  <si>
    <t>[year-1] MH services adjustments during planning round (£k)</t>
  </si>
  <si>
    <t>[year-1] in-year recurrent allocations Mental health (£k)</t>
  </si>
  <si>
    <t>[year-1] MH - pay award (£k)</t>
  </si>
  <si>
    <t>[year-1] MH services adjusted recurrent baseline (£k)</t>
  </si>
  <si>
    <t>[year-1] Physical Health services + MH baseline (£k)</t>
  </si>
  <si>
    <t>[year-1] Physical Health services + MH baseline +HCDD (£k)</t>
  </si>
  <si>
    <t>2025/26 (Year 0) Glidepath Parameters</t>
  </si>
  <si>
    <t>2026/27 (Year 1) Glidepath Parameters</t>
  </si>
  <si>
    <t>2027/28 (Year 2) Glidepath Parameters</t>
  </si>
  <si>
    <t>2028/29 (Year 3) Glidepath Parameters</t>
  </si>
  <si>
    <t>[year] Glidepath Parameters</t>
  </si>
  <si>
    <t>v3.0</t>
  </si>
  <si>
    <t xml:space="preserve">90,991 </t>
  </si>
  <si>
    <t xml:space="preserve">23,359,820 </t>
  </si>
  <si>
    <t xml:space="preserve">218,344 </t>
  </si>
  <si>
    <t xml:space="preserve">24,395,631 </t>
  </si>
  <si>
    <t xml:space="preserve">218,341 </t>
  </si>
  <si>
    <t xml:space="preserve">25,316,589 </t>
  </si>
  <si>
    <t>2028/29 Total Physical Health services + HCDD allocation (£k)</t>
  </si>
  <si>
    <t>2027/28 Total Physical Health services + HCDD allocation (£k)</t>
  </si>
  <si>
    <t>2026/27 Total Physical Health services + HCDD allocation (£k)</t>
  </si>
  <si>
    <t>[year] Total Physical Health services + HCDD allocation (£k)</t>
  </si>
  <si>
    <t>2026/27  NR Top ups (£k)</t>
  </si>
  <si>
    <t>2026/27 NR Top ups (£k)</t>
  </si>
  <si>
    <t>2027/28 NR Top ups (£k)</t>
  </si>
  <si>
    <t>2028/29 NR Top ups (£k)</t>
  </si>
  <si>
    <t>[year] NR Top ups (£k)</t>
  </si>
  <si>
    <t>Baseline_adjustments_2627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</si>
</sst>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\ ;[Red]\-#,##0\ ;\-\ "/>
    <numFmt numFmtId="167" formatCode="#,##0.00%\ ;[Red]\-#,##0.00%\ ;\-\ "/>
    <numFmt numFmtId="168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sz val="20"/>
      <color rgb="FF005EB8"/>
      <name val="Arial"/>
      <family val="2"/>
    </font>
    <font>
      <sz val="10"/>
      <color theme="0" tint="-0.14999847407452621"/>
      <name val="Arial"/>
      <family val="2"/>
    </font>
    <font>
      <b/>
      <i/>
      <sz val="10"/>
      <color rgb="FF7C2855"/>
      <name val="Arial"/>
      <family val="2"/>
    </font>
    <font>
      <sz val="20"/>
      <color rgb="FF7C2855"/>
      <name val="Arial"/>
      <family val="2"/>
    </font>
    <font>
      <b/>
      <sz val="10"/>
      <color theme="1"/>
      <name val="Arial"/>
      <family val="2"/>
    </font>
    <font>
      <sz val="10"/>
      <color rgb="FF005EB8"/>
      <name val="Arial"/>
      <family val="2"/>
    </font>
    <font>
      <sz val="20"/>
      <color theme="0" tint="-0.34998626667073579"/>
      <name val="Arial"/>
      <family val="2"/>
    </font>
    <font>
      <u/>
      <sz val="10"/>
      <color theme="11"/>
      <name val="Arial"/>
      <family val="2"/>
    </font>
    <font>
      <sz val="20"/>
      <color rgb="FF009639"/>
      <name val="Arial"/>
      <family val="2"/>
    </font>
    <font>
      <sz val="10"/>
      <color rgb="FF009639"/>
      <name val="Arial"/>
      <family val="2"/>
    </font>
    <font>
      <sz val="20"/>
      <color theme="0" tint="-0.249977111117893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C2855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639"/>
        <bgColor indexed="64"/>
      </patternFill>
    </fill>
    <fill>
      <patternFill patternType="solid">
        <fgColor rgb="FFF9EBF2"/>
        <bgColor indexed="64"/>
      </patternFill>
    </fill>
    <fill>
      <patternFill patternType="solid">
        <fgColor rgb="FFE4F0E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131">
    <xf numFmtId="0" fontId="0" fillId="0" borderId="0" xfId="0"/>
    <xf numFmtId="0" fontId="4" fillId="2" borderId="0" xfId="3" applyFont="1" applyFill="1"/>
    <xf numFmtId="0" fontId="5" fillId="2" borderId="0" xfId="3" applyFont="1" applyFill="1"/>
    <xf numFmtId="0" fontId="7" fillId="0" borderId="0" xfId="0" applyFont="1"/>
    <xf numFmtId="0" fontId="7" fillId="0" borderId="0" xfId="0" applyFont="1" applyAlignment="1">
      <alignment vertical="top"/>
    </xf>
    <xf numFmtId="0" fontId="8" fillId="4" borderId="0" xfId="4" applyFont="1" applyFill="1"/>
    <xf numFmtId="0" fontId="9" fillId="4" borderId="0" xfId="4" applyFont="1" applyFill="1"/>
    <xf numFmtId="0" fontId="8" fillId="4" borderId="0" xfId="4" applyFont="1" applyFill="1" applyAlignment="1">
      <alignment horizontal="right"/>
    </xf>
    <xf numFmtId="0" fontId="5" fillId="5" borderId="0" xfId="3" applyFont="1" applyFill="1"/>
    <xf numFmtId="0" fontId="5" fillId="2" borderId="0" xfId="4" applyFont="1" applyFill="1"/>
    <xf numFmtId="0" fontId="11" fillId="2" borderId="0" xfId="6" applyFont="1" applyFill="1" applyAlignment="1" applyProtection="1"/>
    <xf numFmtId="0" fontId="11" fillId="2" borderId="0" xfId="7" applyFont="1" applyFill="1"/>
    <xf numFmtId="10" fontId="7" fillId="0" borderId="0" xfId="2" applyNumberFormat="1" applyFont="1" applyBorder="1"/>
    <xf numFmtId="10" fontId="14" fillId="0" borderId="0" xfId="2" applyNumberFormat="1" applyFont="1" applyBorder="1"/>
    <xf numFmtId="10" fontId="14" fillId="0" borderId="6" xfId="2" applyNumberFormat="1" applyFont="1" applyBorder="1"/>
    <xf numFmtId="0" fontId="14" fillId="0" borderId="6" xfId="0" applyFont="1" applyBorder="1"/>
    <xf numFmtId="0" fontId="7" fillId="0" borderId="6" xfId="0" applyFont="1" applyBorder="1"/>
    <xf numFmtId="0" fontId="4" fillId="5" borderId="0" xfId="3" applyFont="1" applyFill="1"/>
    <xf numFmtId="0" fontId="6" fillId="2" borderId="0" xfId="3" applyFont="1" applyFill="1" applyAlignment="1">
      <alignment vertical="center"/>
    </xf>
    <xf numFmtId="0" fontId="5" fillId="2" borderId="0" xfId="3" applyFont="1" applyFill="1" applyAlignment="1">
      <alignment vertical="top"/>
    </xf>
    <xf numFmtId="0" fontId="8" fillId="4" borderId="0" xfId="4" applyFont="1" applyFill="1" applyAlignment="1">
      <alignment vertical="top"/>
    </xf>
    <xf numFmtId="0" fontId="4" fillId="5" borderId="0" xfId="3" applyFont="1" applyFill="1" applyAlignment="1">
      <alignment vertical="top"/>
    </xf>
    <xf numFmtId="0" fontId="11" fillId="2" borderId="0" xfId="6" applyFont="1" applyFill="1" applyAlignment="1" applyProtection="1">
      <alignment vertical="top"/>
    </xf>
    <xf numFmtId="0" fontId="11" fillId="2" borderId="0" xfId="7" applyFont="1" applyFill="1" applyAlignment="1">
      <alignment vertical="top"/>
    </xf>
    <xf numFmtId="0" fontId="5" fillId="2" borderId="0" xfId="3" applyFont="1" applyFill="1" applyAlignment="1">
      <alignment vertical="center"/>
    </xf>
    <xf numFmtId="0" fontId="5" fillId="2" borderId="0" xfId="3" applyFont="1" applyFill="1" applyAlignment="1">
      <alignment horizontal="right" vertical="center"/>
    </xf>
    <xf numFmtId="0" fontId="12" fillId="2" borderId="0" xfId="6" applyFill="1" applyAlignment="1" applyProtection="1">
      <alignment vertical="top"/>
    </xf>
    <xf numFmtId="1" fontId="14" fillId="0" borderId="0" xfId="2" applyNumberFormat="1" applyFont="1" applyBorder="1" applyAlignment="1">
      <alignment horizontal="left" vertical="center"/>
    </xf>
    <xf numFmtId="1" fontId="14" fillId="0" borderId="6" xfId="2" applyNumberFormat="1" applyFont="1" applyBorder="1" applyAlignment="1">
      <alignment horizontal="left" vertical="center"/>
    </xf>
    <xf numFmtId="0" fontId="8" fillId="3" borderId="0" xfId="4" applyFont="1" applyFill="1" applyAlignment="1">
      <alignment vertical="top"/>
    </xf>
    <xf numFmtId="0" fontId="8" fillId="3" borderId="0" xfId="4" applyFont="1" applyFill="1"/>
    <xf numFmtId="0" fontId="9" fillId="3" borderId="0" xfId="4" applyFont="1" applyFill="1"/>
    <xf numFmtId="0" fontId="8" fillId="3" borderId="0" xfId="4" applyFont="1" applyFill="1" applyAlignment="1">
      <alignment horizontal="right"/>
    </xf>
    <xf numFmtId="0" fontId="5" fillId="8" borderId="0" xfId="3" applyFont="1" applyFill="1" applyAlignment="1">
      <alignment vertical="top"/>
    </xf>
    <xf numFmtId="0" fontId="4" fillId="8" borderId="0" xfId="3" applyFont="1" applyFill="1" applyAlignment="1">
      <alignment vertical="top"/>
    </xf>
    <xf numFmtId="0" fontId="4" fillId="8" borderId="0" xfId="3" applyFont="1" applyFill="1"/>
    <xf numFmtId="0" fontId="5" fillId="8" borderId="0" xfId="3" applyFont="1" applyFill="1"/>
    <xf numFmtId="0" fontId="8" fillId="7" borderId="0" xfId="4" applyFont="1" applyFill="1" applyAlignment="1">
      <alignment vertical="top"/>
    </xf>
    <xf numFmtId="0" fontId="8" fillId="7" borderId="0" xfId="4" applyFont="1" applyFill="1"/>
    <xf numFmtId="0" fontId="9" fillId="7" borderId="0" xfId="4" applyFont="1" applyFill="1"/>
    <xf numFmtId="0" fontId="8" fillId="7" borderId="0" xfId="4" applyFont="1" applyFill="1" applyAlignment="1">
      <alignment horizontal="right"/>
    </xf>
    <xf numFmtId="0" fontId="5" fillId="0" borderId="7" xfId="0" applyFont="1" applyBorder="1"/>
    <xf numFmtId="0" fontId="7" fillId="0" borderId="7" xfId="0" applyFont="1" applyBorder="1"/>
    <xf numFmtId="166" fontId="7" fillId="0" borderId="6" xfId="2" applyNumberFormat="1" applyFont="1" applyBorder="1"/>
    <xf numFmtId="167" fontId="7" fillId="0" borderId="6" xfId="2" applyNumberFormat="1" applyFont="1" applyBorder="1"/>
    <xf numFmtId="166" fontId="7" fillId="0" borderId="0" xfId="2" applyNumberFormat="1" applyFont="1" applyBorder="1"/>
    <xf numFmtId="167" fontId="7" fillId="0" borderId="0" xfId="2" applyNumberFormat="1" applyFont="1" applyBorder="1"/>
    <xf numFmtId="165" fontId="7" fillId="0" borderId="6" xfId="2" applyNumberFormat="1" applyFont="1" applyBorder="1"/>
    <xf numFmtId="165" fontId="7" fillId="0" borderId="0" xfId="2" applyNumberFormat="1" applyFont="1" applyBorder="1"/>
    <xf numFmtId="10" fontId="7" fillId="0" borderId="0" xfId="2" applyNumberFormat="1" applyFont="1"/>
    <xf numFmtId="0" fontId="13" fillId="0" borderId="0" xfId="0" applyFont="1" applyAlignment="1">
      <alignment horizontal="left" vertical="top"/>
    </xf>
    <xf numFmtId="0" fontId="19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166" fontId="7" fillId="0" borderId="0" xfId="1" applyNumberFormat="1" applyFont="1" applyBorder="1"/>
    <xf numFmtId="0" fontId="14" fillId="0" borderId="0" xfId="0" applyFont="1"/>
    <xf numFmtId="166" fontId="7" fillId="0" borderId="6" xfId="1" applyNumberFormat="1" applyFont="1" applyBorder="1"/>
    <xf numFmtId="10" fontId="5" fillId="0" borderId="0" xfId="2" applyNumberFormat="1" applyFont="1" applyBorder="1"/>
    <xf numFmtId="0" fontId="5" fillId="0" borderId="0" xfId="0" applyFont="1"/>
    <xf numFmtId="10" fontId="5" fillId="0" borderId="7" xfId="2" applyNumberFormat="1" applyFont="1" applyBorder="1"/>
    <xf numFmtId="166" fontId="7" fillId="0" borderId="7" xfId="2" applyNumberFormat="1" applyFont="1" applyBorder="1"/>
    <xf numFmtId="166" fontId="7" fillId="0" borderId="7" xfId="1" applyNumberFormat="1" applyFont="1" applyBorder="1"/>
    <xf numFmtId="0" fontId="17" fillId="0" borderId="0" xfId="0" applyFont="1"/>
    <xf numFmtId="166" fontId="7" fillId="0" borderId="0" xfId="0" applyNumberFormat="1" applyFont="1"/>
    <xf numFmtId="0" fontId="17" fillId="0" borderId="0" xfId="0" applyFont="1" applyAlignment="1">
      <alignment wrapText="1"/>
    </xf>
    <xf numFmtId="166" fontId="7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left"/>
    </xf>
    <xf numFmtId="166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18" fillId="0" borderId="0" xfId="0" applyFont="1" applyAlignment="1">
      <alignment horizontal="left" wrapText="1"/>
    </xf>
    <xf numFmtId="167" fontId="7" fillId="0" borderId="0" xfId="0" applyNumberFormat="1" applyFont="1" applyAlignment="1">
      <alignment horizontal="center" vertical="top" wrapText="1"/>
    </xf>
    <xf numFmtId="167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7" fillId="7" borderId="0" xfId="0" applyFont="1" applyFill="1" applyAlignment="1">
      <alignment wrapText="1"/>
    </xf>
    <xf numFmtId="0" fontId="7" fillId="7" borderId="0" xfId="0" applyFont="1" applyFill="1" applyAlignment="1">
      <alignment horizontal="center" vertical="top" wrapText="1"/>
    </xf>
    <xf numFmtId="0" fontId="17" fillId="7" borderId="0" xfId="0" applyFont="1" applyFill="1" applyAlignment="1">
      <alignment wrapText="1"/>
    </xf>
    <xf numFmtId="166" fontId="7" fillId="7" borderId="0" xfId="0" applyNumberFormat="1" applyFont="1" applyFill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66" fontId="7" fillId="0" borderId="8" xfId="0" applyNumberFormat="1" applyFont="1" applyBorder="1" applyAlignment="1">
      <alignment horizontal="center" vertical="top" wrapText="1"/>
    </xf>
    <xf numFmtId="0" fontId="4" fillId="2" borderId="0" xfId="11" applyFont="1" applyFill="1"/>
    <xf numFmtId="0" fontId="5" fillId="2" borderId="0" xfId="11" applyFont="1" applyFill="1" applyAlignment="1">
      <alignment vertical="top"/>
    </xf>
    <xf numFmtId="0" fontId="23" fillId="2" borderId="0" xfId="3" quotePrefix="1" applyFont="1" applyFill="1" applyAlignment="1">
      <alignment horizontal="right" vertical="center"/>
    </xf>
    <xf numFmtId="0" fontId="4" fillId="9" borderId="0" xfId="3" applyFont="1" applyFill="1"/>
    <xf numFmtId="0" fontId="4" fillId="9" borderId="0" xfId="3" applyFont="1" applyFill="1" applyAlignment="1">
      <alignment vertical="top"/>
    </xf>
    <xf numFmtId="0" fontId="5" fillId="9" borderId="0" xfId="3" applyFont="1" applyFill="1"/>
    <xf numFmtId="0" fontId="22" fillId="7" borderId="0" xfId="0" applyFont="1" applyFill="1" applyAlignment="1">
      <alignment wrapText="1"/>
    </xf>
    <xf numFmtId="168" fontId="7" fillId="0" borderId="0" xfId="2" applyNumberFormat="1" applyFont="1" applyBorder="1"/>
    <xf numFmtId="0" fontId="13" fillId="0" borderId="0" xfId="0" applyFont="1" applyAlignment="1">
      <alignment vertical="top"/>
    </xf>
    <xf numFmtId="166" fontId="7" fillId="0" borderId="0" xfId="2" applyNumberFormat="1" applyFont="1"/>
    <xf numFmtId="166" fontId="7" fillId="0" borderId="0" xfId="1" applyNumberFormat="1" applyFont="1"/>
    <xf numFmtId="1" fontId="14" fillId="0" borderId="2" xfId="2" applyNumberFormat="1" applyFont="1" applyBorder="1" applyAlignment="1">
      <alignment horizontal="left" vertical="center"/>
    </xf>
    <xf numFmtId="166" fontId="7" fillId="0" borderId="3" xfId="1" applyNumberFormat="1" applyFont="1" applyBorder="1"/>
    <xf numFmtId="1" fontId="14" fillId="0" borderId="1" xfId="2" applyNumberFormat="1" applyFont="1" applyBorder="1" applyAlignment="1">
      <alignment horizontal="left" vertical="center"/>
    </xf>
    <xf numFmtId="166" fontId="7" fillId="0" borderId="5" xfId="1" applyNumberFormat="1" applyFont="1" applyBorder="1"/>
    <xf numFmtId="166" fontId="7" fillId="0" borderId="4" xfId="1" applyNumberFormat="1" applyFont="1" applyBorder="1"/>
    <xf numFmtId="0" fontId="18" fillId="0" borderId="0" xfId="0" applyFont="1" applyAlignment="1">
      <alignment vertical="top"/>
    </xf>
    <xf numFmtId="167" fontId="7" fillId="0" borderId="0" xfId="2" applyNumberFormat="1" applyFont="1"/>
    <xf numFmtId="165" fontId="7" fillId="0" borderId="0" xfId="2" applyNumberFormat="1" applyFont="1"/>
    <xf numFmtId="0" fontId="7" fillId="0" borderId="0" xfId="0" applyFont="1" applyAlignment="1">
      <alignment horizontal="right"/>
    </xf>
    <xf numFmtId="0" fontId="21" fillId="0" borderId="0" xfId="0" applyFont="1" applyAlignment="1">
      <alignment vertical="top"/>
    </xf>
    <xf numFmtId="0" fontId="7" fillId="0" borderId="10" xfId="0" applyFont="1" applyBorder="1" applyAlignment="1">
      <alignment horizontal="center" vertical="top" wrapText="1"/>
    </xf>
    <xf numFmtId="166" fontId="7" fillId="0" borderId="8" xfId="2" applyNumberFormat="1" applyFont="1" applyBorder="1"/>
    <xf numFmtId="167" fontId="7" fillId="0" borderId="10" xfId="2" applyNumberFormat="1" applyFont="1" applyBorder="1"/>
    <xf numFmtId="166" fontId="7" fillId="0" borderId="9" xfId="2" applyNumberFormat="1" applyFont="1" applyBorder="1"/>
    <xf numFmtId="167" fontId="7" fillId="0" borderId="11" xfId="2" applyNumberFormat="1" applyFont="1" applyBorder="1"/>
    <xf numFmtId="166" fontId="7" fillId="0" borderId="10" xfId="0" applyNumberFormat="1" applyFont="1" applyBorder="1" applyAlignment="1">
      <alignment horizontal="center" vertical="top" wrapText="1"/>
    </xf>
    <xf numFmtId="166" fontId="7" fillId="0" borderId="8" xfId="0" applyNumberFormat="1" applyFont="1" applyBorder="1" applyAlignment="1">
      <alignment horizontal="right"/>
    </xf>
    <xf numFmtId="167" fontId="7" fillId="0" borderId="10" xfId="0" applyNumberFormat="1" applyFont="1" applyBorder="1" applyAlignment="1">
      <alignment horizontal="right"/>
    </xf>
    <xf numFmtId="0" fontId="16" fillId="0" borderId="0" xfId="0" applyFont="1"/>
    <xf numFmtId="0" fontId="23" fillId="0" borderId="0" xfId="0" applyFont="1" applyAlignment="1">
      <alignment horizontal="right"/>
    </xf>
    <xf numFmtId="0" fontId="8" fillId="3" borderId="0" xfId="0" applyFont="1" applyFill="1"/>
    <xf numFmtId="0" fontId="9" fillId="3" borderId="0" xfId="0" applyFont="1" applyFill="1"/>
    <xf numFmtId="164" fontId="7" fillId="0" borderId="0" xfId="1" applyNumberFormat="1" applyFont="1" applyBorder="1"/>
    <xf numFmtId="164" fontId="5" fillId="0" borderId="0" xfId="1" applyNumberFormat="1" applyFont="1" applyFill="1" applyBorder="1"/>
    <xf numFmtId="164" fontId="7" fillId="0" borderId="0" xfId="0" applyNumberFormat="1" applyFont="1"/>
    <xf numFmtId="10" fontId="5" fillId="0" borderId="0" xfId="2" applyNumberFormat="1" applyFont="1" applyFill="1" applyBorder="1"/>
    <xf numFmtId="164" fontId="5" fillId="0" borderId="0" xfId="2" applyNumberFormat="1" applyFont="1" applyFill="1" applyBorder="1"/>
    <xf numFmtId="0" fontId="24" fillId="0" borderId="0" xfId="0" applyFont="1"/>
    <xf numFmtId="164" fontId="5" fillId="0" borderId="0" xfId="0" applyNumberFormat="1" applyFont="1"/>
    <xf numFmtId="10" fontId="7" fillId="0" borderId="0" xfId="0" applyNumberFormat="1" applyFont="1"/>
    <xf numFmtId="0" fontId="15" fillId="6" borderId="0" xfId="0" applyFont="1" applyFill="1" applyAlignment="1">
      <alignment vertical="center" wrapText="1"/>
    </xf>
    <xf numFmtId="0" fontId="25" fillId="6" borderId="0" xfId="0" applyFont="1" applyFill="1" applyAlignment="1">
      <alignment vertical="center" wrapText="1"/>
    </xf>
    <xf numFmtId="10" fontId="7" fillId="0" borderId="0" xfId="2" applyNumberFormat="1" applyFont="1" applyFill="1" applyBorder="1"/>
    <xf numFmtId="2" fontId="7" fillId="0" borderId="0" xfId="0" applyNumberFormat="1" applyFont="1"/>
    <xf numFmtId="0" fontId="7" fillId="3" borderId="0" xfId="0" applyFont="1" applyFill="1"/>
    <xf numFmtId="167" fontId="7" fillId="0" borderId="8" xfId="2" applyNumberFormat="1" applyFont="1" applyBorder="1"/>
    <xf numFmtId="167" fontId="7" fillId="0" borderId="9" xfId="2" applyNumberFormat="1" applyFont="1" applyBorder="1"/>
    <xf numFmtId="167" fontId="7" fillId="0" borderId="8" xfId="0" applyNumberFormat="1" applyFont="1" applyBorder="1" applyAlignment="1">
      <alignment horizontal="center" vertical="top" wrapText="1"/>
    </xf>
    <xf numFmtId="167" fontId="7" fillId="0" borderId="8" xfId="0" applyNumberFormat="1" applyFont="1" applyBorder="1" applyAlignment="1">
      <alignment horizontal="right"/>
    </xf>
  </cellXfs>
  <cellStyles count="12">
    <cellStyle name="Comma" xfId="1" builtinId="3"/>
    <cellStyle name="Followed Hyperlink" xfId="8" builtinId="9" customBuiltin="1"/>
    <cellStyle name="Hyperlink 2" xfId="5" xr:uid="{BF21D18D-824A-4E5B-8483-715B7B8717E6}"/>
    <cellStyle name="Hyperlink 2 2" xfId="6" xr:uid="{F51CE362-19CA-431F-80B0-4EDD1100F1BE}"/>
    <cellStyle name="Hyperlink 6" xfId="7" xr:uid="{3B90B9BD-9485-4807-A013-3337B200E133}"/>
    <cellStyle name="Normal" xfId="0" builtinId="0"/>
    <cellStyle name="Normal 14" xfId="4" xr:uid="{0F322E5C-6BE5-469D-AE25-5CF489774FE8}"/>
    <cellStyle name="Normal 2 7" xfId="3" xr:uid="{14E73DC1-8550-43AF-BB19-4D5370883459}"/>
    <cellStyle name="Normal 2 7 2" xfId="11" xr:uid="{E566251A-D1C0-41D7-A85E-E5C67B97901B}"/>
    <cellStyle name="Normal 27" xfId="10" xr:uid="{CD3A5C1C-2F0B-4B23-8D72-5989E0FA30F5}"/>
    <cellStyle name="Normal 8 2" xfId="9" xr:uid="{F9B81A22-7DA0-47B3-8D4E-8630DC3E3985}"/>
    <cellStyle name="Per cent" xfId="2" builtinId="5"/>
  </cellStyles>
  <dxfs count="3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  <border diagonalUp="0" diagonalDown="0" outline="0">
        <left/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  <border diagonalUp="0" diagonalDown="0" outline="0">
        <left/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  <border diagonalUp="0" diagonalDown="0" outline="0">
        <left style="thick">
          <color rgb="FFFF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_ ;[Red]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  <border diagonalUp="0" diagonalDown="0" outline="0">
        <left style="thick">
          <color rgb="FFFF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  <border diagonalUp="0" diagonalDown="0" outline="0">
        <left/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  <border diagonalUp="0" diagonalDown="0" outline="0">
        <left/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  <border diagonalUp="0" diagonalDown="0" outline="0">
        <left style="thick">
          <color rgb="FFFF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  <border diagonalUp="0" diagonalDown="0" outline="0">
        <left style="thick">
          <color rgb="FFFF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_ ;[Red]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_ ;[Red]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  <border diagonalUp="0" diagonalDown="0" outline="0">
        <left/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  <border diagonalUp="0" diagonalDown="0" outline="0">
        <left/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  <border diagonalUp="0" diagonalDown="0" outline="0">
        <left style="thick">
          <color rgb="FFFF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  <border diagonalUp="0" diagonalDown="0" outline="0">
        <left style="thick">
          <color rgb="FFFF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0.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7C2855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0.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7C2855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0.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7C28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009639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00963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#,##0\ ;[Red]\-#,##0\ ;\-\ "/>
      <border diagonalUp="0" diagonalDown="0">
        <left style="thick">
          <color theme="4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7" formatCode="#,##0.00%\ ;[Red]\-#,##0.00%\ ;\-\ "/>
      <border diagonalUp="0" diagonalDown="0">
        <left/>
        <right style="thick">
          <color rgb="FFFF000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#,##0\ ;[Red]\-#,##0\ ;\-\ "/>
      <border diagonalUp="0" diagonalDown="0">
        <left style="thick">
          <color theme="4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7" formatCode="#,##0.00%\ ;[Red]\-#,##0.00%\ ;\-\ "/>
      <border diagonalUp="0" diagonalDown="0">
        <left/>
        <right style="thick">
          <color rgb="FFFF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#,##0\ ;[Red]\-#,##0\ ;\-\ "/>
      <border diagonalUp="0" diagonalDown="0">
        <left style="thick">
          <color rgb="FFFF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fill>
        <patternFill patternType="solid">
          <fgColor indexed="64"/>
          <bgColor theme="0"/>
        </patternFill>
      </fill>
      <border diagonalUp="0" diagonalDown="0">
        <left style="thick">
          <color rgb="FFFF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64" formatCode="_-* #,##0_-;\-* #,##0_-;_-* &quot;-&quot;??_-;_-@_-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  <border diagonalUp="0" diagonalDown="0">
        <left style="thick">
          <color theme="4" tint="-0.24994659260841701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  <border diagonalUp="0" diagonalDown="0">
        <left/>
        <right style="thick">
          <color rgb="FFFF0000"/>
        </right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  <border diagonalUp="0" diagonalDown="0">
        <left style="thick">
          <color theme="4" tint="-0.24994659260841701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  <border diagonalUp="0" diagonalDown="0">
        <left/>
        <right style="thick">
          <color rgb="FFFF0000"/>
        </right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  <border diagonalUp="0" diagonalDown="0">
        <left style="thick">
          <color rgb="FFFF0000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  <border diagonalUp="0" diagonalDown="0">
        <left style="thick">
          <color rgb="FFFF0000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#,##0\ ;[Red]\-#,##0\ ;\-\ "/>
      <border diagonalUp="0" diagonalDown="0">
        <left style="thick">
          <color theme="4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7" formatCode="#,##0.00%\ ;[Red]\-#,##0.00%\ ;\-\ "/>
      <border diagonalUp="0" diagonalDown="0">
        <left/>
        <right style="thick">
          <color rgb="FFFF000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#,##0\ ;[Red]\-#,##0\ ;\-\ "/>
      <border diagonalUp="0" diagonalDown="0">
        <left style="thick">
          <color theme="4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7" formatCode="#,##0.00%\ ;[Red]\-#,##0.00%\ ;\-\ "/>
      <border diagonalUp="0" diagonalDown="0">
        <left/>
        <right style="thick">
          <color rgb="FFFF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#,##0\ ;[Red]\-#,##0\ ;\-\ "/>
      <border diagonalUp="0" diagonalDown="0">
        <left style="thick">
          <color rgb="FFFF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fill>
        <patternFill patternType="solid">
          <fgColor indexed="64"/>
          <bgColor theme="0"/>
        </patternFill>
      </fill>
      <border diagonalUp="0" diagonalDown="0">
        <left style="thick">
          <color rgb="FFFF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64" formatCode="_-* #,##0_-;\-* #,##0_-;_-* &quot;-&quot;??_-;_-@_-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  <border diagonalUp="0" diagonalDown="0">
        <left style="thick">
          <color theme="4" tint="-0.24994659260841701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  <border diagonalUp="0" diagonalDown="0">
        <left/>
        <right style="thick">
          <color rgb="FFFF0000"/>
        </right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  <border diagonalUp="0" diagonalDown="0">
        <left style="thick">
          <color theme="4" tint="-0.24994659260841701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  <border diagonalUp="0" diagonalDown="0">
        <left/>
        <right style="thick">
          <color rgb="FFFF0000"/>
        </right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  <border diagonalUp="0" diagonalDown="0">
        <left style="thick">
          <color rgb="FFFF0000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  <border diagonalUp="0" diagonalDown="0">
        <left style="thick">
          <color rgb="FFFF0000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border diagonalUp="0" diagonalDown="0">
        <left style="thick">
          <color theme="4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border diagonalUp="0" diagonalDown="0">
        <left/>
        <right style="thick">
          <color rgb="FFFF000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border diagonalUp="0" diagonalDown="0">
        <left style="thick">
          <color theme="4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border diagonalUp="0" diagonalDown="0">
        <left/>
        <right style="thick">
          <color rgb="FFFF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  <border diagonalUp="0" diagonalDown="0">
        <left style="thick">
          <color rgb="FFFF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fill>
        <patternFill patternType="solid">
          <fgColor indexed="64"/>
          <bgColor theme="0"/>
        </patternFill>
      </fill>
      <border diagonalUp="0" diagonalDown="0">
        <left style="thick">
          <color rgb="FFFF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64" formatCode="_-* #,##0_-;\-* #,##0_-;_-* &quot;-&quot;??_-;_-@_-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  <border diagonalUp="0" diagonalDown="0">
        <left style="thick">
          <color theme="4" tint="-0.24994659260841701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  <border diagonalUp="0" diagonalDown="0">
        <left/>
        <right style="thick">
          <color rgb="FFFF0000"/>
        </right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  <border diagonalUp="0" diagonalDown="0">
        <left style="thick">
          <color theme="4" tint="-0.2499465926084170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#,##0.00%\ ;[Red]\-#,##0.00%\ ;\-\ "/>
      <border diagonalUp="0" diagonalDown="0">
        <left/>
        <right style="thick">
          <color rgb="FFFF0000"/>
        </right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  <border diagonalUp="0" diagonalDown="0">
        <left style="thick">
          <color rgb="FFFF0000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  <border diagonalUp="0" diagonalDown="0">
        <left style="thick">
          <color rgb="FFFF0000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color theme="1"/>
      </font>
      <fill>
        <patternFill>
          <bgColor rgb="FFFFFF99"/>
        </patternFill>
      </fill>
      <border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  <color theme="0"/>
      </font>
      <fill>
        <patternFill patternType="solid">
          <fgColor auto="1"/>
          <bgColor rgb="FF005EB8"/>
        </patternFill>
      </fill>
    </dxf>
    <dxf>
      <font>
        <color theme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hair">
          <color theme="0" tint="-0.499984740745262"/>
        </vertical>
        <horizontal style="hair">
          <color theme="0" tint="-0.499984740745262"/>
        </horizontal>
      </border>
    </dxf>
  </dxfs>
  <tableStyles count="2" defaultTableStyle="TableStyleMedium2" defaultPivotStyle="PivotStyleLight16">
    <tableStyle name="Invisible" pivot="0" table="0" count="0" xr9:uid="{92A78882-B4DD-449E-958D-D36EBEAEA586}"/>
    <tableStyle name="TableAllocationsTechGuide" pivot="0" count="3" xr9:uid="{B64D0C7F-678D-49F8-BFF8-B590B4E7D06D}">
      <tableStyleElement type="wholeTable" dxfId="352"/>
      <tableStyleElement type="headerRow" dxfId="351"/>
      <tableStyleElement type="totalRow" dxfId="350"/>
    </tableStyle>
  </tableStyles>
  <colors>
    <mruColors>
      <color rgb="FF009639"/>
      <color rgb="FFE4F0EC"/>
      <color rgb="FF005EB8"/>
      <color rgb="FFD7E9E3"/>
      <color rgb="FFF9EBF2"/>
      <color rgb="FF7C2855"/>
      <color rgb="FFFFFF99"/>
      <color rgb="FFCDE3BF"/>
      <color rgb="FFFFFF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085317460317457E-2"/>
          <c:y val="9.7633536173089924E-2"/>
          <c:w val="0.86419900637420322"/>
          <c:h val="0.80251244456511894"/>
        </c:manualLayout>
      </c:layout>
      <c:scatterChart>
        <c:scatterStyle val="lineMarker"/>
        <c:varyColors val="0"/>
        <c:ser>
          <c:idx val="0"/>
          <c:order val="0"/>
          <c:tx>
            <c:strRef>
              <c:f>glidepath_parameters!$E$72</c:f>
              <c:strCache>
                <c:ptCount val="1"/>
                <c:pt idx="0">
                  <c:v>Convergence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glidepath_parameters!$D$73:$D$193</c:f>
              <c:numCache>
                <c:formatCode>0.0%</c:formatCode>
                <c:ptCount val="121"/>
                <c:pt idx="0">
                  <c:v>0.06</c:v>
                </c:pt>
                <c:pt idx="1">
                  <c:v>5.8999999999999997E-2</c:v>
                </c:pt>
                <c:pt idx="2">
                  <c:v>5.8000000000000003E-2</c:v>
                </c:pt>
                <c:pt idx="3">
                  <c:v>5.7000000000000002E-2</c:v>
                </c:pt>
                <c:pt idx="4">
                  <c:v>5.6000000000000001E-2</c:v>
                </c:pt>
                <c:pt idx="5">
                  <c:v>5.5E-2</c:v>
                </c:pt>
                <c:pt idx="6">
                  <c:v>5.3999999999999999E-2</c:v>
                </c:pt>
                <c:pt idx="7">
                  <c:v>5.2999999999999999E-2</c:v>
                </c:pt>
                <c:pt idx="8">
                  <c:v>5.1999999999999998E-2</c:v>
                </c:pt>
                <c:pt idx="9">
                  <c:v>5.0999999999999997E-2</c:v>
                </c:pt>
                <c:pt idx="10">
                  <c:v>0.05</c:v>
                </c:pt>
                <c:pt idx="11">
                  <c:v>4.9000000000000002E-2</c:v>
                </c:pt>
                <c:pt idx="12">
                  <c:v>4.8000000000000001E-2</c:v>
                </c:pt>
                <c:pt idx="13">
                  <c:v>4.7E-2</c:v>
                </c:pt>
                <c:pt idx="14">
                  <c:v>4.5999999999999999E-2</c:v>
                </c:pt>
                <c:pt idx="15">
                  <c:v>4.4999999999999998E-2</c:v>
                </c:pt>
                <c:pt idx="16">
                  <c:v>4.3999999999999997E-2</c:v>
                </c:pt>
                <c:pt idx="17">
                  <c:v>4.2999999999999997E-2</c:v>
                </c:pt>
                <c:pt idx="18">
                  <c:v>4.2000000000000003E-2</c:v>
                </c:pt>
                <c:pt idx="19">
                  <c:v>4.1000000000000002E-2</c:v>
                </c:pt>
                <c:pt idx="20">
                  <c:v>0.04</c:v>
                </c:pt>
                <c:pt idx="21">
                  <c:v>3.9E-2</c:v>
                </c:pt>
                <c:pt idx="22">
                  <c:v>3.7999999999999999E-2</c:v>
                </c:pt>
                <c:pt idx="23">
                  <c:v>3.6999999999999998E-2</c:v>
                </c:pt>
                <c:pt idx="24">
                  <c:v>3.5999999999999997E-2</c:v>
                </c:pt>
                <c:pt idx="25">
                  <c:v>3.5000000000000003E-2</c:v>
                </c:pt>
                <c:pt idx="26">
                  <c:v>3.4000000000000002E-2</c:v>
                </c:pt>
                <c:pt idx="27">
                  <c:v>3.3000000000000002E-2</c:v>
                </c:pt>
                <c:pt idx="28">
                  <c:v>3.2000000000000001E-2</c:v>
                </c:pt>
                <c:pt idx="29">
                  <c:v>3.1E-2</c:v>
                </c:pt>
                <c:pt idx="30">
                  <c:v>0.03</c:v>
                </c:pt>
                <c:pt idx="31">
                  <c:v>2.9000000000000001E-2</c:v>
                </c:pt>
                <c:pt idx="32">
                  <c:v>2.8000000000000001E-2</c:v>
                </c:pt>
                <c:pt idx="33">
                  <c:v>2.7E-2</c:v>
                </c:pt>
                <c:pt idx="34">
                  <c:v>2.5999999999999999E-2</c:v>
                </c:pt>
                <c:pt idx="35">
                  <c:v>2.5000000000000001E-2</c:v>
                </c:pt>
                <c:pt idx="36">
                  <c:v>2.4E-2</c:v>
                </c:pt>
                <c:pt idx="37">
                  <c:v>2.3E-2</c:v>
                </c:pt>
                <c:pt idx="38">
                  <c:v>2.1999999999999999E-2</c:v>
                </c:pt>
                <c:pt idx="39">
                  <c:v>2.1000000000000001E-2</c:v>
                </c:pt>
                <c:pt idx="40">
                  <c:v>0.02</c:v>
                </c:pt>
                <c:pt idx="41">
                  <c:v>1.9E-2</c:v>
                </c:pt>
                <c:pt idx="42">
                  <c:v>1.7999999999999999E-2</c:v>
                </c:pt>
                <c:pt idx="43">
                  <c:v>1.7000000000000001E-2</c:v>
                </c:pt>
                <c:pt idx="44">
                  <c:v>1.6E-2</c:v>
                </c:pt>
                <c:pt idx="45">
                  <c:v>1.4999999999999999E-2</c:v>
                </c:pt>
                <c:pt idx="46">
                  <c:v>1.4E-2</c:v>
                </c:pt>
                <c:pt idx="47">
                  <c:v>1.2999999999999999E-2</c:v>
                </c:pt>
                <c:pt idx="48">
                  <c:v>1.2E-2</c:v>
                </c:pt>
                <c:pt idx="49">
                  <c:v>1.0999999999999999E-2</c:v>
                </c:pt>
                <c:pt idx="50">
                  <c:v>0.01</c:v>
                </c:pt>
                <c:pt idx="51">
                  <c:v>8.9999999999999993E-3</c:v>
                </c:pt>
                <c:pt idx="52">
                  <c:v>8.0000000000000002E-3</c:v>
                </c:pt>
                <c:pt idx="53">
                  <c:v>7.0000000000000001E-3</c:v>
                </c:pt>
                <c:pt idx="54">
                  <c:v>6.0000000000000001E-3</c:v>
                </c:pt>
                <c:pt idx="55">
                  <c:v>5.0000000000000001E-3</c:v>
                </c:pt>
                <c:pt idx="56">
                  <c:v>4.0000000000000001E-3</c:v>
                </c:pt>
                <c:pt idx="57">
                  <c:v>2.9999999999998999E-3</c:v>
                </c:pt>
                <c:pt idx="58">
                  <c:v>1.9999999999998999E-3</c:v>
                </c:pt>
                <c:pt idx="59">
                  <c:v>9.9999999999989702E-4</c:v>
                </c:pt>
                <c:pt idx="60">
                  <c:v>-1.0408340855860799E-16</c:v>
                </c:pt>
                <c:pt idx="61">
                  <c:v>-1.0000000000001E-3</c:v>
                </c:pt>
                <c:pt idx="62">
                  <c:v>-2.0000000000000998E-3</c:v>
                </c:pt>
                <c:pt idx="63">
                  <c:v>-3.0000000000000998E-3</c:v>
                </c:pt>
                <c:pt idx="64">
                  <c:v>-4.0000000000000998E-3</c:v>
                </c:pt>
                <c:pt idx="65">
                  <c:v>-5.0000000000000999E-3</c:v>
                </c:pt>
                <c:pt idx="66">
                  <c:v>-6.0000000000000999E-3</c:v>
                </c:pt>
                <c:pt idx="67">
                  <c:v>-7.0000000000000999E-3</c:v>
                </c:pt>
                <c:pt idx="68">
                  <c:v>-8.0000000000001008E-3</c:v>
                </c:pt>
                <c:pt idx="69">
                  <c:v>-9.0000000000001103E-3</c:v>
                </c:pt>
                <c:pt idx="70">
                  <c:v>-1.0000000000000101E-2</c:v>
                </c:pt>
                <c:pt idx="71">
                  <c:v>-1.10000000000001E-2</c:v>
                </c:pt>
                <c:pt idx="72">
                  <c:v>-1.2000000000000101E-2</c:v>
                </c:pt>
                <c:pt idx="73">
                  <c:v>-1.30000000000001E-2</c:v>
                </c:pt>
                <c:pt idx="74">
                  <c:v>-1.4000000000000099E-2</c:v>
                </c:pt>
                <c:pt idx="75">
                  <c:v>-1.50000000000001E-2</c:v>
                </c:pt>
                <c:pt idx="76">
                  <c:v>-1.6000000000000101E-2</c:v>
                </c:pt>
                <c:pt idx="77">
                  <c:v>-1.7000000000000098E-2</c:v>
                </c:pt>
                <c:pt idx="78">
                  <c:v>-1.8000000000000099E-2</c:v>
                </c:pt>
                <c:pt idx="79">
                  <c:v>-1.90000000000001E-2</c:v>
                </c:pt>
                <c:pt idx="80">
                  <c:v>-2.0000000000000101E-2</c:v>
                </c:pt>
                <c:pt idx="81">
                  <c:v>-2.1000000000000098E-2</c:v>
                </c:pt>
                <c:pt idx="82">
                  <c:v>-2.2000000000000099E-2</c:v>
                </c:pt>
                <c:pt idx="83">
                  <c:v>-2.30000000000001E-2</c:v>
                </c:pt>
                <c:pt idx="84">
                  <c:v>-2.4000000000000101E-2</c:v>
                </c:pt>
                <c:pt idx="85">
                  <c:v>-2.5000000000000099E-2</c:v>
                </c:pt>
                <c:pt idx="86">
                  <c:v>-2.6000000000000099E-2</c:v>
                </c:pt>
                <c:pt idx="87">
                  <c:v>-2.70000000000001E-2</c:v>
                </c:pt>
                <c:pt idx="88">
                  <c:v>-2.8000000000000101E-2</c:v>
                </c:pt>
                <c:pt idx="89">
                  <c:v>-2.9000000000000099E-2</c:v>
                </c:pt>
                <c:pt idx="90">
                  <c:v>-3.00000000000001E-2</c:v>
                </c:pt>
                <c:pt idx="91">
                  <c:v>-3.10000000000001E-2</c:v>
                </c:pt>
                <c:pt idx="92">
                  <c:v>-3.2000000000000098E-2</c:v>
                </c:pt>
                <c:pt idx="93">
                  <c:v>-3.3000000000000099E-2</c:v>
                </c:pt>
                <c:pt idx="94">
                  <c:v>-3.40000000000001E-2</c:v>
                </c:pt>
                <c:pt idx="95">
                  <c:v>-3.50000000000001E-2</c:v>
                </c:pt>
                <c:pt idx="96">
                  <c:v>-3.6000000000000101E-2</c:v>
                </c:pt>
                <c:pt idx="97">
                  <c:v>-3.7000000000000102E-2</c:v>
                </c:pt>
                <c:pt idx="98">
                  <c:v>-3.8000000000000103E-2</c:v>
                </c:pt>
                <c:pt idx="99">
                  <c:v>-3.9000000000000097E-2</c:v>
                </c:pt>
                <c:pt idx="100">
                  <c:v>-0.04</c:v>
                </c:pt>
                <c:pt idx="101">
                  <c:v>-4.1000000000000002E-2</c:v>
                </c:pt>
                <c:pt idx="102">
                  <c:v>-4.2000000000000003E-2</c:v>
                </c:pt>
                <c:pt idx="103">
                  <c:v>-4.2999999999999997E-2</c:v>
                </c:pt>
                <c:pt idx="104">
                  <c:v>-4.3999999999999997E-2</c:v>
                </c:pt>
                <c:pt idx="105">
                  <c:v>-4.4999999999999998E-2</c:v>
                </c:pt>
                <c:pt idx="106">
                  <c:v>-4.5999999999999999E-2</c:v>
                </c:pt>
                <c:pt idx="107">
                  <c:v>-4.7E-2</c:v>
                </c:pt>
                <c:pt idx="108">
                  <c:v>-4.8000000000000001E-2</c:v>
                </c:pt>
                <c:pt idx="109">
                  <c:v>-4.9000000000000002E-2</c:v>
                </c:pt>
                <c:pt idx="110">
                  <c:v>-0.05</c:v>
                </c:pt>
                <c:pt idx="111">
                  <c:v>-5.0999999999999997E-2</c:v>
                </c:pt>
                <c:pt idx="112">
                  <c:v>-5.1999999999999998E-2</c:v>
                </c:pt>
                <c:pt idx="113">
                  <c:v>-5.2999999999999999E-2</c:v>
                </c:pt>
                <c:pt idx="114">
                  <c:v>-5.3999999999999999E-2</c:v>
                </c:pt>
                <c:pt idx="115">
                  <c:v>-5.5E-2</c:v>
                </c:pt>
                <c:pt idx="116">
                  <c:v>-5.6000000000000001E-2</c:v>
                </c:pt>
                <c:pt idx="117">
                  <c:v>-5.7000000000000002E-2</c:v>
                </c:pt>
                <c:pt idx="118">
                  <c:v>-5.8000000000000003E-2</c:v>
                </c:pt>
                <c:pt idx="119">
                  <c:v>-5.8999999999999997E-2</c:v>
                </c:pt>
                <c:pt idx="120">
                  <c:v>-0.06</c:v>
                </c:pt>
              </c:numCache>
            </c:numRef>
          </c:xVal>
          <c:yVal>
            <c:numRef>
              <c:f>glidepath_parameters!$E$73:$E$193</c:f>
              <c:numCache>
                <c:formatCode>0.00%</c:formatCode>
                <c:ptCount val="121"/>
                <c:pt idx="0">
                  <c:v>-5.0000000000000001E-3</c:v>
                </c:pt>
                <c:pt idx="1">
                  <c:v>-5.0000000000000001E-3</c:v>
                </c:pt>
                <c:pt idx="2">
                  <c:v>-5.0000000000000001E-3</c:v>
                </c:pt>
                <c:pt idx="3">
                  <c:v>-5.0000000000000001E-3</c:v>
                </c:pt>
                <c:pt idx="4">
                  <c:v>-5.0000000000000001E-3</c:v>
                </c:pt>
                <c:pt idx="5">
                  <c:v>-5.0000000000000001E-3</c:v>
                </c:pt>
                <c:pt idx="6">
                  <c:v>-5.0000000000000001E-3</c:v>
                </c:pt>
                <c:pt idx="7">
                  <c:v>-5.0000000000000001E-3</c:v>
                </c:pt>
                <c:pt idx="8">
                  <c:v>-5.0000000000000001E-3</c:v>
                </c:pt>
                <c:pt idx="9">
                  <c:v>-5.0000000000000001E-3</c:v>
                </c:pt>
                <c:pt idx="10">
                  <c:v>-5.0000000000000001E-3</c:v>
                </c:pt>
                <c:pt idx="11">
                  <c:v>-5.0000000000000001E-3</c:v>
                </c:pt>
                <c:pt idx="12">
                  <c:v>-5.0000000000000001E-3</c:v>
                </c:pt>
                <c:pt idx="13">
                  <c:v>-5.0000000000000001E-3</c:v>
                </c:pt>
                <c:pt idx="14">
                  <c:v>-5.0000000000000001E-3</c:v>
                </c:pt>
                <c:pt idx="15">
                  <c:v>-5.0000000000000001E-3</c:v>
                </c:pt>
                <c:pt idx="16">
                  <c:v>-5.0000000000000001E-3</c:v>
                </c:pt>
                <c:pt idx="17">
                  <c:v>-5.0000000000000001E-3</c:v>
                </c:pt>
                <c:pt idx="18">
                  <c:v>-5.0000000000000001E-3</c:v>
                </c:pt>
                <c:pt idx="19">
                  <c:v>-5.0000000000000001E-3</c:v>
                </c:pt>
                <c:pt idx="20">
                  <c:v>-5.0000000000000001E-3</c:v>
                </c:pt>
                <c:pt idx="21">
                  <c:v>-5.0000000000000001E-3</c:v>
                </c:pt>
                <c:pt idx="22">
                  <c:v>-5.0000000000000001E-3</c:v>
                </c:pt>
                <c:pt idx="23">
                  <c:v>-5.0000000000000001E-3</c:v>
                </c:pt>
                <c:pt idx="24">
                  <c:v>-5.0000000000000001E-3</c:v>
                </c:pt>
                <c:pt idx="25">
                  <c:v>-5.0000000000000001E-3</c:v>
                </c:pt>
                <c:pt idx="26">
                  <c:v>-5.0000000000000001E-3</c:v>
                </c:pt>
                <c:pt idx="27">
                  <c:v>-5.0000000000000001E-3</c:v>
                </c:pt>
                <c:pt idx="28">
                  <c:v>-5.0000000000000001E-3</c:v>
                </c:pt>
                <c:pt idx="29">
                  <c:v>-5.0000000000000001E-3</c:v>
                </c:pt>
                <c:pt idx="30">
                  <c:v>-5.0000000000000001E-3</c:v>
                </c:pt>
                <c:pt idx="31">
                  <c:v>-4.5000000000000014E-3</c:v>
                </c:pt>
                <c:pt idx="32">
                  <c:v>-4.0000000000000001E-3</c:v>
                </c:pt>
                <c:pt idx="33">
                  <c:v>-3.4999999999999996E-3</c:v>
                </c:pt>
                <c:pt idx="34">
                  <c:v>-2.9999999999999992E-3</c:v>
                </c:pt>
                <c:pt idx="35">
                  <c:v>-2.5000000000000001E-3</c:v>
                </c:pt>
                <c:pt idx="36">
                  <c:v>-2.3999999999999998E-3</c:v>
                </c:pt>
                <c:pt idx="37">
                  <c:v>-2.2999999999999995E-3</c:v>
                </c:pt>
                <c:pt idx="38">
                  <c:v>-2.1999999999999993E-3</c:v>
                </c:pt>
                <c:pt idx="39">
                  <c:v>-2.0999999999999999E-3</c:v>
                </c:pt>
                <c:pt idx="40">
                  <c:v>-1.9999999999999996E-3</c:v>
                </c:pt>
                <c:pt idx="41">
                  <c:v>-1.8999999999999993E-3</c:v>
                </c:pt>
                <c:pt idx="42">
                  <c:v>-1.8E-3</c:v>
                </c:pt>
                <c:pt idx="43">
                  <c:v>-1.6999999999999997E-3</c:v>
                </c:pt>
                <c:pt idx="44">
                  <c:v>-1.6000000000000003E-3</c:v>
                </c:pt>
                <c:pt idx="45">
                  <c:v>-1.5E-3</c:v>
                </c:pt>
                <c:pt idx="46">
                  <c:v>-1.3999999999999998E-3</c:v>
                </c:pt>
                <c:pt idx="47">
                  <c:v>-1.2999999999999999E-3</c:v>
                </c:pt>
                <c:pt idx="48">
                  <c:v>-1.2000000000000001E-3</c:v>
                </c:pt>
                <c:pt idx="49">
                  <c:v>-1.0999999999999998E-3</c:v>
                </c:pt>
                <c:pt idx="50">
                  <c:v>-1.0000000000000005E-3</c:v>
                </c:pt>
                <c:pt idx="51">
                  <c:v>-9.0000000000000019E-4</c:v>
                </c:pt>
                <c:pt idx="52">
                  <c:v>-7.9999999999999993E-4</c:v>
                </c:pt>
                <c:pt idx="53">
                  <c:v>-7.000000000000001E-4</c:v>
                </c:pt>
                <c:pt idx="54">
                  <c:v>-5.9999999999999984E-4</c:v>
                </c:pt>
                <c:pt idx="55">
                  <c:v>-5.0000000000000001E-4</c:v>
                </c:pt>
                <c:pt idx="56">
                  <c:v>-3.9999999999999975E-4</c:v>
                </c:pt>
                <c:pt idx="57">
                  <c:v>-2.9999999999998994E-4</c:v>
                </c:pt>
                <c:pt idx="58">
                  <c:v>-1.9999999999999012E-4</c:v>
                </c:pt>
                <c:pt idx="59">
                  <c:v>-9.9999999999989854E-5</c:v>
                </c:pt>
                <c:pt idx="60">
                  <c:v>1.0408340855860843E-17</c:v>
                </c:pt>
                <c:pt idx="61">
                  <c:v>1.0000000000001024E-4</c:v>
                </c:pt>
                <c:pt idx="62">
                  <c:v>2.0000000000001007E-4</c:v>
                </c:pt>
                <c:pt idx="63">
                  <c:v>3.0000000000000989E-4</c:v>
                </c:pt>
                <c:pt idx="64">
                  <c:v>4.0000000000001016E-4</c:v>
                </c:pt>
                <c:pt idx="65">
                  <c:v>5.0000000000000999E-4</c:v>
                </c:pt>
                <c:pt idx="66">
                  <c:v>6.0000000000000981E-4</c:v>
                </c:pt>
                <c:pt idx="67">
                  <c:v>7.0000000000001008E-4</c:v>
                </c:pt>
                <c:pt idx="68">
                  <c:v>8.0000000000001012E-4</c:v>
                </c:pt>
                <c:pt idx="69">
                  <c:v>9.0000000000001103E-4</c:v>
                </c:pt>
                <c:pt idx="70">
                  <c:v>1.00000000000001E-3</c:v>
                </c:pt>
                <c:pt idx="71">
                  <c:v>1.10000000000001E-3</c:v>
                </c:pt>
                <c:pt idx="72">
                  <c:v>1.2000000000000101E-3</c:v>
                </c:pt>
                <c:pt idx="73">
                  <c:v>1.3000000000000099E-3</c:v>
                </c:pt>
                <c:pt idx="74">
                  <c:v>1.4000000000000097E-3</c:v>
                </c:pt>
                <c:pt idx="75">
                  <c:v>1.50000000000001E-3</c:v>
                </c:pt>
                <c:pt idx="76">
                  <c:v>1.6000000000000101E-3</c:v>
                </c:pt>
                <c:pt idx="77">
                  <c:v>1.7000000000000097E-3</c:v>
                </c:pt>
                <c:pt idx="78">
                  <c:v>1.8000000000000099E-3</c:v>
                </c:pt>
                <c:pt idx="79">
                  <c:v>1.90000000000001E-3</c:v>
                </c:pt>
                <c:pt idx="80">
                  <c:v>2.00000000000001E-3</c:v>
                </c:pt>
                <c:pt idx="81">
                  <c:v>2.1000000000000098E-3</c:v>
                </c:pt>
                <c:pt idx="82">
                  <c:v>2.2000000000000097E-3</c:v>
                </c:pt>
                <c:pt idx="83">
                  <c:v>2.3000000000000099E-3</c:v>
                </c:pt>
                <c:pt idx="84">
                  <c:v>2.4000000000000102E-3</c:v>
                </c:pt>
                <c:pt idx="85">
                  <c:v>2.5000000000000486E-3</c:v>
                </c:pt>
                <c:pt idx="86">
                  <c:v>3.0000000000000495E-3</c:v>
                </c:pt>
                <c:pt idx="87">
                  <c:v>3.5000000000000499E-3</c:v>
                </c:pt>
                <c:pt idx="88">
                  <c:v>4.0000000000000504E-3</c:v>
                </c:pt>
                <c:pt idx="89">
                  <c:v>4.50000000000005E-3</c:v>
                </c:pt>
                <c:pt idx="90">
                  <c:v>5.0000000000000001E-3</c:v>
                </c:pt>
                <c:pt idx="91">
                  <c:v>5.0000000000000001E-3</c:v>
                </c:pt>
                <c:pt idx="92">
                  <c:v>5.0000000000000001E-3</c:v>
                </c:pt>
                <c:pt idx="93">
                  <c:v>5.0000000000000001E-3</c:v>
                </c:pt>
                <c:pt idx="94">
                  <c:v>5.0000000000000001E-3</c:v>
                </c:pt>
                <c:pt idx="95">
                  <c:v>5.0000000000000001E-3</c:v>
                </c:pt>
                <c:pt idx="96">
                  <c:v>5.0000000000000001E-3</c:v>
                </c:pt>
                <c:pt idx="97">
                  <c:v>5.0000000000000001E-3</c:v>
                </c:pt>
                <c:pt idx="98">
                  <c:v>5.0000000000000001E-3</c:v>
                </c:pt>
                <c:pt idx="99">
                  <c:v>5.0000000000000001E-3</c:v>
                </c:pt>
                <c:pt idx="100">
                  <c:v>5.0000000000000001E-3</c:v>
                </c:pt>
                <c:pt idx="101">
                  <c:v>5.0000000000000001E-3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5.0000000000000001E-3</c:v>
                </c:pt>
                <c:pt idx="105">
                  <c:v>5.0000000000000001E-3</c:v>
                </c:pt>
                <c:pt idx="106">
                  <c:v>5.0000000000000001E-3</c:v>
                </c:pt>
                <c:pt idx="107">
                  <c:v>5.0000000000000001E-3</c:v>
                </c:pt>
                <c:pt idx="108">
                  <c:v>5.0000000000000001E-3</c:v>
                </c:pt>
                <c:pt idx="109">
                  <c:v>5.0000000000000001E-3</c:v>
                </c:pt>
                <c:pt idx="110">
                  <c:v>5.0000000000000001E-3</c:v>
                </c:pt>
                <c:pt idx="111">
                  <c:v>5.0000000000000001E-3</c:v>
                </c:pt>
                <c:pt idx="112">
                  <c:v>5.0000000000000001E-3</c:v>
                </c:pt>
                <c:pt idx="113">
                  <c:v>5.0000000000000001E-3</c:v>
                </c:pt>
                <c:pt idx="114">
                  <c:v>5.0000000000000001E-3</c:v>
                </c:pt>
                <c:pt idx="115">
                  <c:v>5.0000000000000001E-3</c:v>
                </c:pt>
                <c:pt idx="116">
                  <c:v>5.0000000000000001E-3</c:v>
                </c:pt>
                <c:pt idx="117">
                  <c:v>5.0000000000000001E-3</c:v>
                </c:pt>
                <c:pt idx="118">
                  <c:v>5.0000000000000001E-3</c:v>
                </c:pt>
                <c:pt idx="119">
                  <c:v>5.0000000000000001E-3</c:v>
                </c:pt>
                <c:pt idx="120">
                  <c:v>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89-4474-9677-F9CA85384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56736"/>
        <c:axId val="781455096"/>
      </c:scatterChart>
      <c:valAx>
        <c:axId val="781456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DfT</a:t>
                </a:r>
              </a:p>
            </c:rich>
          </c:tx>
          <c:layout>
            <c:manualLayout>
              <c:xMode val="edge"/>
              <c:yMode val="edge"/>
              <c:x val="0.48280625078115247"/>
              <c:y val="0.923632610939112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81455096"/>
        <c:crosses val="autoZero"/>
        <c:crossBetween val="midCat"/>
      </c:valAx>
      <c:valAx>
        <c:axId val="781455096"/>
        <c:scaling>
          <c:orientation val="minMax"/>
          <c:min val="-6.0000000000000019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Convergence</a:t>
                </a:r>
              </a:p>
            </c:rich>
          </c:tx>
          <c:layout>
            <c:manualLayout>
              <c:xMode val="edge"/>
              <c:yMode val="edge"/>
              <c:x val="1.7361111111111112E-2"/>
              <c:y val="0.374365325077399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81456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282141014424476E-2"/>
          <c:y val="0.10385395537525355"/>
          <c:w val="0.85367521367521371"/>
          <c:h val="0.80201476843792097"/>
        </c:manualLayout>
      </c:layout>
      <c:scatterChart>
        <c:scatterStyle val="lineMarker"/>
        <c:varyColors val="0"/>
        <c:ser>
          <c:idx val="0"/>
          <c:order val="0"/>
          <c:tx>
            <c:strRef>
              <c:f>glidepath_parameters!$H$72</c:f>
              <c:strCache>
                <c:ptCount val="1"/>
                <c:pt idx="0">
                  <c:v>Convergence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glidepath_parameters!$G$73:$G$193</c:f>
              <c:numCache>
                <c:formatCode>0.0%</c:formatCode>
                <c:ptCount val="121"/>
                <c:pt idx="0">
                  <c:v>0.06</c:v>
                </c:pt>
                <c:pt idx="1">
                  <c:v>5.8999999999999997E-2</c:v>
                </c:pt>
                <c:pt idx="2">
                  <c:v>5.8000000000000003E-2</c:v>
                </c:pt>
                <c:pt idx="3">
                  <c:v>5.7000000000000002E-2</c:v>
                </c:pt>
                <c:pt idx="4">
                  <c:v>5.6000000000000001E-2</c:v>
                </c:pt>
                <c:pt idx="5">
                  <c:v>5.5E-2</c:v>
                </c:pt>
                <c:pt idx="6">
                  <c:v>5.3999999999999999E-2</c:v>
                </c:pt>
                <c:pt idx="7">
                  <c:v>5.2999999999999999E-2</c:v>
                </c:pt>
                <c:pt idx="8">
                  <c:v>5.1999999999999998E-2</c:v>
                </c:pt>
                <c:pt idx="9">
                  <c:v>5.0999999999999997E-2</c:v>
                </c:pt>
                <c:pt idx="10">
                  <c:v>0.05</c:v>
                </c:pt>
                <c:pt idx="11">
                  <c:v>4.9000000000000002E-2</c:v>
                </c:pt>
                <c:pt idx="12">
                  <c:v>4.8000000000000001E-2</c:v>
                </c:pt>
                <c:pt idx="13">
                  <c:v>4.7E-2</c:v>
                </c:pt>
                <c:pt idx="14">
                  <c:v>4.5999999999999999E-2</c:v>
                </c:pt>
                <c:pt idx="15">
                  <c:v>4.4999999999999998E-2</c:v>
                </c:pt>
                <c:pt idx="16">
                  <c:v>4.3999999999999997E-2</c:v>
                </c:pt>
                <c:pt idx="17">
                  <c:v>4.2999999999999997E-2</c:v>
                </c:pt>
                <c:pt idx="18">
                  <c:v>4.2000000000000003E-2</c:v>
                </c:pt>
                <c:pt idx="19">
                  <c:v>4.1000000000000002E-2</c:v>
                </c:pt>
                <c:pt idx="20">
                  <c:v>0.04</c:v>
                </c:pt>
                <c:pt idx="21">
                  <c:v>3.9E-2</c:v>
                </c:pt>
                <c:pt idx="22">
                  <c:v>3.7999999999999999E-2</c:v>
                </c:pt>
                <c:pt idx="23">
                  <c:v>3.6999999999999998E-2</c:v>
                </c:pt>
                <c:pt idx="24">
                  <c:v>3.5999999999999997E-2</c:v>
                </c:pt>
                <c:pt idx="25">
                  <c:v>3.5000000000000003E-2</c:v>
                </c:pt>
                <c:pt idx="26">
                  <c:v>3.4000000000000002E-2</c:v>
                </c:pt>
                <c:pt idx="27">
                  <c:v>3.3000000000000002E-2</c:v>
                </c:pt>
                <c:pt idx="28">
                  <c:v>3.2000000000000001E-2</c:v>
                </c:pt>
                <c:pt idx="29">
                  <c:v>3.1E-2</c:v>
                </c:pt>
                <c:pt idx="30">
                  <c:v>0.03</c:v>
                </c:pt>
                <c:pt idx="31">
                  <c:v>2.9000000000000001E-2</c:v>
                </c:pt>
                <c:pt idx="32">
                  <c:v>2.8000000000000001E-2</c:v>
                </c:pt>
                <c:pt idx="33">
                  <c:v>2.7E-2</c:v>
                </c:pt>
                <c:pt idx="34">
                  <c:v>2.5999999999999999E-2</c:v>
                </c:pt>
                <c:pt idx="35">
                  <c:v>2.5000000000000001E-2</c:v>
                </c:pt>
                <c:pt idx="36">
                  <c:v>2.4E-2</c:v>
                </c:pt>
                <c:pt idx="37">
                  <c:v>2.3E-2</c:v>
                </c:pt>
                <c:pt idx="38">
                  <c:v>2.1999999999999999E-2</c:v>
                </c:pt>
                <c:pt idx="39">
                  <c:v>2.1000000000000001E-2</c:v>
                </c:pt>
                <c:pt idx="40">
                  <c:v>0.02</c:v>
                </c:pt>
                <c:pt idx="41">
                  <c:v>1.9E-2</c:v>
                </c:pt>
                <c:pt idx="42">
                  <c:v>1.7999999999999999E-2</c:v>
                </c:pt>
                <c:pt idx="43">
                  <c:v>1.7000000000000001E-2</c:v>
                </c:pt>
                <c:pt idx="44">
                  <c:v>1.6E-2</c:v>
                </c:pt>
                <c:pt idx="45">
                  <c:v>1.4999999999999999E-2</c:v>
                </c:pt>
                <c:pt idx="46">
                  <c:v>1.4E-2</c:v>
                </c:pt>
                <c:pt idx="47">
                  <c:v>1.2999999999999999E-2</c:v>
                </c:pt>
                <c:pt idx="48">
                  <c:v>1.2E-2</c:v>
                </c:pt>
                <c:pt idx="49">
                  <c:v>1.0999999999999999E-2</c:v>
                </c:pt>
                <c:pt idx="50">
                  <c:v>0.01</c:v>
                </c:pt>
                <c:pt idx="51">
                  <c:v>8.9999999999999993E-3</c:v>
                </c:pt>
                <c:pt idx="52">
                  <c:v>8.0000000000000002E-3</c:v>
                </c:pt>
                <c:pt idx="53">
                  <c:v>7.0000000000000001E-3</c:v>
                </c:pt>
                <c:pt idx="54">
                  <c:v>6.0000000000000001E-3</c:v>
                </c:pt>
                <c:pt idx="55">
                  <c:v>5.0000000000000001E-3</c:v>
                </c:pt>
                <c:pt idx="56">
                  <c:v>4.0000000000000001E-3</c:v>
                </c:pt>
                <c:pt idx="57">
                  <c:v>2.9999999999998999E-3</c:v>
                </c:pt>
                <c:pt idx="58">
                  <c:v>1.9999999999998999E-3</c:v>
                </c:pt>
                <c:pt idx="59">
                  <c:v>9.9999999999989702E-4</c:v>
                </c:pt>
                <c:pt idx="60">
                  <c:v>-1.0408340855860799E-16</c:v>
                </c:pt>
                <c:pt idx="61">
                  <c:v>-1.0000000000001E-3</c:v>
                </c:pt>
                <c:pt idx="62">
                  <c:v>-2.0000000000000998E-3</c:v>
                </c:pt>
                <c:pt idx="63">
                  <c:v>-3.0000000000000998E-3</c:v>
                </c:pt>
                <c:pt idx="64">
                  <c:v>-4.0000000000000998E-3</c:v>
                </c:pt>
                <c:pt idx="65">
                  <c:v>-5.0000000000000999E-3</c:v>
                </c:pt>
                <c:pt idx="66">
                  <c:v>-6.0000000000000999E-3</c:v>
                </c:pt>
                <c:pt idx="67">
                  <c:v>-7.0000000000000999E-3</c:v>
                </c:pt>
                <c:pt idx="68">
                  <c:v>-8.0000000000001008E-3</c:v>
                </c:pt>
                <c:pt idx="69">
                  <c:v>-9.0000000000001103E-3</c:v>
                </c:pt>
                <c:pt idx="70">
                  <c:v>-1.0000000000000101E-2</c:v>
                </c:pt>
                <c:pt idx="71">
                  <c:v>-1.10000000000001E-2</c:v>
                </c:pt>
                <c:pt idx="72">
                  <c:v>-1.2000000000000101E-2</c:v>
                </c:pt>
                <c:pt idx="73">
                  <c:v>-1.30000000000001E-2</c:v>
                </c:pt>
                <c:pt idx="74">
                  <c:v>-1.4000000000000099E-2</c:v>
                </c:pt>
                <c:pt idx="75">
                  <c:v>-1.50000000000001E-2</c:v>
                </c:pt>
                <c:pt idx="76">
                  <c:v>-1.6000000000000101E-2</c:v>
                </c:pt>
                <c:pt idx="77">
                  <c:v>-1.7000000000000098E-2</c:v>
                </c:pt>
                <c:pt idx="78">
                  <c:v>-1.8000000000000099E-2</c:v>
                </c:pt>
                <c:pt idx="79">
                  <c:v>-1.90000000000001E-2</c:v>
                </c:pt>
                <c:pt idx="80">
                  <c:v>-2.0000000000000101E-2</c:v>
                </c:pt>
                <c:pt idx="81">
                  <c:v>-2.1000000000000098E-2</c:v>
                </c:pt>
                <c:pt idx="82">
                  <c:v>-2.2000000000000099E-2</c:v>
                </c:pt>
                <c:pt idx="83">
                  <c:v>-2.30000000000001E-2</c:v>
                </c:pt>
                <c:pt idx="84">
                  <c:v>-2.4000000000000101E-2</c:v>
                </c:pt>
                <c:pt idx="85">
                  <c:v>-2.5000000000000099E-2</c:v>
                </c:pt>
                <c:pt idx="86">
                  <c:v>-2.6000000000000099E-2</c:v>
                </c:pt>
                <c:pt idx="87">
                  <c:v>-2.70000000000001E-2</c:v>
                </c:pt>
                <c:pt idx="88">
                  <c:v>-2.8000000000000101E-2</c:v>
                </c:pt>
                <c:pt idx="89">
                  <c:v>-2.9000000000000099E-2</c:v>
                </c:pt>
                <c:pt idx="90">
                  <c:v>-3.00000000000001E-2</c:v>
                </c:pt>
                <c:pt idx="91">
                  <c:v>-3.10000000000001E-2</c:v>
                </c:pt>
                <c:pt idx="92">
                  <c:v>-3.2000000000000098E-2</c:v>
                </c:pt>
                <c:pt idx="93">
                  <c:v>-3.3000000000000099E-2</c:v>
                </c:pt>
                <c:pt idx="94">
                  <c:v>-3.40000000000001E-2</c:v>
                </c:pt>
                <c:pt idx="95">
                  <c:v>-3.50000000000001E-2</c:v>
                </c:pt>
                <c:pt idx="96">
                  <c:v>-3.6000000000000101E-2</c:v>
                </c:pt>
                <c:pt idx="97">
                  <c:v>-3.7000000000000102E-2</c:v>
                </c:pt>
                <c:pt idx="98">
                  <c:v>-3.8000000000000103E-2</c:v>
                </c:pt>
                <c:pt idx="99">
                  <c:v>-3.9000000000000097E-2</c:v>
                </c:pt>
                <c:pt idx="100">
                  <c:v>-0.04</c:v>
                </c:pt>
                <c:pt idx="101">
                  <c:v>-4.1000000000000002E-2</c:v>
                </c:pt>
                <c:pt idx="102">
                  <c:v>-4.2000000000000003E-2</c:v>
                </c:pt>
                <c:pt idx="103">
                  <c:v>-4.2999999999999997E-2</c:v>
                </c:pt>
                <c:pt idx="104">
                  <c:v>-4.3999999999999997E-2</c:v>
                </c:pt>
                <c:pt idx="105">
                  <c:v>-4.4999999999999998E-2</c:v>
                </c:pt>
                <c:pt idx="106">
                  <c:v>-4.5999999999999999E-2</c:v>
                </c:pt>
                <c:pt idx="107">
                  <c:v>-4.7E-2</c:v>
                </c:pt>
                <c:pt idx="108">
                  <c:v>-4.8000000000000001E-2</c:v>
                </c:pt>
                <c:pt idx="109">
                  <c:v>-4.9000000000000002E-2</c:v>
                </c:pt>
                <c:pt idx="110">
                  <c:v>-0.05</c:v>
                </c:pt>
                <c:pt idx="111">
                  <c:v>-5.0999999999999997E-2</c:v>
                </c:pt>
                <c:pt idx="112">
                  <c:v>-5.1999999999999998E-2</c:v>
                </c:pt>
                <c:pt idx="113">
                  <c:v>-5.2999999999999999E-2</c:v>
                </c:pt>
                <c:pt idx="114">
                  <c:v>-5.3999999999999999E-2</c:v>
                </c:pt>
                <c:pt idx="115">
                  <c:v>-5.5E-2</c:v>
                </c:pt>
                <c:pt idx="116">
                  <c:v>-5.6000000000000001E-2</c:v>
                </c:pt>
                <c:pt idx="117">
                  <c:v>-5.7000000000000002E-2</c:v>
                </c:pt>
                <c:pt idx="118">
                  <c:v>-5.8000000000000003E-2</c:v>
                </c:pt>
                <c:pt idx="119">
                  <c:v>-5.8999999999999997E-2</c:v>
                </c:pt>
                <c:pt idx="120">
                  <c:v>-0.06</c:v>
                </c:pt>
              </c:numCache>
            </c:numRef>
          </c:xVal>
          <c:yVal>
            <c:numRef>
              <c:f>glidepath_parameters!$H$73:$H$193</c:f>
              <c:numCache>
                <c:formatCode>0.00%</c:formatCode>
                <c:ptCount val="121"/>
                <c:pt idx="0">
                  <c:v>-5.0000000000000001E-3</c:v>
                </c:pt>
                <c:pt idx="1">
                  <c:v>-5.0000000000000001E-3</c:v>
                </c:pt>
                <c:pt idx="2">
                  <c:v>-5.0000000000000001E-3</c:v>
                </c:pt>
                <c:pt idx="3">
                  <c:v>-5.0000000000000001E-3</c:v>
                </c:pt>
                <c:pt idx="4">
                  <c:v>-5.0000000000000001E-3</c:v>
                </c:pt>
                <c:pt idx="5">
                  <c:v>-5.0000000000000001E-3</c:v>
                </c:pt>
                <c:pt idx="6">
                  <c:v>-5.0000000000000001E-3</c:v>
                </c:pt>
                <c:pt idx="7">
                  <c:v>-5.0000000000000001E-3</c:v>
                </c:pt>
                <c:pt idx="8">
                  <c:v>-5.0000000000000001E-3</c:v>
                </c:pt>
                <c:pt idx="9">
                  <c:v>-5.0000000000000001E-3</c:v>
                </c:pt>
                <c:pt idx="10">
                  <c:v>-5.0000000000000001E-3</c:v>
                </c:pt>
                <c:pt idx="11">
                  <c:v>-5.0000000000000001E-3</c:v>
                </c:pt>
                <c:pt idx="12">
                  <c:v>-5.0000000000000001E-3</c:v>
                </c:pt>
                <c:pt idx="13">
                  <c:v>-5.0000000000000001E-3</c:v>
                </c:pt>
                <c:pt idx="14">
                  <c:v>-5.0000000000000001E-3</c:v>
                </c:pt>
                <c:pt idx="15">
                  <c:v>-5.0000000000000001E-3</c:v>
                </c:pt>
                <c:pt idx="16">
                  <c:v>-5.0000000000000001E-3</c:v>
                </c:pt>
                <c:pt idx="17">
                  <c:v>-5.0000000000000001E-3</c:v>
                </c:pt>
                <c:pt idx="18">
                  <c:v>-5.0000000000000001E-3</c:v>
                </c:pt>
                <c:pt idx="19">
                  <c:v>-5.0000000000000001E-3</c:v>
                </c:pt>
                <c:pt idx="20">
                  <c:v>-5.0000000000000001E-3</c:v>
                </c:pt>
                <c:pt idx="21">
                  <c:v>-5.0000000000000001E-3</c:v>
                </c:pt>
                <c:pt idx="22">
                  <c:v>-5.0000000000000001E-3</c:v>
                </c:pt>
                <c:pt idx="23">
                  <c:v>-5.0000000000000001E-3</c:v>
                </c:pt>
                <c:pt idx="24">
                  <c:v>-5.0000000000000001E-3</c:v>
                </c:pt>
                <c:pt idx="25">
                  <c:v>-5.0000000000000001E-3</c:v>
                </c:pt>
                <c:pt idx="26">
                  <c:v>-5.0000000000000001E-3</c:v>
                </c:pt>
                <c:pt idx="27">
                  <c:v>-5.0000000000000001E-3</c:v>
                </c:pt>
                <c:pt idx="28">
                  <c:v>-5.0000000000000001E-3</c:v>
                </c:pt>
                <c:pt idx="29">
                  <c:v>-5.0000000000000001E-3</c:v>
                </c:pt>
                <c:pt idx="30">
                  <c:v>-5.0000000000000001E-3</c:v>
                </c:pt>
                <c:pt idx="31">
                  <c:v>-4.5000000000000014E-3</c:v>
                </c:pt>
                <c:pt idx="32">
                  <c:v>-4.0000000000000001E-3</c:v>
                </c:pt>
                <c:pt idx="33">
                  <c:v>-3.4999999999999996E-3</c:v>
                </c:pt>
                <c:pt idx="34">
                  <c:v>-2.9999999999999992E-3</c:v>
                </c:pt>
                <c:pt idx="35">
                  <c:v>-2.5000000000000001E-3</c:v>
                </c:pt>
                <c:pt idx="36">
                  <c:v>-2.3999999999999998E-3</c:v>
                </c:pt>
                <c:pt idx="37">
                  <c:v>-2.2999999999999995E-3</c:v>
                </c:pt>
                <c:pt idx="38">
                  <c:v>-2.1999999999999993E-3</c:v>
                </c:pt>
                <c:pt idx="39">
                  <c:v>-2.0999999999999999E-3</c:v>
                </c:pt>
                <c:pt idx="40">
                  <c:v>-1.9999999999999996E-3</c:v>
                </c:pt>
                <c:pt idx="41">
                  <c:v>-1.8999999999999993E-3</c:v>
                </c:pt>
                <c:pt idx="42">
                  <c:v>-1.8E-3</c:v>
                </c:pt>
                <c:pt idx="43">
                  <c:v>-1.6999999999999997E-3</c:v>
                </c:pt>
                <c:pt idx="44">
                  <c:v>-1.6000000000000003E-3</c:v>
                </c:pt>
                <c:pt idx="45">
                  <c:v>-1.5E-3</c:v>
                </c:pt>
                <c:pt idx="46">
                  <c:v>-1.3999999999999998E-3</c:v>
                </c:pt>
                <c:pt idx="47">
                  <c:v>-1.2999999999999999E-3</c:v>
                </c:pt>
                <c:pt idx="48">
                  <c:v>-1.2000000000000001E-3</c:v>
                </c:pt>
                <c:pt idx="49">
                  <c:v>-1.0999999999999998E-3</c:v>
                </c:pt>
                <c:pt idx="50">
                  <c:v>-1.0000000000000005E-3</c:v>
                </c:pt>
                <c:pt idx="51">
                  <c:v>-9.0000000000000019E-4</c:v>
                </c:pt>
                <c:pt idx="52">
                  <c:v>-7.9999999999999993E-4</c:v>
                </c:pt>
                <c:pt idx="53">
                  <c:v>-7.000000000000001E-4</c:v>
                </c:pt>
                <c:pt idx="54">
                  <c:v>-5.9999999999999984E-4</c:v>
                </c:pt>
                <c:pt idx="55">
                  <c:v>-5.0000000000000001E-4</c:v>
                </c:pt>
                <c:pt idx="56">
                  <c:v>-3.9999999999999975E-4</c:v>
                </c:pt>
                <c:pt idx="57">
                  <c:v>-2.9999999999998994E-4</c:v>
                </c:pt>
                <c:pt idx="58">
                  <c:v>-1.9999999999999012E-4</c:v>
                </c:pt>
                <c:pt idx="59">
                  <c:v>-9.9999999999989854E-5</c:v>
                </c:pt>
                <c:pt idx="60">
                  <c:v>1.0408340855860843E-17</c:v>
                </c:pt>
                <c:pt idx="61">
                  <c:v>1.0000000000001024E-4</c:v>
                </c:pt>
                <c:pt idx="62">
                  <c:v>2.0000000000001007E-4</c:v>
                </c:pt>
                <c:pt idx="63">
                  <c:v>3.0000000000000989E-4</c:v>
                </c:pt>
                <c:pt idx="64">
                  <c:v>4.0000000000001016E-4</c:v>
                </c:pt>
                <c:pt idx="65">
                  <c:v>5.0000000000000999E-4</c:v>
                </c:pt>
                <c:pt idx="66">
                  <c:v>6.0000000000000981E-4</c:v>
                </c:pt>
                <c:pt idx="67">
                  <c:v>7.0000000000001008E-4</c:v>
                </c:pt>
                <c:pt idx="68">
                  <c:v>8.0000000000001012E-4</c:v>
                </c:pt>
                <c:pt idx="69">
                  <c:v>9.0000000000001103E-4</c:v>
                </c:pt>
                <c:pt idx="70">
                  <c:v>1.00000000000001E-3</c:v>
                </c:pt>
                <c:pt idx="71">
                  <c:v>1.10000000000001E-3</c:v>
                </c:pt>
                <c:pt idx="72">
                  <c:v>1.2000000000000101E-3</c:v>
                </c:pt>
                <c:pt idx="73">
                  <c:v>1.3000000000000099E-3</c:v>
                </c:pt>
                <c:pt idx="74">
                  <c:v>1.4000000000000097E-3</c:v>
                </c:pt>
                <c:pt idx="75">
                  <c:v>1.50000000000001E-3</c:v>
                </c:pt>
                <c:pt idx="76">
                  <c:v>1.6000000000000101E-3</c:v>
                </c:pt>
                <c:pt idx="77">
                  <c:v>1.7000000000000097E-3</c:v>
                </c:pt>
                <c:pt idx="78">
                  <c:v>1.8000000000000099E-3</c:v>
                </c:pt>
                <c:pt idx="79">
                  <c:v>1.90000000000001E-3</c:v>
                </c:pt>
                <c:pt idx="80">
                  <c:v>2.00000000000001E-3</c:v>
                </c:pt>
                <c:pt idx="81">
                  <c:v>2.1000000000000098E-3</c:v>
                </c:pt>
                <c:pt idx="82">
                  <c:v>2.2000000000000097E-3</c:v>
                </c:pt>
                <c:pt idx="83">
                  <c:v>2.3000000000000099E-3</c:v>
                </c:pt>
                <c:pt idx="84">
                  <c:v>2.4000000000000102E-3</c:v>
                </c:pt>
                <c:pt idx="85">
                  <c:v>2.5000000000000486E-3</c:v>
                </c:pt>
                <c:pt idx="86">
                  <c:v>3.0000000000000495E-3</c:v>
                </c:pt>
                <c:pt idx="87">
                  <c:v>3.5000000000000499E-3</c:v>
                </c:pt>
                <c:pt idx="88">
                  <c:v>4.0000000000000504E-3</c:v>
                </c:pt>
                <c:pt idx="89">
                  <c:v>4.50000000000005E-3</c:v>
                </c:pt>
                <c:pt idx="90">
                  <c:v>5.0000000000000001E-3</c:v>
                </c:pt>
                <c:pt idx="91">
                  <c:v>5.0000000000000001E-3</c:v>
                </c:pt>
                <c:pt idx="92">
                  <c:v>5.0000000000000001E-3</c:v>
                </c:pt>
                <c:pt idx="93">
                  <c:v>5.0000000000000001E-3</c:v>
                </c:pt>
                <c:pt idx="94">
                  <c:v>5.0000000000000001E-3</c:v>
                </c:pt>
                <c:pt idx="95">
                  <c:v>5.0000000000000001E-3</c:v>
                </c:pt>
                <c:pt idx="96">
                  <c:v>5.0000000000000001E-3</c:v>
                </c:pt>
                <c:pt idx="97">
                  <c:v>5.0000000000000001E-3</c:v>
                </c:pt>
                <c:pt idx="98">
                  <c:v>5.0000000000000001E-3</c:v>
                </c:pt>
                <c:pt idx="99">
                  <c:v>5.0000000000000001E-3</c:v>
                </c:pt>
                <c:pt idx="100">
                  <c:v>5.0000000000000001E-3</c:v>
                </c:pt>
                <c:pt idx="101">
                  <c:v>5.0000000000000001E-3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5.0000000000000001E-3</c:v>
                </c:pt>
                <c:pt idx="105">
                  <c:v>5.0000000000000001E-3</c:v>
                </c:pt>
                <c:pt idx="106">
                  <c:v>5.0000000000000001E-3</c:v>
                </c:pt>
                <c:pt idx="107">
                  <c:v>5.0000000000000001E-3</c:v>
                </c:pt>
                <c:pt idx="108">
                  <c:v>5.0000000000000001E-3</c:v>
                </c:pt>
                <c:pt idx="109">
                  <c:v>5.0000000000000001E-3</c:v>
                </c:pt>
                <c:pt idx="110">
                  <c:v>5.0000000000000001E-3</c:v>
                </c:pt>
                <c:pt idx="111">
                  <c:v>5.0000000000000001E-3</c:v>
                </c:pt>
                <c:pt idx="112">
                  <c:v>5.0000000000000001E-3</c:v>
                </c:pt>
                <c:pt idx="113">
                  <c:v>5.0000000000000001E-3</c:v>
                </c:pt>
                <c:pt idx="114">
                  <c:v>5.0000000000000001E-3</c:v>
                </c:pt>
                <c:pt idx="115">
                  <c:v>5.0000000000000001E-3</c:v>
                </c:pt>
                <c:pt idx="116">
                  <c:v>5.0000000000000001E-3</c:v>
                </c:pt>
                <c:pt idx="117">
                  <c:v>5.0000000000000001E-3</c:v>
                </c:pt>
                <c:pt idx="118">
                  <c:v>5.0000000000000001E-3</c:v>
                </c:pt>
                <c:pt idx="119">
                  <c:v>5.0000000000000001E-3</c:v>
                </c:pt>
                <c:pt idx="120">
                  <c:v>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AE-4C65-8669-CE20C1A20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666752"/>
        <c:axId val="1419668192"/>
      </c:scatterChart>
      <c:valAx>
        <c:axId val="1419666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DfT</a:t>
                </a:r>
              </a:p>
            </c:rich>
          </c:tx>
          <c:layout>
            <c:manualLayout>
              <c:xMode val="edge"/>
              <c:yMode val="edge"/>
              <c:x val="0.48527644300872647"/>
              <c:y val="0.922095904340557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19668192"/>
        <c:crosses val="autoZero"/>
        <c:crossBetween val="midCat"/>
      </c:valAx>
      <c:valAx>
        <c:axId val="141966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Convergence</a:t>
                </a:r>
              </a:p>
            </c:rich>
          </c:tx>
          <c:layout>
            <c:manualLayout>
              <c:xMode val="edge"/>
              <c:yMode val="edge"/>
              <c:x val="2.507122507122507E-2"/>
              <c:y val="0.43858001522629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19666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282141014424476E-2"/>
          <c:y val="0.10399458361543669"/>
          <c:w val="0.85367521367521371"/>
          <c:h val="0.8044548696815742"/>
        </c:manualLayout>
      </c:layout>
      <c:scatterChart>
        <c:scatterStyle val="lineMarker"/>
        <c:varyColors val="0"/>
        <c:ser>
          <c:idx val="0"/>
          <c:order val="0"/>
          <c:tx>
            <c:strRef>
              <c:f>glidepath_parameters!$K$72</c:f>
              <c:strCache>
                <c:ptCount val="1"/>
                <c:pt idx="0">
                  <c:v>Convergence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glidepath_parameters!$J$73:$J$193</c:f>
              <c:numCache>
                <c:formatCode>0.0%</c:formatCode>
                <c:ptCount val="121"/>
                <c:pt idx="0">
                  <c:v>0.06</c:v>
                </c:pt>
                <c:pt idx="1">
                  <c:v>5.8999999999999997E-2</c:v>
                </c:pt>
                <c:pt idx="2">
                  <c:v>5.8000000000000003E-2</c:v>
                </c:pt>
                <c:pt idx="3">
                  <c:v>5.7000000000000002E-2</c:v>
                </c:pt>
                <c:pt idx="4">
                  <c:v>5.6000000000000001E-2</c:v>
                </c:pt>
                <c:pt idx="5">
                  <c:v>5.5E-2</c:v>
                </c:pt>
                <c:pt idx="6">
                  <c:v>5.3999999999999999E-2</c:v>
                </c:pt>
                <c:pt idx="7">
                  <c:v>5.2999999999999999E-2</c:v>
                </c:pt>
                <c:pt idx="8">
                  <c:v>5.1999999999999998E-2</c:v>
                </c:pt>
                <c:pt idx="9">
                  <c:v>5.0999999999999997E-2</c:v>
                </c:pt>
                <c:pt idx="10">
                  <c:v>0.05</c:v>
                </c:pt>
                <c:pt idx="11">
                  <c:v>4.9000000000000002E-2</c:v>
                </c:pt>
                <c:pt idx="12">
                  <c:v>4.8000000000000001E-2</c:v>
                </c:pt>
                <c:pt idx="13">
                  <c:v>4.7E-2</c:v>
                </c:pt>
                <c:pt idx="14">
                  <c:v>4.5999999999999999E-2</c:v>
                </c:pt>
                <c:pt idx="15">
                  <c:v>4.4999999999999998E-2</c:v>
                </c:pt>
                <c:pt idx="16">
                  <c:v>4.3999999999999997E-2</c:v>
                </c:pt>
                <c:pt idx="17">
                  <c:v>4.2999999999999997E-2</c:v>
                </c:pt>
                <c:pt idx="18">
                  <c:v>4.2000000000000003E-2</c:v>
                </c:pt>
                <c:pt idx="19">
                  <c:v>4.1000000000000002E-2</c:v>
                </c:pt>
                <c:pt idx="20">
                  <c:v>0.04</c:v>
                </c:pt>
                <c:pt idx="21">
                  <c:v>3.9E-2</c:v>
                </c:pt>
                <c:pt idx="22">
                  <c:v>3.7999999999999999E-2</c:v>
                </c:pt>
                <c:pt idx="23">
                  <c:v>3.6999999999999998E-2</c:v>
                </c:pt>
                <c:pt idx="24">
                  <c:v>3.5999999999999997E-2</c:v>
                </c:pt>
                <c:pt idx="25">
                  <c:v>3.5000000000000003E-2</c:v>
                </c:pt>
                <c:pt idx="26">
                  <c:v>3.4000000000000002E-2</c:v>
                </c:pt>
                <c:pt idx="27">
                  <c:v>3.3000000000000002E-2</c:v>
                </c:pt>
                <c:pt idx="28">
                  <c:v>3.2000000000000001E-2</c:v>
                </c:pt>
                <c:pt idx="29">
                  <c:v>3.1E-2</c:v>
                </c:pt>
                <c:pt idx="30">
                  <c:v>0.03</c:v>
                </c:pt>
                <c:pt idx="31">
                  <c:v>2.9000000000000001E-2</c:v>
                </c:pt>
                <c:pt idx="32">
                  <c:v>2.8000000000000001E-2</c:v>
                </c:pt>
                <c:pt idx="33">
                  <c:v>2.7E-2</c:v>
                </c:pt>
                <c:pt idx="34">
                  <c:v>2.5999999999999999E-2</c:v>
                </c:pt>
                <c:pt idx="35">
                  <c:v>2.5000000000000001E-2</c:v>
                </c:pt>
                <c:pt idx="36">
                  <c:v>2.4E-2</c:v>
                </c:pt>
                <c:pt idx="37">
                  <c:v>2.3E-2</c:v>
                </c:pt>
                <c:pt idx="38">
                  <c:v>2.1999999999999999E-2</c:v>
                </c:pt>
                <c:pt idx="39">
                  <c:v>2.1000000000000001E-2</c:v>
                </c:pt>
                <c:pt idx="40">
                  <c:v>0.02</c:v>
                </c:pt>
                <c:pt idx="41">
                  <c:v>1.9E-2</c:v>
                </c:pt>
                <c:pt idx="42">
                  <c:v>1.7999999999999999E-2</c:v>
                </c:pt>
                <c:pt idx="43">
                  <c:v>1.7000000000000001E-2</c:v>
                </c:pt>
                <c:pt idx="44">
                  <c:v>1.6E-2</c:v>
                </c:pt>
                <c:pt idx="45">
                  <c:v>1.4999999999999999E-2</c:v>
                </c:pt>
                <c:pt idx="46">
                  <c:v>1.4E-2</c:v>
                </c:pt>
                <c:pt idx="47">
                  <c:v>1.2999999999999999E-2</c:v>
                </c:pt>
                <c:pt idx="48">
                  <c:v>1.2E-2</c:v>
                </c:pt>
                <c:pt idx="49">
                  <c:v>1.0999999999999999E-2</c:v>
                </c:pt>
                <c:pt idx="50">
                  <c:v>0.01</c:v>
                </c:pt>
                <c:pt idx="51">
                  <c:v>8.9999999999999993E-3</c:v>
                </c:pt>
                <c:pt idx="52">
                  <c:v>8.0000000000000002E-3</c:v>
                </c:pt>
                <c:pt idx="53">
                  <c:v>7.0000000000000001E-3</c:v>
                </c:pt>
                <c:pt idx="54">
                  <c:v>6.0000000000000001E-3</c:v>
                </c:pt>
                <c:pt idx="55">
                  <c:v>5.0000000000000001E-3</c:v>
                </c:pt>
                <c:pt idx="56">
                  <c:v>4.0000000000000001E-3</c:v>
                </c:pt>
                <c:pt idx="57">
                  <c:v>2.9999999999998999E-3</c:v>
                </c:pt>
                <c:pt idx="58">
                  <c:v>1.9999999999998999E-3</c:v>
                </c:pt>
                <c:pt idx="59">
                  <c:v>9.9999999999989702E-4</c:v>
                </c:pt>
                <c:pt idx="60">
                  <c:v>-1.0408340855860799E-16</c:v>
                </c:pt>
                <c:pt idx="61">
                  <c:v>-1.0000000000001E-3</c:v>
                </c:pt>
                <c:pt idx="62">
                  <c:v>-2.0000000000000998E-3</c:v>
                </c:pt>
                <c:pt idx="63">
                  <c:v>-3.0000000000000998E-3</c:v>
                </c:pt>
                <c:pt idx="64">
                  <c:v>-4.0000000000000998E-3</c:v>
                </c:pt>
                <c:pt idx="65">
                  <c:v>-5.0000000000000999E-3</c:v>
                </c:pt>
                <c:pt idx="66">
                  <c:v>-6.0000000000000999E-3</c:v>
                </c:pt>
                <c:pt idx="67">
                  <c:v>-7.0000000000000999E-3</c:v>
                </c:pt>
                <c:pt idx="68">
                  <c:v>-8.0000000000001008E-3</c:v>
                </c:pt>
                <c:pt idx="69">
                  <c:v>-9.0000000000001103E-3</c:v>
                </c:pt>
                <c:pt idx="70">
                  <c:v>-1.0000000000000101E-2</c:v>
                </c:pt>
                <c:pt idx="71">
                  <c:v>-1.10000000000001E-2</c:v>
                </c:pt>
                <c:pt idx="72">
                  <c:v>-1.2000000000000101E-2</c:v>
                </c:pt>
                <c:pt idx="73">
                  <c:v>-1.30000000000001E-2</c:v>
                </c:pt>
                <c:pt idx="74">
                  <c:v>-1.4000000000000099E-2</c:v>
                </c:pt>
                <c:pt idx="75">
                  <c:v>-1.50000000000001E-2</c:v>
                </c:pt>
                <c:pt idx="76">
                  <c:v>-1.6000000000000101E-2</c:v>
                </c:pt>
                <c:pt idx="77">
                  <c:v>-1.7000000000000098E-2</c:v>
                </c:pt>
                <c:pt idx="78">
                  <c:v>-1.8000000000000099E-2</c:v>
                </c:pt>
                <c:pt idx="79">
                  <c:v>-1.90000000000001E-2</c:v>
                </c:pt>
                <c:pt idx="80">
                  <c:v>-2.0000000000000101E-2</c:v>
                </c:pt>
                <c:pt idx="81">
                  <c:v>-2.1000000000000098E-2</c:v>
                </c:pt>
                <c:pt idx="82">
                  <c:v>-2.2000000000000099E-2</c:v>
                </c:pt>
                <c:pt idx="83">
                  <c:v>-2.30000000000001E-2</c:v>
                </c:pt>
                <c:pt idx="84">
                  <c:v>-2.4000000000000101E-2</c:v>
                </c:pt>
                <c:pt idx="85">
                  <c:v>-2.5000000000000099E-2</c:v>
                </c:pt>
                <c:pt idx="86">
                  <c:v>-2.6000000000000099E-2</c:v>
                </c:pt>
                <c:pt idx="87">
                  <c:v>-2.70000000000001E-2</c:v>
                </c:pt>
                <c:pt idx="88">
                  <c:v>-2.8000000000000101E-2</c:v>
                </c:pt>
                <c:pt idx="89">
                  <c:v>-2.9000000000000099E-2</c:v>
                </c:pt>
                <c:pt idx="90">
                  <c:v>-3.00000000000001E-2</c:v>
                </c:pt>
                <c:pt idx="91">
                  <c:v>-3.10000000000001E-2</c:v>
                </c:pt>
                <c:pt idx="92">
                  <c:v>-3.2000000000000098E-2</c:v>
                </c:pt>
                <c:pt idx="93">
                  <c:v>-3.3000000000000099E-2</c:v>
                </c:pt>
                <c:pt idx="94">
                  <c:v>-3.40000000000001E-2</c:v>
                </c:pt>
                <c:pt idx="95">
                  <c:v>-3.50000000000001E-2</c:v>
                </c:pt>
                <c:pt idx="96">
                  <c:v>-3.6000000000000101E-2</c:v>
                </c:pt>
                <c:pt idx="97">
                  <c:v>-3.7000000000000102E-2</c:v>
                </c:pt>
                <c:pt idx="98">
                  <c:v>-3.8000000000000103E-2</c:v>
                </c:pt>
                <c:pt idx="99">
                  <c:v>-3.9000000000000097E-2</c:v>
                </c:pt>
                <c:pt idx="100">
                  <c:v>-0.04</c:v>
                </c:pt>
                <c:pt idx="101">
                  <c:v>-4.1000000000000002E-2</c:v>
                </c:pt>
                <c:pt idx="102">
                  <c:v>-4.2000000000000003E-2</c:v>
                </c:pt>
                <c:pt idx="103">
                  <c:v>-4.2999999999999997E-2</c:v>
                </c:pt>
                <c:pt idx="104">
                  <c:v>-4.3999999999999997E-2</c:v>
                </c:pt>
                <c:pt idx="105">
                  <c:v>-4.4999999999999998E-2</c:v>
                </c:pt>
                <c:pt idx="106">
                  <c:v>-4.5999999999999999E-2</c:v>
                </c:pt>
                <c:pt idx="107">
                  <c:v>-4.7E-2</c:v>
                </c:pt>
                <c:pt idx="108">
                  <c:v>-4.8000000000000001E-2</c:v>
                </c:pt>
                <c:pt idx="109">
                  <c:v>-4.9000000000000002E-2</c:v>
                </c:pt>
                <c:pt idx="110">
                  <c:v>-0.05</c:v>
                </c:pt>
                <c:pt idx="111">
                  <c:v>-5.0999999999999997E-2</c:v>
                </c:pt>
                <c:pt idx="112">
                  <c:v>-5.1999999999999998E-2</c:v>
                </c:pt>
                <c:pt idx="113">
                  <c:v>-5.2999999999999999E-2</c:v>
                </c:pt>
                <c:pt idx="114">
                  <c:v>-5.3999999999999999E-2</c:v>
                </c:pt>
                <c:pt idx="115">
                  <c:v>-5.5E-2</c:v>
                </c:pt>
                <c:pt idx="116">
                  <c:v>-5.6000000000000001E-2</c:v>
                </c:pt>
                <c:pt idx="117">
                  <c:v>-5.7000000000000002E-2</c:v>
                </c:pt>
                <c:pt idx="118">
                  <c:v>-5.8000000000000003E-2</c:v>
                </c:pt>
                <c:pt idx="119">
                  <c:v>-5.8999999999999997E-2</c:v>
                </c:pt>
                <c:pt idx="120">
                  <c:v>-0.06</c:v>
                </c:pt>
              </c:numCache>
            </c:numRef>
          </c:xVal>
          <c:yVal>
            <c:numRef>
              <c:f>glidepath_parameters!$K$73:$K$193</c:f>
              <c:numCache>
                <c:formatCode>0.00%</c:formatCode>
                <c:ptCount val="121"/>
                <c:pt idx="0">
                  <c:v>-5.0000000000000001E-3</c:v>
                </c:pt>
                <c:pt idx="1">
                  <c:v>-5.0000000000000001E-3</c:v>
                </c:pt>
                <c:pt idx="2">
                  <c:v>-5.0000000000000001E-3</c:v>
                </c:pt>
                <c:pt idx="3">
                  <c:v>-5.0000000000000001E-3</c:v>
                </c:pt>
                <c:pt idx="4">
                  <c:v>-5.0000000000000001E-3</c:v>
                </c:pt>
                <c:pt idx="5">
                  <c:v>-5.0000000000000001E-3</c:v>
                </c:pt>
                <c:pt idx="6">
                  <c:v>-5.0000000000000001E-3</c:v>
                </c:pt>
                <c:pt idx="7">
                  <c:v>-5.0000000000000001E-3</c:v>
                </c:pt>
                <c:pt idx="8">
                  <c:v>-5.0000000000000001E-3</c:v>
                </c:pt>
                <c:pt idx="9">
                  <c:v>-5.0000000000000001E-3</c:v>
                </c:pt>
                <c:pt idx="10">
                  <c:v>-5.0000000000000001E-3</c:v>
                </c:pt>
                <c:pt idx="11">
                  <c:v>-5.0000000000000001E-3</c:v>
                </c:pt>
                <c:pt idx="12">
                  <c:v>-5.0000000000000001E-3</c:v>
                </c:pt>
                <c:pt idx="13">
                  <c:v>-5.0000000000000001E-3</c:v>
                </c:pt>
                <c:pt idx="14">
                  <c:v>-5.0000000000000001E-3</c:v>
                </c:pt>
                <c:pt idx="15">
                  <c:v>-5.0000000000000001E-3</c:v>
                </c:pt>
                <c:pt idx="16">
                  <c:v>-5.0000000000000001E-3</c:v>
                </c:pt>
                <c:pt idx="17">
                  <c:v>-5.0000000000000001E-3</c:v>
                </c:pt>
                <c:pt idx="18">
                  <c:v>-5.0000000000000001E-3</c:v>
                </c:pt>
                <c:pt idx="19">
                  <c:v>-5.0000000000000001E-3</c:v>
                </c:pt>
                <c:pt idx="20">
                  <c:v>-5.0000000000000001E-3</c:v>
                </c:pt>
                <c:pt idx="21">
                  <c:v>-5.0000000000000001E-3</c:v>
                </c:pt>
                <c:pt idx="22">
                  <c:v>-5.0000000000000001E-3</c:v>
                </c:pt>
                <c:pt idx="23">
                  <c:v>-5.0000000000000001E-3</c:v>
                </c:pt>
                <c:pt idx="24">
                  <c:v>-5.0000000000000001E-3</c:v>
                </c:pt>
                <c:pt idx="25">
                  <c:v>-5.0000000000000001E-3</c:v>
                </c:pt>
                <c:pt idx="26">
                  <c:v>-5.0000000000000001E-3</c:v>
                </c:pt>
                <c:pt idx="27">
                  <c:v>-5.0000000000000001E-3</c:v>
                </c:pt>
                <c:pt idx="28">
                  <c:v>-5.0000000000000001E-3</c:v>
                </c:pt>
                <c:pt idx="29">
                  <c:v>-5.0000000000000001E-3</c:v>
                </c:pt>
                <c:pt idx="30">
                  <c:v>-5.0000000000000001E-3</c:v>
                </c:pt>
                <c:pt idx="31">
                  <c:v>-4.5000000000000014E-3</c:v>
                </c:pt>
                <c:pt idx="32">
                  <c:v>-4.0000000000000001E-3</c:v>
                </c:pt>
                <c:pt idx="33">
                  <c:v>-3.4999999999999996E-3</c:v>
                </c:pt>
                <c:pt idx="34">
                  <c:v>-2.9999999999999992E-3</c:v>
                </c:pt>
                <c:pt idx="35">
                  <c:v>-2.5000000000000001E-3</c:v>
                </c:pt>
                <c:pt idx="36">
                  <c:v>-2.3999999999999998E-3</c:v>
                </c:pt>
                <c:pt idx="37">
                  <c:v>-2.2999999999999995E-3</c:v>
                </c:pt>
                <c:pt idx="38">
                  <c:v>-2.1999999999999993E-3</c:v>
                </c:pt>
                <c:pt idx="39">
                  <c:v>-2.0999999999999999E-3</c:v>
                </c:pt>
                <c:pt idx="40">
                  <c:v>-1.9999999999999996E-3</c:v>
                </c:pt>
                <c:pt idx="41">
                  <c:v>-1.8999999999999993E-3</c:v>
                </c:pt>
                <c:pt idx="42">
                  <c:v>-1.8E-3</c:v>
                </c:pt>
                <c:pt idx="43">
                  <c:v>-1.6999999999999997E-3</c:v>
                </c:pt>
                <c:pt idx="44">
                  <c:v>-1.6000000000000003E-3</c:v>
                </c:pt>
                <c:pt idx="45">
                  <c:v>-1.5E-3</c:v>
                </c:pt>
                <c:pt idx="46">
                  <c:v>-1.3999999999999998E-3</c:v>
                </c:pt>
                <c:pt idx="47">
                  <c:v>-1.2999999999999999E-3</c:v>
                </c:pt>
                <c:pt idx="48">
                  <c:v>-1.2000000000000001E-3</c:v>
                </c:pt>
                <c:pt idx="49">
                  <c:v>-1.0999999999999998E-3</c:v>
                </c:pt>
                <c:pt idx="50">
                  <c:v>-1.0000000000000005E-3</c:v>
                </c:pt>
                <c:pt idx="51">
                  <c:v>-9.0000000000000019E-4</c:v>
                </c:pt>
                <c:pt idx="52">
                  <c:v>-7.9999999999999993E-4</c:v>
                </c:pt>
                <c:pt idx="53">
                  <c:v>-7.000000000000001E-4</c:v>
                </c:pt>
                <c:pt idx="54">
                  <c:v>-5.9999999999999984E-4</c:v>
                </c:pt>
                <c:pt idx="55">
                  <c:v>-5.0000000000000001E-4</c:v>
                </c:pt>
                <c:pt idx="56">
                  <c:v>-3.9999999999999975E-4</c:v>
                </c:pt>
                <c:pt idx="57">
                  <c:v>-2.9999999999998994E-4</c:v>
                </c:pt>
                <c:pt idx="58">
                  <c:v>-1.9999999999999012E-4</c:v>
                </c:pt>
                <c:pt idx="59">
                  <c:v>-9.9999999999989854E-5</c:v>
                </c:pt>
                <c:pt idx="60">
                  <c:v>1.0408340855860843E-17</c:v>
                </c:pt>
                <c:pt idx="61">
                  <c:v>1.0000000000001024E-4</c:v>
                </c:pt>
                <c:pt idx="62">
                  <c:v>2.0000000000001007E-4</c:v>
                </c:pt>
                <c:pt idx="63">
                  <c:v>3.0000000000000989E-4</c:v>
                </c:pt>
                <c:pt idx="64">
                  <c:v>4.0000000000001016E-4</c:v>
                </c:pt>
                <c:pt idx="65">
                  <c:v>5.0000000000000999E-4</c:v>
                </c:pt>
                <c:pt idx="66">
                  <c:v>6.0000000000000981E-4</c:v>
                </c:pt>
                <c:pt idx="67">
                  <c:v>7.0000000000001008E-4</c:v>
                </c:pt>
                <c:pt idx="68">
                  <c:v>8.0000000000001012E-4</c:v>
                </c:pt>
                <c:pt idx="69">
                  <c:v>9.0000000000001103E-4</c:v>
                </c:pt>
                <c:pt idx="70">
                  <c:v>1.00000000000001E-3</c:v>
                </c:pt>
                <c:pt idx="71">
                  <c:v>1.10000000000001E-3</c:v>
                </c:pt>
                <c:pt idx="72">
                  <c:v>1.2000000000000101E-3</c:v>
                </c:pt>
                <c:pt idx="73">
                  <c:v>1.3000000000000099E-3</c:v>
                </c:pt>
                <c:pt idx="74">
                  <c:v>1.4000000000000097E-3</c:v>
                </c:pt>
                <c:pt idx="75">
                  <c:v>1.50000000000001E-3</c:v>
                </c:pt>
                <c:pt idx="76">
                  <c:v>1.6000000000000101E-3</c:v>
                </c:pt>
                <c:pt idx="77">
                  <c:v>1.7000000000000097E-3</c:v>
                </c:pt>
                <c:pt idx="78">
                  <c:v>1.8000000000000099E-3</c:v>
                </c:pt>
                <c:pt idx="79">
                  <c:v>1.90000000000001E-3</c:v>
                </c:pt>
                <c:pt idx="80">
                  <c:v>2.00000000000001E-3</c:v>
                </c:pt>
                <c:pt idx="81">
                  <c:v>2.1000000000000098E-3</c:v>
                </c:pt>
                <c:pt idx="82">
                  <c:v>2.2000000000000097E-3</c:v>
                </c:pt>
                <c:pt idx="83">
                  <c:v>2.3000000000000099E-3</c:v>
                </c:pt>
                <c:pt idx="84">
                  <c:v>2.4000000000000102E-3</c:v>
                </c:pt>
                <c:pt idx="85">
                  <c:v>2.5000000000000486E-3</c:v>
                </c:pt>
                <c:pt idx="86">
                  <c:v>3.0000000000000495E-3</c:v>
                </c:pt>
                <c:pt idx="87">
                  <c:v>3.5000000000000499E-3</c:v>
                </c:pt>
                <c:pt idx="88">
                  <c:v>4.0000000000000504E-3</c:v>
                </c:pt>
                <c:pt idx="89">
                  <c:v>4.50000000000005E-3</c:v>
                </c:pt>
                <c:pt idx="90">
                  <c:v>5.0000000000000001E-3</c:v>
                </c:pt>
                <c:pt idx="91">
                  <c:v>5.0000000000000001E-3</c:v>
                </c:pt>
                <c:pt idx="92">
                  <c:v>5.0000000000000001E-3</c:v>
                </c:pt>
                <c:pt idx="93">
                  <c:v>5.0000000000000001E-3</c:v>
                </c:pt>
                <c:pt idx="94">
                  <c:v>5.0000000000000001E-3</c:v>
                </c:pt>
                <c:pt idx="95">
                  <c:v>5.0000000000000001E-3</c:v>
                </c:pt>
                <c:pt idx="96">
                  <c:v>5.0000000000000001E-3</c:v>
                </c:pt>
                <c:pt idx="97">
                  <c:v>5.0000000000000001E-3</c:v>
                </c:pt>
                <c:pt idx="98">
                  <c:v>5.0000000000000001E-3</c:v>
                </c:pt>
                <c:pt idx="99">
                  <c:v>5.0000000000000001E-3</c:v>
                </c:pt>
                <c:pt idx="100">
                  <c:v>5.0000000000000001E-3</c:v>
                </c:pt>
                <c:pt idx="101">
                  <c:v>5.0000000000000001E-3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5.0000000000000001E-3</c:v>
                </c:pt>
                <c:pt idx="105">
                  <c:v>5.0000000000000001E-3</c:v>
                </c:pt>
                <c:pt idx="106">
                  <c:v>5.0000000000000001E-3</c:v>
                </c:pt>
                <c:pt idx="107">
                  <c:v>5.0000000000000001E-3</c:v>
                </c:pt>
                <c:pt idx="108">
                  <c:v>5.0000000000000001E-3</c:v>
                </c:pt>
                <c:pt idx="109">
                  <c:v>5.0000000000000001E-3</c:v>
                </c:pt>
                <c:pt idx="110">
                  <c:v>5.0000000000000001E-3</c:v>
                </c:pt>
                <c:pt idx="111">
                  <c:v>5.0000000000000001E-3</c:v>
                </c:pt>
                <c:pt idx="112">
                  <c:v>5.0000000000000001E-3</c:v>
                </c:pt>
                <c:pt idx="113">
                  <c:v>5.0000000000000001E-3</c:v>
                </c:pt>
                <c:pt idx="114">
                  <c:v>5.0000000000000001E-3</c:v>
                </c:pt>
                <c:pt idx="115">
                  <c:v>5.0000000000000001E-3</c:v>
                </c:pt>
                <c:pt idx="116">
                  <c:v>5.0000000000000001E-3</c:v>
                </c:pt>
                <c:pt idx="117">
                  <c:v>5.0000000000000001E-3</c:v>
                </c:pt>
                <c:pt idx="118">
                  <c:v>5.0000000000000001E-3</c:v>
                </c:pt>
                <c:pt idx="119">
                  <c:v>5.0000000000000001E-3</c:v>
                </c:pt>
                <c:pt idx="120">
                  <c:v>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B4-4BD5-9B2B-1D88A7D65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892128"/>
        <c:axId val="361888288"/>
      </c:scatterChart>
      <c:valAx>
        <c:axId val="361892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DfT</a:t>
                </a:r>
              </a:p>
            </c:rich>
          </c:tx>
          <c:layout>
            <c:manualLayout>
              <c:xMode val="edge"/>
              <c:yMode val="edge"/>
              <c:x val="0.48869524642752987"/>
              <c:y val="0.92740679926857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1888288"/>
        <c:crosses val="autoZero"/>
        <c:crossBetween val="midCat"/>
      </c:valAx>
      <c:valAx>
        <c:axId val="36188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Convergence</a:t>
                </a:r>
              </a:p>
            </c:rich>
          </c:tx>
          <c:layout>
            <c:manualLayout>
              <c:xMode val="edge"/>
              <c:yMode val="edge"/>
              <c:x val="2.0512820512820513E-2"/>
              <c:y val="0.409559918754231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1892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9</xdr:col>
      <xdr:colOff>450445</xdr:colOff>
      <xdr:row>1</xdr:row>
      <xdr:rowOff>125730</xdr:rowOff>
    </xdr:to>
    <xdr:pic>
      <xdr:nvPicPr>
        <xdr:cNvPr id="3" name="Picture 2" descr="NHS England logo" title="Logo">
          <a:extLst>
            <a:ext uri="{FF2B5EF4-FFF2-40B4-BE49-F238E27FC236}">
              <a16:creationId xmlns:a16="http://schemas.microsoft.com/office/drawing/2014/main" id="{688DDAF6-D183-42BC-A3C1-ACF68EC754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46085"/>
        <a:stretch/>
      </xdr:blipFill>
      <xdr:spPr>
        <a:xfrm>
          <a:off x="5857875" y="0"/>
          <a:ext cx="688570" cy="28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40</xdr:row>
      <xdr:rowOff>158115</xdr:rowOff>
    </xdr:from>
    <xdr:to>
      <xdr:col>5</xdr:col>
      <xdr:colOff>5715</xdr:colOff>
      <xdr:row>69</xdr:row>
      <xdr:rowOff>158115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74BD00-8A8B-44A4-B008-30A492BE2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8</xdr:col>
      <xdr:colOff>0</xdr:colOff>
      <xdr:row>70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4CD4F2-EEAA-417E-BDD4-63909C4CA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41</xdr:row>
      <xdr:rowOff>6350</xdr:rowOff>
    </xdr:from>
    <xdr:to>
      <xdr:col>11</xdr:col>
      <xdr:colOff>0</xdr:colOff>
      <xdr:row>70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5D48864-409B-4CF3-89D5-58B0D93D38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209EC48-C3A7-445B-A704-FB250B0CD5B3}" name="convergence_2627" displayName="convergence_2627" ref="A2:AA38" totalsRowShown="0" headerRowDxfId="349" dataDxfId="348">
  <sortState xmlns:xlrd2="http://schemas.microsoft.com/office/spreadsheetml/2017/richdata2" ref="A3:AA38">
    <sortCondition ref="A2:A38"/>
  </sortState>
  <tableColumns count="27">
    <tableColumn id="1" xr3:uid="{6C585710-31DB-4173-89E4-CCF6DA39820E}" name="Sort" dataDxfId="347"/>
    <tableColumn id="2" xr3:uid="{05961531-A4B8-4EB0-804B-F7577ADB94F4}" name="R23" dataDxfId="346"/>
    <tableColumn id="3" xr3:uid="{08C7DCDA-7B11-4A20-B05C-472592E8D0AE}" name="Region" dataDxfId="345"/>
    <tableColumn id="4" xr3:uid="{9C5DE19D-A8D9-454F-A7BA-B0B564A8C1A9}" name="ICB26" dataDxfId="344"/>
    <tableColumn id="5" xr3:uid="{A62132E1-5D2F-41A7-92D5-5A2B50E8EF75}" name="System Name" dataDxfId="343"/>
    <tableColumn id="17" xr3:uid="{07063F18-4D80-4DD3-BBD5-A34847367A41}" name="2025/26 Physical Health services + HCDD recurrent baseline (£k)" dataDxfId="342" dataCellStyle="Per cent"/>
    <tableColumn id="16" xr3:uid="{C6591411-CF78-4A86-A933-EC1D2AE361EA}" name="2025/26 Fair shares target (£k)" dataDxfId="341" dataCellStyle="Per cent"/>
    <tableColumn id="19" xr3:uid="{88E76951-9D71-4596-8163-7DB391AB1B65}" name="2025/26 Distance from target (%)" dataDxfId="340" dataCellStyle="Per cent"/>
    <tableColumn id="21" xr3:uid="{32CBC26D-9982-446E-BF14-8BB0DB5DBB4F}" name="2026/27 Base growth (%)" dataDxfId="339" dataCellStyle="Per cent"/>
    <tableColumn id="22" xr3:uid="{EED8359D-3E9A-471E-900F-131185F2CB8B}" name="2026/27 Convergence (%)" dataDxfId="338" dataCellStyle="Per cent"/>
    <tableColumn id="23" xr3:uid="{80A17E03-AB27-4FE3-A1A4-13111AF48CC9}" name="2026/27 Physical Health services + HCDD recurrent allocation (£k)" dataDxfId="337" dataCellStyle="Per cent"/>
    <tableColumn id="8" xr3:uid="{5358129D-770B-42CA-8662-32311E7F46F3}" name="2026/27 Physical Health services + HCDD recurrent allocation £/head" dataDxfId="336" dataCellStyle="Per cent"/>
    <tableColumn id="7" xr3:uid="{CFAF7C37-E610-4703-9046-6E2C2AD5045D}" name="2026/27 Post-convergence distance from target (%)" dataDxfId="335" dataCellStyle="Per cent"/>
    <tableColumn id="11" xr3:uid="{658C7448-9B29-4FB9-92F7-C676FCB79F52}" name="2026/27 Physical Health services + HCDD recurrent allocation growth (%)" dataDxfId="334" dataCellStyle="Per cent"/>
    <tableColumn id="12" xr3:uid="{DAA721B4-176C-457A-9E1E-847AA22F49F6}" name="2026/27  NR Top ups (£k)" dataDxfId="333" dataCellStyle="Per cent"/>
    <tableColumn id="13" xr3:uid="{5C80AAA9-1D25-4B63-82CB-B01F0BF06F50}" name="2026/27 Additional NR elective funding (£k)" dataDxfId="332" dataCellStyle="Per cent"/>
    <tableColumn id="15" xr3:uid="{3F9F8985-0B5B-4249-A8F1-4C2C8CB864ED}" name="2026/27 Total Physical Health services + HCDD allocation (£k)" dataDxfId="331" dataCellStyle="Per cent"/>
    <tableColumn id="18" xr3:uid="{4249FC85-4E4E-4262-8284-53B2567E549A}" name="2026/27 HCDD total (£k)" dataDxfId="330" dataCellStyle="Per cent"/>
    <tableColumn id="20" xr3:uid="{22CD4082-042C-4687-AB4F-116AD4A2BE09}" name="2026/27 HCDD total £/head" dataDxfId="329" dataCellStyle="Per cent"/>
    <tableColumn id="30" xr3:uid="{1DD3ED18-CD0E-4688-9347-E98708CCDD6D}" name="2026/27 HCDD growth (%)" dataDxfId="328" dataCellStyle="Per cent"/>
    <tableColumn id="24" xr3:uid="{33525A69-922F-4B87-9CA2-CCD73766CAD1}" name="2026/27 Physical Health services recurrent allocation (£k)" dataDxfId="327" dataCellStyle="Per cent"/>
    <tableColumn id="25" xr3:uid="{CBA8125F-5D79-456C-A88B-460B7B78A244}" name="2026/27 Physical Health services recurrent allocation (£/head)" dataDxfId="326" dataCellStyle="Per cent"/>
    <tableColumn id="26" xr3:uid="{E5BD1FFD-F4F8-4ACB-9C15-2003FF55A24E}" name="2026/27 Physical Health services recurrent allocation growth (%)" dataDxfId="325" dataCellStyle="Per cent"/>
    <tableColumn id="27" xr3:uid="{8885726B-E958-420A-9505-5A6B4FE9EA7A}" name="2026/27 Delegated MH resource allocation (£k)" dataDxfId="324" dataCellStyle="Per cent"/>
    <tableColumn id="28" xr3:uid="{5CF699B1-BC2E-4BEE-B84C-702FCDB92FFE}" name="2026/27 Delegated MH growth (%)" dataDxfId="323" dataCellStyle="Per cent"/>
    <tableColumn id="31" xr3:uid="{C8B7B1AE-9BED-463E-BFAF-BF71C9060548}" name="2026/27 Delegated MH resource allocation £/head" dataDxfId="322" dataCellStyle="Per cent"/>
    <tableColumn id="29" xr3:uid="{089CB609-F7ED-4E79-9AB3-167C040F1E80}" name="2026/27 Physical Health services  + MH resource allocation (£k)" dataDxfId="321" dataCellStyle="Per cent"/>
  </tableColumns>
  <tableStyleInfo name="TableAllocationsTechGuid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992C00C-960D-464F-91AC-4F679ABFA695}" name="SampleDfTYear12226" displayName="SampleDfTYear12226" ref="G72:H193" totalsRowShown="0" headerRowDxfId="88" dataDxfId="87">
  <autoFilter ref="G72:H193" xr:uid="{571FECCF-1237-40E3-95AF-0DF1A9C692E2}"/>
  <tableColumns count="2">
    <tableColumn id="1" xr3:uid="{13269D1B-5141-47D5-97B8-6A44BCA62D65}" name="Sample DfT" dataDxfId="86"/>
    <tableColumn id="2" xr3:uid="{0CDE2FC9-BEFE-400B-8BC5-B78E1C27FFC1}" name="Convergence" dataDxfId="85">
      <calculatedColumnFormula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calculatedColumnFormula>
    </tableColumn>
  </tableColumns>
  <tableStyleInfo name="TableAllocationsTechGuide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898A50A-40ED-443C-B856-567289140472}" name="SampleDfTYear1222327" displayName="SampleDfTYear1222327" ref="J72:K193" totalsRowShown="0" headerRowDxfId="84" dataDxfId="83">
  <autoFilter ref="J72:K193" xr:uid="{7B5CEF5E-E3D6-43FA-9A79-761D731A4BCD}"/>
  <tableColumns count="2">
    <tableColumn id="1" xr3:uid="{3018EC83-689F-44F7-9EC0-2DC4E2F41633}" name="Sample DfT" dataDxfId="82"/>
    <tableColumn id="2" xr3:uid="{D76156A4-E85A-46FF-9207-1E96735DA5A3}" name="Convergence" dataDxfId="81">
      <calculatedColumnFormula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calculatedColumnFormula>
    </tableColumn>
  </tableColumns>
  <tableStyleInfo name="TableAllocationsTechGuid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AE9F58D-3020-4A34-A5BF-9078CD8612FD}" name="convergence_region_2627" displayName="convergence_region_2627" ref="A40:AA48" totalsRowCount="1" headerRowDxfId="320" dataDxfId="319" totalsRowDxfId="318">
  <sortState xmlns:xlrd2="http://schemas.microsoft.com/office/spreadsheetml/2017/richdata2" ref="A41:N47">
    <sortCondition ref="A45"/>
  </sortState>
  <tableColumns count="27">
    <tableColumn id="5" xr3:uid="{8C5E4B06-A84D-4CDA-BA27-74841AB73D04}" name="Sort" totalsRowLabel="Total" dataDxfId="317" totalsRowDxfId="80" dataCellStyle="Comma"/>
    <tableColumn id="4" xr3:uid="{99B48ACF-8094-4224-8169-64592C4D2E8B}" name="blank1" dataDxfId="316" totalsRowDxfId="79"/>
    <tableColumn id="8" xr3:uid="{0CD696DE-0DDA-4571-BAD5-B43351EA4241}" name="blank2" dataDxfId="315" totalsRowDxfId="78"/>
    <tableColumn id="1" xr3:uid="{68214709-740D-4FBD-9BE0-703016173DCC}" name="R23" totalsRowLabel="Total" dataDxfId="314" totalsRowDxfId="77"/>
    <tableColumn id="2" xr3:uid="{659112C4-B6E1-4375-B2E8-D845D43A95E2}" name="Region" totalsRowLabel="ENGLAND" dataDxfId="313" totalsRowDxfId="76" dataCellStyle="Per cent"/>
    <tableColumn id="3" xr3:uid="{7484EAF6-FE4E-4A1D-B44C-A6F1EE5A043E}" name="2025/26 Physical Health services + HCDD recurrent baseline (£k)" totalsRowLabel="21,733,754 " dataDxfId="312" totalsRowDxfId="75" dataCellStyle="Per cent"/>
    <tableColumn id="6" xr3:uid="{1F6D6493-AD96-422E-A0A2-6B0286BAD1A7}" name="2025/26 Fair shares target (£k)" totalsRowLabel="21,733,754 " dataDxfId="311" totalsRowDxfId="74" dataCellStyle="Per cent"/>
    <tableColumn id="7" xr3:uid="{DBED5F88-5F51-4745-975F-1DAF8501CAEF}" name="2025/26 Distance from target (%)" totalsRowLabel="- " dataDxfId="310" totalsRowDxfId="73" dataCellStyle="Per cent"/>
    <tableColumn id="24" xr3:uid="{3F91B88F-2EA8-4C27-B989-4E3ACF002C5B}" name="2026/27 Base growth (%)" totalsRowLabel="3.96% " dataDxfId="309" totalsRowDxfId="72" dataCellStyle="Per cent"/>
    <tableColumn id="11" xr3:uid="{AA8633F4-7A11-405D-A6A0-B16FAA372E71}" name="2026/27 Convergence (%)" totalsRowLabel="-0.01% " dataDxfId="308" totalsRowDxfId="71" dataCellStyle="Per cent"/>
    <tableColumn id="15" xr3:uid="{937A9D79-1A63-47F6-9026-54F27D61EFE1}" name="2026/27 Physical Health services + HCDD recurrent allocation (£k)" totalsRowLabel="22,593,554 " dataDxfId="307" totalsRowDxfId="70" dataCellStyle="Per cent"/>
    <tableColumn id="16" xr3:uid="{B64AF138-43C5-4AF1-BA3A-78E1FF9211BC}" name="2026/27 Physical Health services + HCDD recurrent allocation £/head" totalsRowLabel="353 " dataDxfId="306" totalsRowDxfId="69" dataCellStyle="Per cent"/>
    <tableColumn id="18" xr3:uid="{88DCED0A-D753-4199-B918-8944946A5083}" name="2026/27 Post-convergence distance from target (%)" totalsRowLabel="-0.01% " dataDxfId="305" totalsRowDxfId="68" dataCellStyle="Per cent"/>
    <tableColumn id="19" xr3:uid="{84E18474-F5AE-43D0-A869-81A44490744E}" name="2026/27 Physical Health services + HCDD recurrent allocation growth (%)" totalsRowLabel="3.96% " dataDxfId="304" totalsRowDxfId="67" dataCellStyle="Per cent"/>
    <tableColumn id="9" xr3:uid="{0CC3877F-B55C-43F6-9489-9F578CFB698F}" name="2026/27 NR Top ups (£k)" totalsRowLabel="675,274 " dataDxfId="303" totalsRowDxfId="66" dataCellStyle="Per cent"/>
    <tableColumn id="10" xr3:uid="{0BABADB6-06D0-4ADA-A06A-25AE1E6D7F70}" name="2026/27 Additional NR elective funding (£k)" totalsRowLabel="90,991 " dataDxfId="302" totalsRowDxfId="65" dataCellStyle="Per cent"/>
    <tableColumn id="12" xr3:uid="{EB3100D3-C381-4E92-A4EF-C7E21D978F9C}" name="2026/27 Total Physical Health services + HCDD allocation (£k)" totalsRowLabel="23,359,820 " dataDxfId="301" totalsRowDxfId="64" dataCellStyle="Per cent"/>
    <tableColumn id="13" xr3:uid="{94E68861-5EAF-4A4C-9206-60362C680757}" name="2026/27 HCDD total (£k)" totalsRowLabel="7,226,899 " dataDxfId="300" totalsRowDxfId="63" dataCellStyle="Per cent"/>
    <tableColumn id="14" xr3:uid="{589C1762-15E8-4C8E-8771-AE78184740A5}" name="2026/27 HCDD total £/head" totalsRowLabel="113 " dataDxfId="299" totalsRowDxfId="62" dataCellStyle="Per cent"/>
    <tableColumn id="26" xr3:uid="{30076809-9CDF-4CD2-975A-2A13449BDECB}" name="2026/27 HCDD growth (%)" totalsRowLabel="6.51% " dataDxfId="298" totalsRowDxfId="61" dataCellStyle="Per cent"/>
    <tableColumn id="17" xr3:uid="{1059230E-AA4A-4642-BC7D-A6B4AC59CA69}" name="2026/27 Physical Health services recurrent allocation (£k)" totalsRowLabel="15,366,655 " dataDxfId="297" totalsRowDxfId="60" dataCellStyle="Per cent"/>
    <tableColumn id="20" xr3:uid="{66525498-B162-4237-9E28-5B425AACAA79}" name="2026/27 Physical Health services recurrent allocation (£/head)" totalsRowLabel="240 " dataDxfId="296" totalsRowDxfId="59" dataCellStyle="Per cent"/>
    <tableColumn id="21" xr3:uid="{5C4A5960-0A75-4F5E-BF28-42DF051D347B}" name="2026/27 Physical Health services recurrent allocation growth (%)" totalsRowLabel="2.80% " dataDxfId="295" totalsRowDxfId="58" dataCellStyle="Per cent"/>
    <tableColumn id="22" xr3:uid="{5DB4364D-396D-4263-A44E-3545A040BD32}" name="2026/27 Delegated MH resource allocation (£k)" totalsRowLabel="2,158,898 " dataDxfId="294" totalsRowDxfId="57" dataCellStyle="Per cent"/>
    <tableColumn id="23" xr3:uid="{BF67C1CC-03AA-4625-B338-A6E00B278B98}" name="2026/27 Delegated MH growth (%)" totalsRowLabel="2.09% " dataDxfId="293" totalsRowDxfId="56" dataCellStyle="Per cent"/>
    <tableColumn id="27" xr3:uid="{28E24D90-B194-4C7F-B4E3-10721D263CFF}" name="2026/27 Delegated MH resource allocation £/head" totalsRowLabel="34 " dataDxfId="292" totalsRowDxfId="55" dataCellStyle="Per cent"/>
    <tableColumn id="25" xr3:uid="{189383A7-9C4A-4F4E-A3C0-B20FFA8FB684}" name="2026/27 Physical Health services  + MH resource allocation (£k)" totalsRowLabel="17,525,554 " dataDxfId="291" totalsRowDxfId="54" dataCellStyle="Per cent"/>
  </tableColumns>
  <tableStyleInfo name="TableAllocationsTechGuid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E382181-1EC5-4220-B57F-4419FFAD4325}" name="convergence_2728" displayName="convergence_2728" ref="A2:AA38" totalsRowShown="0" headerRowDxfId="290" dataDxfId="289">
  <sortState xmlns:xlrd2="http://schemas.microsoft.com/office/spreadsheetml/2017/richdata2" ref="A3:AA38">
    <sortCondition ref="A2:A38"/>
  </sortState>
  <tableColumns count="27">
    <tableColumn id="1" xr3:uid="{E4906A3D-453B-4555-8F6D-38F350955657}" name="Sort" dataDxfId="288"/>
    <tableColumn id="2" xr3:uid="{A8CD19EE-4171-4D67-A652-4C9FB2A3F00D}" name="R23" dataDxfId="287"/>
    <tableColumn id="3" xr3:uid="{F58D9DD7-049D-456F-85BC-FF49159F676E}" name="Region" dataDxfId="286"/>
    <tableColumn id="4" xr3:uid="{C53DC36F-CB02-45C6-970A-23353CAADDB4}" name="ICB26" dataDxfId="285"/>
    <tableColumn id="5" xr3:uid="{D4961997-84B8-48D3-BC1F-993AA3510A74}" name="System Name" dataDxfId="284"/>
    <tableColumn id="6" xr3:uid="{93DEC1DA-BB1A-4F8A-884B-3CFFCB165D82}" name="2026/27 Physical Health services + HCDD recurrent baseline (£k)" dataDxfId="283" dataCellStyle="Comma"/>
    <tableColumn id="9" xr3:uid="{4170C9F4-DE4A-41CA-997D-ED4990DC48D6}" name="2026/27 Fair shares target (£k)" dataDxfId="282"/>
    <tableColumn id="10" xr3:uid="{4736658E-E78B-4A8E-B136-5EE5E0BCB87C}" name="2026/27 Distance from target (%)" dataDxfId="281" dataCellStyle="Per cent"/>
    <tableColumn id="14" xr3:uid="{D21423CA-2C29-439F-AE17-B5B09AE3D240}" name="2027/28 Base growth (%)" dataDxfId="280"/>
    <tableColumn id="18" xr3:uid="{20D133A5-D1AA-4177-84CE-DC3C02230CD4}" name="2027/28 Convergence (%)" dataDxfId="279" dataCellStyle="Per cent"/>
    <tableColumn id="17" xr3:uid="{8B29847D-DCA6-45B1-BF6E-5BDBDD541EDF}" name="2027/28 Physical Health services + HCDD recurrent allocation (£k)" dataDxfId="278" dataCellStyle="Per cent"/>
    <tableColumn id="16" xr3:uid="{4D0DA127-B7D1-4655-A325-A1A83510AEFC}" name="2027/28 Physical Health services + HCDD recurrent allocation £/head" dataDxfId="277" dataCellStyle="Per cent"/>
    <tableColumn id="19" xr3:uid="{34726747-FB2D-4CB5-B04D-4E4B656A5F6F}" name="2027/28 Post-convergence distance from target (%)" dataDxfId="276" dataCellStyle="Per cent"/>
    <tableColumn id="21" xr3:uid="{534B99C0-E0F6-4B6D-8963-D42FF3FF1210}" name="2027/28 Physical Health services + HCDD recurrent allocation growth (%)" dataDxfId="275" dataCellStyle="Per cent"/>
    <tableColumn id="22" xr3:uid="{A03C6F38-E2DE-41E2-860C-F38119A9A0CB}" name="2027/28 NR Top ups (£k)" dataDxfId="274" dataCellStyle="Per cent"/>
    <tableColumn id="23" xr3:uid="{6AF4127F-4938-44C8-B4D0-479A29D73B9D}" name="2027/28 Additional NR elective funding (£k)" dataDxfId="273" dataCellStyle="Per cent"/>
    <tableColumn id="8" xr3:uid="{ECAECA9A-5E19-405E-A7F8-8A71F84C286A}" name="2027/28 Total Physical Health services + HCDD allocation (£k)" dataDxfId="272" dataCellStyle="Per cent"/>
    <tableColumn id="7" xr3:uid="{A86341CB-43BE-4D57-B052-E6F0B2ED23BF}" name="2027/28 HCDD total (£k)" dataDxfId="271" dataCellStyle="Per cent"/>
    <tableColumn id="11" xr3:uid="{1DEEC684-DD63-40A0-A463-5A9AC2655CA3}" name="2027/28 HCDD total £/head" dataDxfId="270" dataCellStyle="Per cent"/>
    <tableColumn id="12" xr3:uid="{3ADD49D1-C6FC-479B-8285-804B36179551}" name="2027/28 HCDD growth (%)" dataDxfId="269" dataCellStyle="Per cent"/>
    <tableColumn id="13" xr3:uid="{FA3FE96C-E118-40A6-97AD-0740B8505BB6}" name="2027/28 Physical Health services recurrent allocation (£k)" dataDxfId="268" dataCellStyle="Per cent"/>
    <tableColumn id="15" xr3:uid="{A4F41AAB-321E-4813-82BD-6E16089B2911}" name="2027/28 Physical Health services recurrent allocation (£/head)" dataDxfId="267" dataCellStyle="Per cent"/>
    <tableColumn id="20" xr3:uid="{1B60F97B-ECFF-4882-A815-1F175EBC5419}" name="2027/28 Physical Health services recurrent allocation growth (%)" dataDxfId="266" dataCellStyle="Per cent"/>
    <tableColumn id="24" xr3:uid="{8E804411-BADA-41FB-A8D6-2AFEC0083265}" name="2027/28 Delegated MH resource allocation (£k)" dataDxfId="265" dataCellStyle="Per cent"/>
    <tableColumn id="25" xr3:uid="{BFFEB23B-8602-49DA-982A-44981176DA17}" name="2027/28 Delegated MH growth (%)" dataDxfId="264" dataCellStyle="Per cent"/>
    <tableColumn id="26" xr3:uid="{036DCC5A-F233-4C6D-AC21-FB376311335C}" name="2027/28 Delegated MH resource allocation £/head" dataDxfId="263" dataCellStyle="Per cent"/>
    <tableColumn id="27" xr3:uid="{699EFD36-AF55-4D1E-9542-760A1CEA9EDF}" name="2027/28 Physical Health services  + MH resource allocation (£k)" dataDxfId="262" dataCellStyle="Per cent"/>
  </tableColumns>
  <tableStyleInfo name="TableAllocationsTechGuid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F5FB1DE-C568-4D71-987B-5CE21408559A}" name="convergence_region_2728" displayName="convergence_region_2728" ref="A40:AA48" totalsRowCount="1" headerRowDxfId="261" dataDxfId="260" totalsRowDxfId="259">
  <sortState xmlns:xlrd2="http://schemas.microsoft.com/office/spreadsheetml/2017/richdata2" ref="A41:N47">
    <sortCondition ref="A45"/>
  </sortState>
  <tableColumns count="27">
    <tableColumn id="5" xr3:uid="{D58F3018-5433-4FDF-BE17-95CAAD674C03}" name="Sort" totalsRowLabel="Total" dataDxfId="258" totalsRowDxfId="53" dataCellStyle="Comma"/>
    <tableColumn id="4" xr3:uid="{32AFD680-80C7-4D0F-95B6-7F82B095AAC3}" name="blank1" dataDxfId="257" totalsRowDxfId="52"/>
    <tableColumn id="8" xr3:uid="{8508DFCB-360D-4C5C-9EF9-B6AD1CADEE0B}" name="blank2" dataDxfId="256" totalsRowDxfId="51"/>
    <tableColumn id="1" xr3:uid="{AB5C886E-1CB0-420B-9FAE-357D8DF817D9}" name="R23" totalsRowLabel="Total" dataDxfId="255" totalsRowDxfId="50"/>
    <tableColumn id="2" xr3:uid="{77C627E5-646D-4A07-8841-53DCF1650542}" name="Region" totalsRowLabel="ENGLAND" dataDxfId="254" totalsRowDxfId="49" dataCellStyle="Per cent"/>
    <tableColumn id="3" xr3:uid="{724B8339-F804-4D95-A831-123D9458DB51}" name="2026/27 Physical Health services + HCDD recurrent baseline (£k)" totalsRowLabel="22,593,554 " dataDxfId="253" totalsRowDxfId="48" dataCellStyle="Per cent"/>
    <tableColumn id="6" xr3:uid="{651D5393-2869-4215-8AF6-6CDE5FD31F61}" name="2026/27 Fair shares target (£k)" totalsRowLabel="22,595,891 " dataDxfId="252" totalsRowDxfId="47" dataCellStyle="Per cent"/>
    <tableColumn id="7" xr3:uid="{1ED4520C-AB26-48C4-8A29-5880FAB2DF4F}" name="2026/27 Distance from target (%)" totalsRowLabel="-0.01% " dataDxfId="251" totalsRowDxfId="46" dataCellStyle="Per cent"/>
    <tableColumn id="24" xr3:uid="{6E8AB9BC-CB1F-4832-A55B-97E6CEF4D218}" name="2027/28 Base growth (%)" totalsRowLabel="3.94% " dataDxfId="250" totalsRowDxfId="45" dataCellStyle="Per cent"/>
    <tableColumn id="11" xr3:uid="{56CB268F-31A1-4758-99D1-921802F6DE4D}" name="2027/28 Convergence (%)" totalsRowLabel="0.00% " dataDxfId="249" totalsRowDxfId="44" dataCellStyle="Per cent"/>
    <tableColumn id="15" xr3:uid="{3FF0B547-649E-4B9B-BFC8-EC8A7495291D}" name="2027/28 Physical Health services + HCDD recurrent allocation (£k)" totalsRowLabel="23,483,299 " dataDxfId="248" totalsRowDxfId="43" dataCellStyle="Per cent"/>
    <tableColumn id="16" xr3:uid="{E44CB812-30EF-4967-9A9B-0D5DF3CFF218}" name="2027/28 Physical Health services + HCDD recurrent allocation £/head" totalsRowLabel="366 " dataDxfId="247" totalsRowDxfId="42" dataCellStyle="Per cent"/>
    <tableColumn id="18" xr3:uid="{70F0D57A-B636-4103-AB77-0A474201A6E5}" name="2027/28 Post-convergence distance from target (%)" totalsRowLabel="-0.01% " dataDxfId="246" totalsRowDxfId="41" dataCellStyle="Per cent"/>
    <tableColumn id="19" xr3:uid="{8A8D1362-9F40-45B7-A69F-34F7382B08C2}" name="2027/28 Physical Health services + HCDD recurrent allocation growth (%)" totalsRowLabel="3.94% " dataDxfId="245" totalsRowDxfId="40" dataCellStyle="Per cent"/>
    <tableColumn id="9" xr3:uid="{D9EAE20D-192E-464A-BC8E-C6A182F81EC8}" name="2027/28 NR Top ups (£k)" totalsRowLabel="693,988 " dataDxfId="244" totalsRowDxfId="39" dataCellStyle="Per cent"/>
    <tableColumn id="10" xr3:uid="{03C7FF04-2A6B-4C80-B358-0630F256CEA3}" name="2027/28 Additional NR elective funding (£k)" totalsRowLabel="218,344 " dataDxfId="243" totalsRowDxfId="38" dataCellStyle="Per cent"/>
    <tableColumn id="12" xr3:uid="{363DDBD0-AABE-4FD2-AA94-998839E84282}" name="2027/28 Total Physical Health services + HCDD allocation (£k)" totalsRowLabel="24,395,631 " dataDxfId="242" totalsRowDxfId="37" dataCellStyle="Per cent"/>
    <tableColumn id="13" xr3:uid="{B9ABD64E-A871-440C-A238-789C8EAFB339}" name="2027/28 HCDD total (£k)" totalsRowLabel="7,691,736 " dataDxfId="241" totalsRowDxfId="36" dataCellStyle="Per cent"/>
    <tableColumn id="14" xr3:uid="{308836D6-CA0F-452C-B347-30A255C43B8E}" name="2027/28 HCDD total £/head" totalsRowLabel="120 " dataDxfId="240" totalsRowDxfId="35" dataCellStyle="Per cent"/>
    <tableColumn id="17" xr3:uid="{0A470DB5-4351-4BA6-8FD3-82BF9BF60A2D}" name="2027/28 HCDD growth (%)" totalsRowLabel="6.43% " dataDxfId="239" totalsRowDxfId="34" dataCellStyle="Per cent"/>
    <tableColumn id="20" xr3:uid="{8D69DFCB-E1B8-483F-AAAA-4C9490EE870D}" name="2027/28 Physical Health services recurrent allocation (£k)" totalsRowLabel="15,791,563 " dataDxfId="238" totalsRowDxfId="33" dataCellStyle="Per cent"/>
    <tableColumn id="21" xr3:uid="{8AD4657B-1136-4DA7-A48C-E378328F43C4}" name="2027/28 Physical Health services recurrent allocation (£/head)" totalsRowLabel="246 " dataDxfId="237" totalsRowDxfId="32" dataCellStyle="Per cent"/>
    <tableColumn id="22" xr3:uid="{D4888297-3EB9-49DE-A025-E50D123CD6E2}" name="2027/28 Physical Health services recurrent allocation growth (%)" totalsRowLabel="2.77% " dataDxfId="236" totalsRowDxfId="31" dataCellStyle="Per cent"/>
    <tableColumn id="23" xr3:uid="{AB8202AF-0BDE-4219-9A6B-8CF5AAEABFFF}" name="2027/28 Delegated MH resource allocation (£k)" totalsRowLabel="2,203,183 " dataDxfId="235" totalsRowDxfId="30" dataCellStyle="Per cent"/>
    <tableColumn id="25" xr3:uid="{215CB836-C451-48A7-A1A8-015A408FC0B6}" name="2027/28 Delegated MH growth (%)" totalsRowLabel="2.05% " dataDxfId="234" totalsRowDxfId="29" dataCellStyle="Per cent"/>
    <tableColumn id="26" xr3:uid="{C417AEBB-51D1-447F-AA16-A33A0C70206B}" name="2027/28 Delegated MH resource allocation £/head" totalsRowLabel="34 " dataDxfId="233" totalsRowDxfId="28" dataCellStyle="Per cent"/>
    <tableColumn id="27" xr3:uid="{9382DE84-5726-4F3A-B33D-6554CC2FA317}" name="2027/28 Physical Health services  + MH resource allocation (£k)" totalsRowLabel="17,994,746 " dataDxfId="232" totalsRowDxfId="27" dataCellStyle="Per cent"/>
  </tableColumns>
  <tableStyleInfo name="TableAllocationsTechGuid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0A27190-4BFB-4343-A9D6-530FBDAA4191}" name="convergence_2829" displayName="convergence_2829" ref="A2:AA38" totalsRowShown="0" headerRowDxfId="231" dataDxfId="230">
  <sortState xmlns:xlrd2="http://schemas.microsoft.com/office/spreadsheetml/2017/richdata2" ref="A3:AA38">
    <sortCondition ref="A2:A38"/>
  </sortState>
  <tableColumns count="27">
    <tableColumn id="1" xr3:uid="{64AE3F3B-EDE7-4833-8C07-509D85BC7742}" name="Sort" dataDxfId="229"/>
    <tableColumn id="2" xr3:uid="{965F5E18-8D21-4018-8838-E60EE758B043}" name="R23" dataDxfId="228"/>
    <tableColumn id="3" xr3:uid="{9A48EDEA-6466-43F8-A6A3-56F038ED0B37}" name="Region" dataDxfId="227"/>
    <tableColumn id="4" xr3:uid="{61C00522-BDA2-4427-A5E5-B19E3341220B}" name="ICB26" dataDxfId="226"/>
    <tableColumn id="5" xr3:uid="{F196169C-49B8-4383-ACB9-EA45733D8366}" name="System Name" dataDxfId="225"/>
    <tableColumn id="6" xr3:uid="{322AD332-D195-4A67-8E69-646032F72249}" name="2027/28 Physical Health services + HCDD recurrent baseline (£k)" dataDxfId="224" dataCellStyle="Comma"/>
    <tableColumn id="9" xr3:uid="{65335EEF-48D9-4728-938F-730FF3E12808}" name="2027/28 Fair shares target (£k)" dataDxfId="223" dataCellStyle="Per cent"/>
    <tableColumn id="10" xr3:uid="{97331306-C5CA-4F91-B076-0D9A95E83B00}" name="2027/28 Distance from target (%)" dataDxfId="222" dataCellStyle="Per cent"/>
    <tableColumn id="14" xr3:uid="{C8FE1A76-0B0A-4C58-B8BF-0CFCF3C35F3C}" name="2028/29 Base growth (%)" dataDxfId="221"/>
    <tableColumn id="18" xr3:uid="{56DC91B0-1BF6-4737-8BBB-F6D898E66133}" name="2028/29 Convergence (%)" dataDxfId="220" dataCellStyle="Per cent"/>
    <tableColumn id="17" xr3:uid="{7CA48826-AECA-466F-BD40-8647315443DA}" name="2028/29 Physical Health services + HCDD recurrent allocation (£k)" dataDxfId="219" dataCellStyle="Per cent"/>
    <tableColumn id="16" xr3:uid="{E1A9EC13-C5B6-4C61-BD61-255A329FBE6B}" name="2028/29 Physical Health services + HCDD recurrent allocation £/head" dataDxfId="218" dataCellStyle="Per cent"/>
    <tableColumn id="19" xr3:uid="{6E9CCDF0-E035-4574-BDD2-DC01C93A535F}" name="2028/29 Post-convergence distance from target (%)" dataDxfId="217" dataCellStyle="Per cent"/>
    <tableColumn id="21" xr3:uid="{39DE2314-04A9-49CA-B28D-D5AD16110C6D}" name="2028/29 Physical Health services + HCDD recurrent allocation growth (%)" dataDxfId="216" dataCellStyle="Per cent"/>
    <tableColumn id="22" xr3:uid="{E1FA63D2-2B9F-406D-94C4-1B170D4B5396}" name="2028/29 NR Top ups (£k)" dataDxfId="215" dataCellStyle="Per cent"/>
    <tableColumn id="23" xr3:uid="{B882B6B2-F5B9-47A8-AC61-297A6545BC6F}" name="2028/29 Additional NR elective funding (£k)" dataDxfId="214" dataCellStyle="Per cent"/>
    <tableColumn id="8" xr3:uid="{99877CF1-CC55-4440-A07F-AEDE80446FCF}" name="2028/29 Total Physical Health services + HCDD allocation (£k)" dataDxfId="213" dataCellStyle="Per cent"/>
    <tableColumn id="7" xr3:uid="{B0C1421C-FDF4-41C6-A535-06DCF8EBB8D7}" name="2028/29 HCDD total (£k)" dataDxfId="212" dataCellStyle="Per cent"/>
    <tableColumn id="11" xr3:uid="{771112EA-A113-4AB0-861B-C461A60867E5}" name="2028/29 HCDD total £/head" dataDxfId="211" dataCellStyle="Per cent"/>
    <tableColumn id="12" xr3:uid="{917A5BE7-4FB4-449E-A2B0-0BC0372557D5}" name="2028/29 HCDD growth (%)" dataDxfId="210" dataCellStyle="Per cent"/>
    <tableColumn id="13" xr3:uid="{59BECEAC-751A-4065-85A4-01F4C6CA4F4F}" name="2028/29 Physical Health services recurrent allocation (£k)" dataDxfId="209" dataCellStyle="Per cent"/>
    <tableColumn id="15" xr3:uid="{24B67114-6E22-4B78-B400-32A79B497D01}" name="2028/29 Physical Health services recurrent allocation (£/head)" dataDxfId="208" dataCellStyle="Per cent"/>
    <tableColumn id="20" xr3:uid="{A3FD17F2-CCEA-4FBE-B145-350854D6A8FD}" name="2028/29 Physical Health services recurrent allocation growth (%)" dataDxfId="207" dataCellStyle="Per cent"/>
    <tableColumn id="24" xr3:uid="{801F7B48-199F-43C0-A568-F248A39FDF4E}" name="2028/29 Delegated MH resource allocation (£k)" dataDxfId="206" dataCellStyle="Per cent"/>
    <tableColumn id="25" xr3:uid="{2F49CA9E-08F3-4EE0-A94D-E14C30D7948A}" name="2028/29 Delegated MH growth (%)" dataDxfId="205" dataCellStyle="Per cent"/>
    <tableColumn id="26" xr3:uid="{E9F22E29-E9A3-4EF0-9D7A-9318E94FE0BF}" name="2028/29 Delegated MH resource allocation £/head" dataDxfId="204" dataCellStyle="Per cent"/>
    <tableColumn id="27" xr3:uid="{4C2411A6-9A36-48EE-B8A7-C7815FA8EBC6}" name="2028/29 Physical Health services  + MH resource allocation (£k)" dataDxfId="203" dataCellStyle="Per cent"/>
  </tableColumns>
  <tableStyleInfo name="TableAllocationsTechGuid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2ECE0CD-6F97-41A7-BB79-B291C2D63931}" name="convergence_region_2829" displayName="convergence_region_2829" ref="A40:AA48" totalsRowCount="1" headerRowDxfId="202" dataDxfId="201" totalsRowDxfId="200">
  <sortState xmlns:xlrd2="http://schemas.microsoft.com/office/spreadsheetml/2017/richdata2" ref="A41:N47">
    <sortCondition ref="A45"/>
  </sortState>
  <tableColumns count="27">
    <tableColumn id="5" xr3:uid="{05D45352-D201-40B0-9834-F62D904A19DA}" name="Sort" totalsRowLabel="Total" dataDxfId="199" totalsRowDxfId="26" dataCellStyle="Comma"/>
    <tableColumn id="4" xr3:uid="{3D4710E9-9DD2-449D-97D6-53C1C0025B21}" name="blank1" dataDxfId="198" totalsRowDxfId="25"/>
    <tableColumn id="8" xr3:uid="{8F801C44-64E2-44FF-9528-D665C4C8D55E}" name="blank2" dataDxfId="197" totalsRowDxfId="24"/>
    <tableColumn id="1" xr3:uid="{B703BD93-5110-40B1-AC6D-7A13AB2B0A6E}" name="R23" totalsRowLabel="Total" dataDxfId="196" totalsRowDxfId="23"/>
    <tableColumn id="2" xr3:uid="{C03D694B-AFE6-4498-BC49-5D9311BC79C5}" name="Region" totalsRowLabel="ENGLAND" dataDxfId="195" totalsRowDxfId="22" dataCellStyle="Per cent"/>
    <tableColumn id="3" xr3:uid="{544A06D0-35CF-4D44-BE1F-D7A3A2BB50E5}" name="2027/28 Physical Health services + HCDD recurrent baseline (£k)" totalsRowLabel="23,483,299 " dataDxfId="194" totalsRowDxfId="21" dataCellStyle="Per cent"/>
    <tableColumn id="6" xr3:uid="{C5F447EF-7FAD-4047-8465-237992E7F7D6}" name="2027/28 Fair shares target (£k)" totalsRowLabel="23,486,264 " dataDxfId="193" totalsRowDxfId="20" dataCellStyle="Per cent"/>
    <tableColumn id="7" xr3:uid="{E28AC170-B803-475C-A347-1DAEB370169E}" name="2027/28 Distance from target (%)" totalsRowLabel="-0.01% " dataDxfId="192" totalsRowDxfId="19" dataCellStyle="Per cent"/>
    <tableColumn id="24" xr3:uid="{75125809-3DB5-4922-8392-F7127E55BE89}" name="2028/29 Base growth (%)" totalsRowLabel="3.84% " dataDxfId="191" totalsRowDxfId="18" dataCellStyle="Per cent"/>
    <tableColumn id="11" xr3:uid="{141965B0-9CA0-4556-B192-7140A181D8CB}" name="2028/29 Convergence (%)" totalsRowLabel="0.00% " dataDxfId="190" totalsRowDxfId="17" dataCellStyle="Per cent"/>
    <tableColumn id="15" xr3:uid="{8D92B69F-7E45-479C-8E58-6E2CAC32BB94}" name="2028/29 Physical Health services + HCDD recurrent allocation (£k)" totalsRowLabel="24,385,320 " dataDxfId="189" totalsRowDxfId="16" dataCellStyle="Per cent"/>
    <tableColumn id="16" xr3:uid="{81841EEF-3F0D-4F79-9E45-D46772371ED2}" name="2028/29 Physical Health services + HCDD recurrent allocation £/head" totalsRowLabel="379 " dataDxfId="188" totalsRowDxfId="15" dataCellStyle="Per cent"/>
    <tableColumn id="18" xr3:uid="{AD64C1FD-67C7-480D-8FD2-57189EF9C20E}" name="2028/29 Post-convergence distance from target (%)" totalsRowLabel="-0.01% " dataDxfId="187" totalsRowDxfId="14" dataCellStyle="Per cent"/>
    <tableColumn id="19" xr3:uid="{4BBC9A1C-1B52-4597-A985-58753206A2A7}" name="2028/29 Physical Health services + HCDD recurrent allocation growth (%)" totalsRowLabel="3.84% " dataDxfId="186" totalsRowDxfId="13" dataCellStyle="Per cent"/>
    <tableColumn id="9" xr3:uid="{AD6D91BC-2402-4DD8-905A-A5B0CD5EF001}" name="2028/29 NR Top ups (£k)" totalsRowLabel="712,928 " dataDxfId="185" totalsRowDxfId="12" dataCellStyle="Per cent"/>
    <tableColumn id="10" xr3:uid="{F5C212F5-5981-4C67-BB0C-8EEA362897BC}" name="2028/29 Additional NR elective funding (£k)" totalsRowLabel="218,341 " dataDxfId="184" totalsRowDxfId="11" dataCellStyle="Per cent"/>
    <tableColumn id="12" xr3:uid="{EFC2ABB7-DA09-47A1-8A3A-5930E1A1B9A2}" name="2028/29 Total Physical Health services + HCDD allocation (£k)" totalsRowLabel="25,316,589 " dataDxfId="183" totalsRowDxfId="10" dataCellStyle="Per cent"/>
    <tableColumn id="13" xr3:uid="{EF475A26-D110-411F-B765-927936EC4526}" name="2028/29 HCDD total (£k)" totalsRowLabel="8,162,901 " dataDxfId="182" totalsRowDxfId="9" dataCellStyle="Per cent"/>
    <tableColumn id="14" xr3:uid="{BDE278A9-FC49-4A76-83F4-460175CC139C}" name="2028/29 HCDD total £/head" totalsRowLabel="127 " dataDxfId="181" totalsRowDxfId="8" dataCellStyle="Per cent"/>
    <tableColumn id="17" xr3:uid="{949445F6-4AEC-487E-806B-0F373178F538}" name="2028/29 HCDD growth (%)" totalsRowLabel="6.13% " dataDxfId="180" totalsRowDxfId="7" dataCellStyle="Per cent"/>
    <tableColumn id="20" xr3:uid="{3967FD90-FF75-4EBE-8A1E-57D368A23445}" name="2028/29 Physical Health services recurrent allocation (£k)" totalsRowLabel="16,222,419 " dataDxfId="179" totalsRowDxfId="6" dataCellStyle="Per cent"/>
    <tableColumn id="21" xr3:uid="{6D1B11EC-35FC-4EE3-B8D3-A4EE5B28BA36}" name="2028/29 Physical Health services recurrent allocation (£/head)" totalsRowLabel="252 " dataDxfId="178" totalsRowDxfId="5" dataCellStyle="Per cent"/>
    <tableColumn id="22" xr3:uid="{ABAE6174-23F9-4BCF-8ECB-91EA891980E7}" name="2028/29 Physical Health services recurrent allocation growth (%)" totalsRowLabel="2.73% " dataDxfId="177" totalsRowDxfId="4" dataCellStyle="Per cent"/>
    <tableColumn id="23" xr3:uid="{C58E0096-2BFB-4A8B-A896-A21A5A1FD9EC}" name="2028/29 Delegated MH resource allocation (£k)" totalsRowLabel="2,248,185 " dataDxfId="176" totalsRowDxfId="3" dataCellStyle="Per cent"/>
    <tableColumn id="25" xr3:uid="{EBDDEBA9-8AE2-4D70-87F8-EF671800F49D}" name="2028/29 Delegated MH growth (%)" totalsRowLabel="2.04% " dataDxfId="175" totalsRowDxfId="2" dataCellStyle="Per cent"/>
    <tableColumn id="26" xr3:uid="{F05706B5-848A-4956-89E5-BCA46B25D3CF}" name="2028/29 Delegated MH resource allocation £/head" totalsRowLabel="35 " dataDxfId="174" totalsRowDxfId="1" dataCellStyle="Per cent"/>
    <tableColumn id="27" xr3:uid="{023DE2D1-A33D-4796-9C80-65B005A644AA}" name="2028/29 Physical Health services  + MH resource allocation (£k)" totalsRowLabel="18,470,604 " dataDxfId="173" totalsRowDxfId="0" dataCellStyle="Per cent"/>
  </tableColumns>
  <tableStyleInfo name="TableAllocationsTechGuid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63D3BB9-2ED0-41CD-AC12-EF121A6D19E0}" name="baseline_adjustments_2627" displayName="baseline_adjustments_2627" ref="A2:Y38" totalsRowShown="0" headerRowDxfId="172" dataDxfId="171">
  <sortState xmlns:xlrd2="http://schemas.microsoft.com/office/spreadsheetml/2017/richdata2" ref="A3:Y38">
    <sortCondition ref="A2:A38"/>
  </sortState>
  <tableColumns count="25">
    <tableColumn id="1" xr3:uid="{2E4A99EF-1B10-4A3E-B61A-0DBF51D81E2D}" name="Sort" dataDxfId="170" dataCellStyle="Per cent"/>
    <tableColumn id="2" xr3:uid="{6841B3A3-AC47-47CA-8B85-B16B4647DDE9}" name="R23" dataDxfId="169" dataCellStyle="Per cent"/>
    <tableColumn id="3" xr3:uid="{F4DFB7B4-5C5C-47E4-8B2A-0721292FC28A}" name="Region" dataDxfId="168"/>
    <tableColumn id="4" xr3:uid="{14A045AC-F504-449F-B979-FB88C65E4A74}" name="ICB26" dataDxfId="167"/>
    <tableColumn id="5" xr3:uid="{CC8D7841-EF3A-4D37-933D-4BA97013C968}" name="System Name" dataDxfId="166"/>
    <tableColumn id="6" xr3:uid="{E39CD75A-3F2C-4BF6-8C97-B55A986C63A5}" name="2025/26 Recurrent Physical Health services baseline - published (£k)" dataDxfId="165" dataCellStyle="Per cent"/>
    <tableColumn id="8" xr3:uid="{2F2C57A7-8501-4EE9-BE1A-78849C8E0A37}" name="ICB26 2025/26 Corneal tissue (£k)" dataDxfId="164"/>
    <tableColumn id="7" xr3:uid="{35E56DCF-83D8-4C0E-8FE4-04436EE5FCA5}" name="2025/26 Physical Health services adjustments during planning round (£k)" dataDxfId="163"/>
    <tableColumn id="9" xr3:uid="{E105BC87-A40B-403B-AFC0-3FBA6EEEF10E}" name="2025/26 Pay award - physical services (£k)" dataDxfId="162"/>
    <tableColumn id="10" xr3:uid="{73D6CCD1-79E9-4EBD-8506-D7EF8C0CC38B}" name="2025/26 HCD in to tariff (£k)" dataDxfId="161"/>
    <tableColumn id="22" xr3:uid="{EB609F3C-6F59-4432-A7D6-4661C636E85B}" name="2025/26 in-year recurrent allocations Physical services (£k)" dataDxfId="160" dataCellStyle="Comma"/>
    <tableColumn id="23" xr3:uid="{9BA83D8E-1989-4397-8478-3139FCD0828D}" name="2025/26 ERF Recurrent into allocation baseline (£k)" dataDxfId="159" dataCellStyle="Comma"/>
    <tableColumn id="24" xr3:uid="{42B2ACD5-9CB5-4270-8560-3FE9B488F58E}" name="2025/26 Deficit to revenue adjustment (£k)" dataDxfId="158" dataCellStyle="Comma"/>
    <tableColumn id="11" xr3:uid="{AB2018A2-A847-4872-A4E4-C2A1441C0AAB}" name="2025/26 Physical Health services adjusted recurrent baseline (£k)" dataDxfId="157"/>
    <tableColumn id="12" xr3:uid="{2B6EB83D-578E-48B0-8594-19655D70C5C7}" name="2025/26 HCDrugs (£k)" dataDxfId="156"/>
    <tableColumn id="13" xr3:uid="{CB09B873-56D4-4934-91EF-E44384425833}" name="2025/26 HCDevices (£k)" dataDxfId="155"/>
    <tableColumn id="14" xr3:uid="{17D2C2A4-8514-4555-B6FB-F760FB75B5CB}" name="2025/26 HCDD adjusted recurrent baseline (£k)" dataDxfId="154"/>
    <tableColumn id="15" xr3:uid="{E59F668F-E9A8-409F-8433-E0FF701E6DCB}" name="2025/26 Physical Health services + HCDD recurrent baseline (£k)" dataDxfId="153"/>
    <tableColumn id="16" xr3:uid="{94C486A8-4E87-4077-92F5-09247363FB5B}" name="2025/26 Delegated MH baseline - published (£k)" dataDxfId="152"/>
    <tableColumn id="17" xr3:uid="{A621F39B-265B-4522-ADB5-8C06E4498E68}" name="2025/26 MH services adjustments during planning round (£k)" dataDxfId="151"/>
    <tableColumn id="25" xr3:uid="{2D95382C-DE72-4E48-9E73-2B741CB2444E}" name="2025/26 in-year recurrent allocations Mental health (£k)" dataDxfId="150" dataCellStyle="Comma"/>
    <tableColumn id="18" xr3:uid="{717CB1D3-5B83-4C7F-8035-D44BE4F376E4}" name="2025/26 MH - pay award (£k)" dataDxfId="149"/>
    <tableColumn id="19" xr3:uid="{EB93F61E-15D6-4C8C-9096-A764FF40DDE9}" name="2025/26 MH services adjusted recurrent baseline (£k)" dataDxfId="148"/>
    <tableColumn id="20" xr3:uid="{3A202690-3352-44EA-8627-6DE866406723}" name="2025/26 Physical Health services + MH baseline (£k)" dataDxfId="147"/>
    <tableColumn id="21" xr3:uid="{88924BC3-E6C7-4BF4-BCA6-FBF0DD238E73}" name="2025/26 Physical Health services + MH baseline +HCDD (£k)" dataDxfId="146"/>
  </tableColumns>
  <tableStyleInfo name="TableAllocationsTechGuid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55BA1AC-B8A5-4207-8307-9DECA7B06160}" name="baseline_adjustments_region_2627" displayName="baseline_adjustments_region_2627" ref="A40:Y48" totalsRowCount="1" headerRowDxfId="145" dataDxfId="144" totalsRowDxfId="143">
  <sortState xmlns:xlrd2="http://schemas.microsoft.com/office/spreadsheetml/2017/richdata2" ref="A41:G47">
    <sortCondition ref="A45"/>
  </sortState>
  <tableColumns count="25">
    <tableColumn id="9" xr3:uid="{8B29CC1C-6287-443A-86C9-98215A170EE4}" name="Sort" totalsRowLabel="Total" dataDxfId="142" totalsRowDxfId="141"/>
    <tableColumn id="6" xr3:uid="{306A6CE3-FABC-4764-8BD1-872048AAE247}" name="blank1" dataDxfId="140" totalsRowDxfId="139"/>
    <tableColumn id="8" xr3:uid="{5757F5D7-E1D3-44AF-A256-4723E0A3848D}" name="blank2" dataDxfId="138" totalsRowDxfId="137"/>
    <tableColumn id="1" xr3:uid="{AD3B5E19-495B-4C7B-A597-35F5361D561A}" name="R23" totalsRowLabel="Total" dataDxfId="136" totalsRowDxfId="135"/>
    <tableColumn id="2" xr3:uid="{6112E059-AF4C-4787-B7D7-25979F907440}" name="Region" totalsRowLabel="ENGLAND" dataDxfId="134" totalsRowDxfId="133" dataCellStyle="Comma"/>
    <tableColumn id="3" xr3:uid="{C9FB5F97-F78A-4A06-9613-35EC9480BCFF}" name="2025/26 Recurrent Physical Health services baseline - published (£k)" totalsRowLabel="13,795,204 " dataDxfId="132" totalsRowDxfId="131" dataCellStyle="Comma"/>
    <tableColumn id="5" xr3:uid="{F115FC6D-6448-4E96-B682-153153780CB3}" name="ICB26 2025/26 Corneal tissue (£k)" totalsRowLabel="-1,448 " dataDxfId="130" totalsRowDxfId="129" dataCellStyle="Comma"/>
    <tableColumn id="4" xr3:uid="{F9472209-CA17-492C-88A3-0CBB96B4A3AF}" name="2025/26 Physical Health services adjustments during planning round (£k)" totalsRowLabel="110,397 " dataDxfId="128" totalsRowDxfId="127" dataCellStyle="Comma"/>
    <tableColumn id="7" xr3:uid="{47DB96ED-229D-4671-AFC6-D1FF50542975}" name="2025/26 Pay award - physical services (£k)" totalsRowLabel="92,556 " dataDxfId="126" totalsRowDxfId="125" dataCellStyle="Comma"/>
    <tableColumn id="10" xr3:uid="{D71922EF-776E-4C56-B5BA-A57F23ED9C9A}" name="2025/26 HCD in to tariff (£k)" totalsRowLabel="137,166 " dataDxfId="124" totalsRowDxfId="123" dataCellStyle="Comma"/>
    <tableColumn id="22" xr3:uid="{586577BE-D294-4B64-A00A-D85A04A3BC10}" name="2025/26 in-year recurrent allocations Physical services (£k)" totalsRowLabel="14,848 " dataDxfId="122" totalsRowDxfId="121" dataCellStyle="Comma"/>
    <tableColumn id="23" xr3:uid="{A78EB44C-005B-4718-90CF-5C64A883C241}" name="2025/26 ERF Recurrent into allocation baseline (£k)" totalsRowLabel="740,000 " dataDxfId="120" totalsRowDxfId="119" dataCellStyle="Comma"/>
    <tableColumn id="24" xr3:uid="{3F5E0A38-D947-434D-980B-23D512B90928}" name="2025/26 Deficit to revenue adjustment (£k)" totalsRowLabel="59,550 " dataDxfId="118" totalsRowDxfId="117" dataCellStyle="Comma"/>
    <tableColumn id="11" xr3:uid="{C3DB8218-FCE0-40A7-8603-01640E1527B4}" name="2025/26 Physical Health services adjusted recurrent baseline (£k)" totalsRowLabel="14,948,272 " dataDxfId="116" totalsRowDxfId="115" dataCellStyle="Comma"/>
    <tableColumn id="12" xr3:uid="{652EBBBA-7885-48E8-9C9F-9A6ED30AF078}" name="2025/26 HCDrugs (£k)" totalsRowLabel="5,747,930 " dataDxfId="114" totalsRowDxfId="113" dataCellStyle="Comma"/>
    <tableColumn id="13" xr3:uid="{D9958F60-1EDC-4ADA-8C74-C9AFD9329678}" name="2025/26 HCDevices (£k)" totalsRowLabel="1,037,552 " dataDxfId="112" totalsRowDxfId="111" dataCellStyle="Comma"/>
    <tableColumn id="14" xr3:uid="{B992E2A1-D801-4C6F-9AB7-B64D206D65BA}" name="2025/26 HCDD adjusted recurrent baseline (£k)" totalsRowLabel="6,785,482 " dataDxfId="110" totalsRowDxfId="109" dataCellStyle="Comma"/>
    <tableColumn id="15" xr3:uid="{6D36A383-AECB-4DBF-BF45-0BFF16D314CB}" name="2025/26 Physical Health services + HCDD recurrent baseline (£k)" totalsRowLabel="21,733,754 " dataDxfId="108" totalsRowDxfId="107" dataCellStyle="Comma"/>
    <tableColumn id="16" xr3:uid="{AC597A2E-73AD-40E3-9B37-FF49938FD466}" name="2025/26 Delegated MH baseline - published (£k)" totalsRowLabel="2,078,685 " dataDxfId="106" totalsRowDxfId="105" dataCellStyle="Comma"/>
    <tableColumn id="17" xr3:uid="{8650A0AE-08E0-4A2E-BA61-E9AF63222328}" name="2025/26 MH services adjustments during planning round (£k)" totalsRowLabel="14,292 " dataDxfId="104" totalsRowDxfId="103" dataCellStyle="Comma"/>
    <tableColumn id="25" xr3:uid="{04BDE55E-3C10-4557-9A6D-3CC81016991D}" name="2025/26 in-year recurrent allocations Mental health (£k)" totalsRowLabel="7,811 " dataDxfId="102" totalsRowDxfId="101" dataCellStyle="Comma"/>
    <tableColumn id="18" xr3:uid="{4BD78C5D-010B-43AD-9A14-13E77A1B73F4}" name="2025/26 MH - pay award (£k)" totalsRowLabel="13,934 " dataDxfId="100" totalsRowDxfId="99" dataCellStyle="Comma"/>
    <tableColumn id="19" xr3:uid="{8191B47C-CE56-4C6A-9B75-DCB9BDD2AA3B}" name="2025/26 MH services adjusted recurrent baseline (£k)" totalsRowLabel="2,114,722 " dataDxfId="98" totalsRowDxfId="97" dataCellStyle="Comma"/>
    <tableColumn id="20" xr3:uid="{0E6A314E-D656-462F-83A0-B56DB46F60A5}" name="2025/26 Physical Health services + MH baseline (£k)" totalsRowLabel="17,062,994 " dataDxfId="96" totalsRowDxfId="95" dataCellStyle="Comma"/>
    <tableColumn id="21" xr3:uid="{94D4C81B-B157-4352-AF0C-DB0D66F19139}" name="2025/26 Physical Health services + MH baseline +HCDD (£k)" totalsRowLabel="23,848,476 " dataDxfId="94" totalsRowDxfId="93" dataCellStyle="Comma"/>
  </tableColumns>
  <tableStyleInfo name="TableAllocationsTechGuid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2D76ADE-59BA-41DD-B5AE-96C2EF29CE6C}" name="SampleDfTYear125" displayName="SampleDfTYear125" ref="D72:E193" totalsRowShown="0" headerRowDxfId="92" dataDxfId="91">
  <autoFilter ref="D72:E193" xr:uid="{7E0A5435-FA0F-448A-84CD-5FE2092132D8}"/>
  <tableColumns count="2">
    <tableColumn id="1" xr3:uid="{37AFFB1E-4213-4223-9216-DD55A12A628B}" name="Sample DfT" dataDxfId="90"/>
    <tableColumn id="2" xr3:uid="{C886A52B-B53E-4740-9859-195CD1208054}" name="Convergence" dataDxfId="89">
      <calculatedColumnFormula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calculatedColumnFormula>
    </tableColumn>
  </tableColumns>
  <tableStyleInfo name="TableAllocationsTechGuide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allocations" TargetMode="External"/><Relationship Id="rId2" Type="http://schemas.openxmlformats.org/officeDocument/2006/relationships/hyperlink" Target="http://www.england.nhs.uk/allocations" TargetMode="External"/><Relationship Id="rId1" Type="http://schemas.openxmlformats.org/officeDocument/2006/relationships/hyperlink" Target="mailto:england.revenue-allocations@nhs.net?subject=FAO%20Allocations%20Tea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958B-89C5-4684-A3C4-C0AC59D5DCFE}">
  <sheetPr>
    <tabColor rgb="FFFFFF00"/>
    <pageSetUpPr fitToPage="1"/>
  </sheetPr>
  <dimension ref="A1:J64"/>
  <sheetViews>
    <sheetView tabSelected="1" workbookViewId="0">
      <selection activeCell="L30" sqref="L30"/>
    </sheetView>
  </sheetViews>
  <sheetFormatPr defaultColWidth="8.7109375" defaultRowHeight="12.75" x14ac:dyDescent="0.2"/>
  <cols>
    <col min="1" max="9" width="9.140625" style="3" customWidth="1"/>
    <col min="10" max="10" width="6.85546875" style="3" customWidth="1"/>
    <col min="11" max="16384" width="8.7109375" style="3"/>
  </cols>
  <sheetData>
    <row r="1" spans="1:10" x14ac:dyDescent="0.2">
      <c r="A1" s="81" t="s">
        <v>287</v>
      </c>
      <c r="B1" s="1"/>
      <c r="C1" s="1"/>
      <c r="D1" s="1"/>
      <c r="E1" s="1"/>
      <c r="F1" s="1"/>
      <c r="G1" s="1"/>
      <c r="H1" s="1"/>
      <c r="I1" s="2"/>
      <c r="J1" s="2"/>
    </row>
    <row r="2" spans="1:10" x14ac:dyDescent="0.2">
      <c r="A2" s="19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ht="51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83" t="s">
        <v>373</v>
      </c>
    </row>
    <row r="4" spans="1:10" ht="19.5" customHeight="1" x14ac:dyDescent="0.2">
      <c r="A4" s="26" t="s">
        <v>93</v>
      </c>
      <c r="B4" s="24"/>
      <c r="C4" s="24"/>
      <c r="D4" s="24"/>
      <c r="E4" s="24"/>
      <c r="F4" s="24"/>
      <c r="G4" s="24"/>
      <c r="H4" s="24"/>
      <c r="I4" s="24"/>
      <c r="J4" s="25"/>
    </row>
    <row r="5" spans="1:10" x14ac:dyDescent="0.2">
      <c r="A5" s="82" t="s">
        <v>288</v>
      </c>
      <c r="B5" s="24"/>
      <c r="C5" s="24"/>
      <c r="D5" s="24"/>
      <c r="E5" s="24"/>
      <c r="F5" s="24"/>
      <c r="G5" s="24"/>
      <c r="H5" s="24"/>
      <c r="I5" s="24"/>
      <c r="J5" s="25"/>
    </row>
    <row r="6" spans="1:10" x14ac:dyDescent="0.2">
      <c r="A6" s="82" t="s">
        <v>289</v>
      </c>
      <c r="B6" s="24"/>
      <c r="C6" s="24"/>
      <c r="D6" s="24"/>
      <c r="E6" s="24"/>
      <c r="F6" s="24"/>
      <c r="G6" s="24"/>
      <c r="H6" s="24"/>
      <c r="I6" s="24"/>
      <c r="J6" s="25"/>
    </row>
    <row r="7" spans="1:10" x14ac:dyDescent="0.2">
      <c r="A7" s="82" t="s">
        <v>94</v>
      </c>
      <c r="B7" s="24"/>
      <c r="C7" s="24"/>
      <c r="D7" s="24"/>
      <c r="E7" s="24"/>
      <c r="F7" s="24"/>
      <c r="G7" s="24"/>
      <c r="H7" s="24"/>
      <c r="I7" s="24"/>
      <c r="J7" s="25"/>
    </row>
    <row r="8" spans="1:10" ht="19.5" customHeight="1" x14ac:dyDescent="0.2">
      <c r="A8" s="82" t="s">
        <v>95</v>
      </c>
      <c r="B8" s="24"/>
      <c r="C8" s="24"/>
      <c r="D8" s="24"/>
      <c r="E8" s="24"/>
      <c r="F8" s="24"/>
      <c r="G8" s="24"/>
      <c r="H8" s="24"/>
      <c r="I8" s="24"/>
      <c r="J8" s="25"/>
    </row>
    <row r="9" spans="1:10" x14ac:dyDescent="0.2">
      <c r="A9" s="20" t="s">
        <v>266</v>
      </c>
      <c r="B9" s="5"/>
      <c r="C9" s="5"/>
      <c r="D9" s="5"/>
      <c r="E9" s="5"/>
      <c r="F9" s="5"/>
      <c r="G9" s="5"/>
      <c r="H9" s="5"/>
      <c r="I9" s="6"/>
      <c r="J9" s="7" t="s">
        <v>2</v>
      </c>
    </row>
    <row r="10" spans="1:10" x14ac:dyDescent="0.2">
      <c r="A10" s="21" t="s">
        <v>284</v>
      </c>
      <c r="B10" s="17"/>
      <c r="C10" s="17"/>
      <c r="D10" s="17"/>
      <c r="E10" s="17"/>
      <c r="F10" s="17"/>
      <c r="G10" s="17"/>
      <c r="H10" s="17"/>
      <c r="I10" s="8"/>
      <c r="J10" s="8"/>
    </row>
    <row r="11" spans="1:10" x14ac:dyDescent="0.2">
      <c r="A11" s="21" t="s">
        <v>285</v>
      </c>
      <c r="B11" s="17"/>
      <c r="C11" s="17"/>
      <c r="D11" s="17"/>
      <c r="E11" s="17"/>
      <c r="F11" s="17"/>
      <c r="G11" s="17"/>
      <c r="H11" s="17"/>
      <c r="I11" s="8"/>
      <c r="J11" s="8"/>
    </row>
    <row r="12" spans="1:10" x14ac:dyDescent="0.2">
      <c r="A12" s="21" t="s">
        <v>286</v>
      </c>
      <c r="B12" s="17"/>
      <c r="C12" s="17"/>
      <c r="D12" s="17"/>
      <c r="E12" s="17"/>
      <c r="F12" s="17"/>
      <c r="G12" s="17"/>
      <c r="H12" s="17"/>
      <c r="I12" s="8"/>
      <c r="J12" s="8"/>
    </row>
    <row r="13" spans="1:10" x14ac:dyDescent="0.2">
      <c r="A13" s="21" t="s">
        <v>267</v>
      </c>
      <c r="B13" s="17"/>
      <c r="C13" s="17"/>
      <c r="D13" s="17"/>
      <c r="E13" s="17"/>
      <c r="F13" s="17"/>
      <c r="G13" s="17"/>
      <c r="H13" s="17"/>
      <c r="I13" s="8"/>
      <c r="J13" s="8"/>
    </row>
    <row r="14" spans="1:10" x14ac:dyDescent="0.2">
      <c r="A14" s="21" t="s">
        <v>268</v>
      </c>
      <c r="B14" s="17"/>
      <c r="C14" s="17"/>
      <c r="D14" s="17"/>
      <c r="E14" s="17"/>
      <c r="F14" s="17"/>
      <c r="G14" s="17"/>
      <c r="H14" s="17"/>
      <c r="I14" s="8"/>
      <c r="J14" s="8"/>
    </row>
    <row r="15" spans="1:10" x14ac:dyDescent="0.2">
      <c r="A15" s="21" t="s">
        <v>269</v>
      </c>
      <c r="B15" s="17"/>
      <c r="C15" s="17"/>
      <c r="D15" s="17"/>
      <c r="E15" s="17"/>
      <c r="F15" s="17"/>
      <c r="G15" s="17"/>
      <c r="H15" s="17"/>
      <c r="I15" s="8"/>
      <c r="J15" s="8"/>
    </row>
    <row r="16" spans="1:10" x14ac:dyDescent="0.2">
      <c r="A16" s="21" t="s">
        <v>270</v>
      </c>
      <c r="B16" s="17"/>
      <c r="C16" s="17"/>
      <c r="D16" s="17"/>
      <c r="E16" s="17"/>
      <c r="F16" s="17"/>
      <c r="G16" s="17"/>
      <c r="H16" s="17"/>
      <c r="I16" s="8"/>
      <c r="J16" s="8"/>
    </row>
    <row r="17" spans="1:10" x14ac:dyDescent="0.2">
      <c r="A17" s="21" t="s">
        <v>271</v>
      </c>
      <c r="B17" s="17"/>
      <c r="C17" s="17"/>
      <c r="D17" s="17"/>
      <c r="E17" s="17"/>
      <c r="F17" s="17"/>
      <c r="G17" s="17"/>
      <c r="H17" s="17"/>
      <c r="I17" s="8"/>
      <c r="J17" s="8"/>
    </row>
    <row r="18" spans="1:10" x14ac:dyDescent="0.2">
      <c r="A18" s="21" t="s">
        <v>272</v>
      </c>
      <c r="B18" s="17"/>
      <c r="C18" s="17"/>
      <c r="D18" s="17"/>
      <c r="E18" s="17"/>
      <c r="F18" s="17"/>
      <c r="G18" s="17"/>
      <c r="H18" s="17"/>
      <c r="I18" s="8"/>
      <c r="J18" s="8"/>
    </row>
    <row r="19" spans="1:10" x14ac:dyDescent="0.2">
      <c r="A19" s="21" t="s">
        <v>388</v>
      </c>
      <c r="B19" s="17"/>
      <c r="C19" s="17"/>
      <c r="D19" s="17"/>
      <c r="E19" s="17"/>
      <c r="F19" s="17"/>
      <c r="G19" s="17"/>
      <c r="H19" s="17"/>
      <c r="I19" s="8"/>
      <c r="J19" s="8"/>
    </row>
    <row r="20" spans="1:10" x14ac:dyDescent="0.2">
      <c r="A20" s="21" t="s">
        <v>273</v>
      </c>
      <c r="B20" s="17"/>
      <c r="C20" s="17"/>
      <c r="D20" s="17"/>
      <c r="E20" s="17"/>
      <c r="F20" s="17"/>
      <c r="G20" s="17"/>
      <c r="H20" s="17"/>
      <c r="I20" s="8"/>
      <c r="J20" s="8"/>
    </row>
    <row r="21" spans="1:10" x14ac:dyDescent="0.2">
      <c r="A21" s="21" t="s">
        <v>383</v>
      </c>
      <c r="B21" s="17"/>
      <c r="C21" s="17"/>
      <c r="D21" s="17"/>
      <c r="E21" s="17"/>
      <c r="F21" s="17"/>
      <c r="G21" s="17"/>
      <c r="H21" s="17"/>
      <c r="I21" s="8"/>
      <c r="J21" s="8"/>
    </row>
    <row r="22" spans="1:10" x14ac:dyDescent="0.2">
      <c r="A22" s="21" t="s">
        <v>274</v>
      </c>
      <c r="B22" s="17"/>
      <c r="C22" s="17"/>
      <c r="D22" s="17"/>
      <c r="E22" s="17"/>
      <c r="F22" s="17"/>
      <c r="G22" s="17"/>
      <c r="H22" s="17"/>
      <c r="I22" s="8"/>
      <c r="J22" s="8"/>
    </row>
    <row r="23" spans="1:10" x14ac:dyDescent="0.2">
      <c r="A23" s="21" t="s">
        <v>275</v>
      </c>
      <c r="B23" s="17"/>
      <c r="C23" s="17"/>
      <c r="D23" s="17"/>
      <c r="E23" s="17"/>
      <c r="F23" s="17"/>
      <c r="G23" s="17"/>
      <c r="H23" s="17"/>
      <c r="I23" s="8"/>
      <c r="J23" s="8"/>
    </row>
    <row r="24" spans="1:10" x14ac:dyDescent="0.2">
      <c r="A24" s="21" t="s">
        <v>276</v>
      </c>
      <c r="B24" s="17"/>
      <c r="C24" s="17"/>
      <c r="D24" s="17"/>
      <c r="E24" s="17"/>
      <c r="F24" s="17"/>
      <c r="G24" s="17"/>
      <c r="H24" s="17"/>
      <c r="I24" s="8"/>
      <c r="J24" s="8"/>
    </row>
    <row r="25" spans="1:10" x14ac:dyDescent="0.2">
      <c r="A25" s="21" t="s">
        <v>277</v>
      </c>
      <c r="B25" s="17"/>
      <c r="C25" s="17"/>
      <c r="D25" s="17"/>
      <c r="E25" s="17"/>
      <c r="F25" s="17"/>
      <c r="G25" s="17"/>
      <c r="H25" s="17"/>
      <c r="I25" s="8"/>
      <c r="J25" s="8"/>
    </row>
    <row r="26" spans="1:10" x14ac:dyDescent="0.2">
      <c r="A26" s="21" t="s">
        <v>278</v>
      </c>
      <c r="B26" s="17"/>
      <c r="C26" s="17"/>
      <c r="D26" s="17"/>
      <c r="E26" s="17"/>
      <c r="F26" s="17"/>
      <c r="G26" s="17"/>
      <c r="H26" s="17"/>
      <c r="I26" s="8"/>
      <c r="J26" s="8"/>
    </row>
    <row r="27" spans="1:10" x14ac:dyDescent="0.2">
      <c r="A27" s="21" t="s">
        <v>279</v>
      </c>
      <c r="B27" s="17"/>
      <c r="C27" s="17"/>
      <c r="D27" s="17"/>
      <c r="E27" s="17"/>
      <c r="F27" s="17"/>
      <c r="G27" s="17"/>
      <c r="H27" s="17"/>
      <c r="I27" s="8"/>
      <c r="J27" s="8"/>
    </row>
    <row r="28" spans="1:10" x14ac:dyDescent="0.2">
      <c r="A28" s="21" t="s">
        <v>280</v>
      </c>
      <c r="B28" s="17"/>
      <c r="C28" s="17"/>
      <c r="D28" s="17"/>
      <c r="E28" s="17"/>
      <c r="F28" s="17"/>
      <c r="G28" s="17"/>
      <c r="H28" s="17"/>
      <c r="I28" s="8"/>
      <c r="J28" s="8"/>
    </row>
    <row r="29" spans="1:10" x14ac:dyDescent="0.2">
      <c r="A29" s="21" t="s">
        <v>281</v>
      </c>
      <c r="B29" s="17"/>
      <c r="C29" s="17"/>
      <c r="D29" s="17"/>
      <c r="E29" s="17"/>
      <c r="F29" s="17"/>
      <c r="G29" s="17"/>
      <c r="H29" s="17"/>
      <c r="I29" s="8"/>
      <c r="J29" s="8"/>
    </row>
    <row r="30" spans="1:10" x14ac:dyDescent="0.2">
      <c r="A30" s="21" t="s">
        <v>282</v>
      </c>
      <c r="B30" s="17"/>
      <c r="C30" s="17"/>
      <c r="D30" s="17"/>
      <c r="E30" s="17"/>
      <c r="F30" s="17"/>
      <c r="G30" s="17"/>
      <c r="H30" s="17"/>
      <c r="I30" s="8"/>
      <c r="J30" s="8"/>
    </row>
    <row r="31" spans="1:10" ht="20.25" customHeight="1" x14ac:dyDescent="0.2">
      <c r="A31" s="21" t="s">
        <v>283</v>
      </c>
      <c r="B31" s="17"/>
      <c r="C31" s="17"/>
      <c r="D31" s="17"/>
      <c r="E31" s="17"/>
      <c r="F31" s="17"/>
      <c r="G31" s="17"/>
      <c r="H31" s="17"/>
      <c r="I31" s="8"/>
      <c r="J31" s="8"/>
    </row>
    <row r="32" spans="1:10" x14ac:dyDescent="0.2">
      <c r="A32" s="37" t="s">
        <v>389</v>
      </c>
      <c r="B32" s="38"/>
      <c r="C32" s="38"/>
      <c r="D32" s="38"/>
      <c r="E32" s="38"/>
      <c r="F32" s="38"/>
      <c r="G32" s="38"/>
      <c r="H32" s="38"/>
      <c r="I32" s="39"/>
      <c r="J32" s="40" t="s">
        <v>100</v>
      </c>
    </row>
    <row r="33" spans="1:10" x14ac:dyDescent="0.2">
      <c r="A33" s="85" t="s">
        <v>349</v>
      </c>
      <c r="B33" s="84"/>
      <c r="C33" s="84"/>
      <c r="D33" s="84"/>
      <c r="E33" s="84"/>
      <c r="F33" s="84"/>
      <c r="G33" s="84"/>
      <c r="H33" s="84"/>
      <c r="I33" s="86"/>
      <c r="J33" s="86"/>
    </row>
    <row r="34" spans="1:10" x14ac:dyDescent="0.2">
      <c r="A34" s="85" t="s">
        <v>350</v>
      </c>
      <c r="B34" s="84"/>
      <c r="C34" s="84"/>
      <c r="D34" s="84"/>
      <c r="E34" s="84"/>
      <c r="F34" s="84"/>
      <c r="G34" s="84"/>
      <c r="H34" s="84"/>
      <c r="I34" s="86"/>
      <c r="J34" s="86"/>
    </row>
    <row r="35" spans="1:10" x14ac:dyDescent="0.2">
      <c r="A35" s="85" t="s">
        <v>351</v>
      </c>
      <c r="B35" s="84"/>
      <c r="C35" s="84"/>
      <c r="D35" s="84"/>
      <c r="E35" s="84"/>
      <c r="F35" s="84"/>
      <c r="G35" s="84"/>
      <c r="H35" s="84"/>
      <c r="I35" s="86"/>
      <c r="J35" s="86"/>
    </row>
    <row r="36" spans="1:10" x14ac:dyDescent="0.2">
      <c r="A36" s="85" t="s">
        <v>352</v>
      </c>
      <c r="B36" s="84"/>
      <c r="C36" s="84"/>
      <c r="D36" s="84"/>
      <c r="E36" s="84"/>
      <c r="F36" s="84"/>
      <c r="G36" s="84"/>
      <c r="H36" s="84"/>
      <c r="I36" s="86"/>
      <c r="J36" s="86"/>
    </row>
    <row r="37" spans="1:10" x14ac:dyDescent="0.2">
      <c r="A37" s="85" t="s">
        <v>353</v>
      </c>
      <c r="B37" s="84"/>
      <c r="C37" s="84"/>
      <c r="D37" s="84"/>
      <c r="E37" s="84"/>
      <c r="F37" s="84"/>
      <c r="G37" s="84"/>
      <c r="H37" s="84"/>
      <c r="I37" s="86"/>
      <c r="J37" s="86"/>
    </row>
    <row r="38" spans="1:10" x14ac:dyDescent="0.2">
      <c r="A38" s="85" t="s">
        <v>354</v>
      </c>
      <c r="B38" s="84"/>
      <c r="C38" s="84"/>
      <c r="D38" s="84"/>
      <c r="E38" s="84"/>
      <c r="F38" s="84"/>
      <c r="G38" s="84"/>
      <c r="H38" s="84"/>
      <c r="I38" s="86"/>
      <c r="J38" s="86"/>
    </row>
    <row r="39" spans="1:10" x14ac:dyDescent="0.2">
      <c r="A39" s="85" t="s">
        <v>355</v>
      </c>
      <c r="B39" s="84"/>
      <c r="C39" s="84"/>
      <c r="D39" s="84"/>
      <c r="E39" s="84"/>
      <c r="F39" s="84"/>
      <c r="G39" s="84"/>
      <c r="H39" s="84"/>
      <c r="I39" s="86"/>
      <c r="J39" s="86"/>
    </row>
    <row r="40" spans="1:10" x14ac:dyDescent="0.2">
      <c r="A40" s="85" t="s">
        <v>356</v>
      </c>
      <c r="B40" s="84"/>
      <c r="C40" s="84"/>
      <c r="D40" s="84"/>
      <c r="E40" s="84"/>
      <c r="F40" s="84"/>
      <c r="G40" s="84"/>
      <c r="H40" s="84"/>
      <c r="I40" s="86"/>
      <c r="J40" s="86"/>
    </row>
    <row r="41" spans="1:10" x14ac:dyDescent="0.2">
      <c r="A41" s="85" t="s">
        <v>357</v>
      </c>
      <c r="B41" s="84"/>
      <c r="C41" s="84"/>
      <c r="D41" s="84"/>
      <c r="E41" s="84"/>
      <c r="F41" s="84"/>
      <c r="G41" s="84"/>
      <c r="H41" s="84"/>
      <c r="I41" s="86"/>
      <c r="J41" s="86"/>
    </row>
    <row r="42" spans="1:10" x14ac:dyDescent="0.2">
      <c r="A42" s="85" t="s">
        <v>358</v>
      </c>
      <c r="B42" s="84"/>
      <c r="C42" s="84"/>
      <c r="D42" s="84"/>
      <c r="E42" s="84"/>
      <c r="F42" s="84"/>
      <c r="G42" s="84"/>
      <c r="H42" s="84"/>
      <c r="I42" s="86"/>
      <c r="J42" s="86"/>
    </row>
    <row r="43" spans="1:10" x14ac:dyDescent="0.2">
      <c r="A43" s="85" t="s">
        <v>359</v>
      </c>
      <c r="B43" s="84"/>
      <c r="C43" s="84"/>
      <c r="D43" s="84"/>
      <c r="E43" s="84"/>
      <c r="F43" s="84"/>
      <c r="G43" s="84"/>
      <c r="H43" s="84"/>
      <c r="I43" s="86"/>
      <c r="J43" s="86"/>
    </row>
    <row r="44" spans="1:10" x14ac:dyDescent="0.2">
      <c r="A44" s="85" t="s">
        <v>360</v>
      </c>
      <c r="B44" s="84"/>
      <c r="C44" s="84"/>
      <c r="D44" s="84"/>
      <c r="E44" s="84"/>
      <c r="F44" s="84"/>
      <c r="G44" s="84"/>
      <c r="H44" s="84"/>
      <c r="I44" s="86"/>
      <c r="J44" s="86"/>
    </row>
    <row r="45" spans="1:10" x14ac:dyDescent="0.2">
      <c r="A45" s="85" t="s">
        <v>284</v>
      </c>
      <c r="B45" s="84"/>
      <c r="C45" s="84"/>
      <c r="D45" s="84"/>
      <c r="E45" s="84"/>
      <c r="F45" s="84"/>
      <c r="G45" s="84"/>
      <c r="H45" s="84"/>
      <c r="I45" s="86"/>
      <c r="J45" s="86"/>
    </row>
    <row r="46" spans="1:10" x14ac:dyDescent="0.2">
      <c r="A46" s="85" t="s">
        <v>361</v>
      </c>
      <c r="B46" s="84"/>
      <c r="C46" s="84"/>
      <c r="D46" s="84"/>
      <c r="E46" s="84"/>
      <c r="F46" s="84"/>
      <c r="G46" s="84"/>
      <c r="H46" s="84"/>
      <c r="I46" s="86"/>
      <c r="J46" s="86"/>
    </row>
    <row r="47" spans="1:10" x14ac:dyDescent="0.2">
      <c r="A47" s="85" t="s">
        <v>362</v>
      </c>
      <c r="B47" s="84"/>
      <c r="C47" s="84"/>
      <c r="D47" s="84"/>
      <c r="E47" s="84"/>
      <c r="F47" s="84"/>
      <c r="G47" s="84"/>
      <c r="H47" s="84"/>
      <c r="I47" s="86"/>
      <c r="J47" s="86"/>
    </row>
    <row r="48" spans="1:10" x14ac:dyDescent="0.2">
      <c r="A48" s="85" t="s">
        <v>363</v>
      </c>
      <c r="B48" s="84"/>
      <c r="C48" s="84"/>
      <c r="D48" s="84"/>
      <c r="E48" s="84"/>
      <c r="F48" s="84"/>
      <c r="G48" s="84"/>
      <c r="H48" s="84"/>
      <c r="I48" s="86"/>
      <c r="J48" s="86"/>
    </row>
    <row r="49" spans="1:10" x14ac:dyDescent="0.2">
      <c r="A49" s="85" t="s">
        <v>364</v>
      </c>
      <c r="B49" s="84"/>
      <c r="C49" s="84"/>
      <c r="D49" s="84"/>
      <c r="E49" s="84"/>
      <c r="F49" s="84"/>
      <c r="G49" s="84"/>
      <c r="H49" s="84"/>
      <c r="I49" s="86"/>
      <c r="J49" s="86"/>
    </row>
    <row r="50" spans="1:10" x14ac:dyDescent="0.2">
      <c r="A50" s="85" t="s">
        <v>365</v>
      </c>
      <c r="B50" s="84"/>
      <c r="C50" s="84"/>
      <c r="D50" s="84"/>
      <c r="E50" s="84"/>
      <c r="F50" s="84"/>
      <c r="G50" s="84"/>
      <c r="H50" s="84"/>
      <c r="I50" s="86"/>
      <c r="J50" s="86"/>
    </row>
    <row r="51" spans="1:10" x14ac:dyDescent="0.2">
      <c r="A51" s="85" t="s">
        <v>366</v>
      </c>
      <c r="B51" s="84"/>
      <c r="C51" s="84"/>
      <c r="D51" s="84"/>
      <c r="E51" s="84"/>
      <c r="F51" s="84"/>
      <c r="G51" s="84"/>
      <c r="H51" s="84"/>
      <c r="I51" s="86"/>
      <c r="J51" s="86"/>
    </row>
    <row r="52" spans="1:10" ht="19.5" customHeight="1" x14ac:dyDescent="0.2">
      <c r="A52" s="85" t="s">
        <v>367</v>
      </c>
      <c r="B52" s="84"/>
      <c r="C52" s="84"/>
      <c r="D52" s="84"/>
      <c r="E52" s="84"/>
      <c r="F52" s="84"/>
      <c r="G52" s="84"/>
      <c r="H52" s="84"/>
      <c r="I52" s="86"/>
      <c r="J52" s="84"/>
    </row>
    <row r="53" spans="1:10" x14ac:dyDescent="0.2">
      <c r="A53" s="29" t="s">
        <v>101</v>
      </c>
      <c r="B53" s="30"/>
      <c r="C53" s="30"/>
      <c r="D53" s="30"/>
      <c r="E53" s="30"/>
      <c r="F53" s="30"/>
      <c r="G53" s="30"/>
      <c r="H53" s="30"/>
      <c r="I53" s="31"/>
      <c r="J53" s="32" t="s">
        <v>99</v>
      </c>
    </row>
    <row r="54" spans="1:10" x14ac:dyDescent="0.2">
      <c r="A54" s="34" t="s">
        <v>372</v>
      </c>
      <c r="B54" s="35"/>
      <c r="C54" s="35"/>
      <c r="D54" s="35"/>
      <c r="E54" s="35"/>
      <c r="F54" s="35"/>
      <c r="G54" s="35"/>
      <c r="H54" s="35"/>
      <c r="I54" s="36"/>
      <c r="J54" s="36"/>
    </row>
    <row r="55" spans="1:10" x14ac:dyDescent="0.2">
      <c r="A55" s="34" t="s">
        <v>340</v>
      </c>
      <c r="B55" s="35"/>
      <c r="C55" s="35"/>
      <c r="D55" s="35"/>
      <c r="E55" s="35"/>
      <c r="F55" s="33"/>
      <c r="G55" s="33"/>
      <c r="H55" s="35"/>
      <c r="I55" s="36"/>
      <c r="J55" s="36"/>
    </row>
    <row r="56" spans="1:10" x14ac:dyDescent="0.2">
      <c r="A56" s="34" t="s">
        <v>341</v>
      </c>
      <c r="B56" s="35"/>
      <c r="C56" s="35"/>
      <c r="D56" s="35"/>
      <c r="E56" s="35"/>
      <c r="F56" s="35"/>
      <c r="G56" s="35"/>
      <c r="H56" s="35"/>
      <c r="I56" s="36"/>
      <c r="J56" s="36"/>
    </row>
    <row r="57" spans="1:10" x14ac:dyDescent="0.2">
      <c r="A57" s="34" t="s">
        <v>342</v>
      </c>
      <c r="B57" s="35"/>
      <c r="C57" s="35"/>
      <c r="D57" s="35"/>
      <c r="E57" s="35"/>
      <c r="F57" s="35"/>
      <c r="G57" s="35"/>
      <c r="H57" s="35"/>
      <c r="I57" s="36"/>
      <c r="J57" s="36"/>
    </row>
    <row r="58" spans="1:10" x14ac:dyDescent="0.2">
      <c r="A58" s="34" t="s">
        <v>343</v>
      </c>
      <c r="B58" s="35"/>
      <c r="C58" s="35"/>
      <c r="D58" s="35"/>
      <c r="E58" s="35"/>
      <c r="F58" s="35"/>
      <c r="G58" s="35"/>
      <c r="H58" s="35"/>
      <c r="I58" s="36"/>
      <c r="J58" s="36"/>
    </row>
    <row r="59" spans="1:10" ht="23.25" customHeight="1" x14ac:dyDescent="0.2">
      <c r="A59" s="34" t="s">
        <v>344</v>
      </c>
      <c r="B59" s="35"/>
      <c r="C59" s="35"/>
      <c r="D59" s="35"/>
      <c r="E59" s="35"/>
      <c r="F59" s="35"/>
      <c r="G59" s="35"/>
      <c r="H59" s="35"/>
      <c r="I59" s="36"/>
      <c r="J59" s="36"/>
    </row>
    <row r="60" spans="1:10" ht="20.25" customHeight="1" x14ac:dyDescent="0.2">
      <c r="A60" s="9" t="s">
        <v>3</v>
      </c>
      <c r="B60" s="9"/>
      <c r="C60" s="9"/>
      <c r="D60" s="9"/>
      <c r="E60" s="9"/>
      <c r="F60" s="9"/>
      <c r="G60" s="9"/>
      <c r="H60" s="9"/>
      <c r="I60" s="9"/>
      <c r="J60" s="9"/>
    </row>
    <row r="61" spans="1:10" x14ac:dyDescent="0.2">
      <c r="A61" s="22" t="s">
        <v>4</v>
      </c>
      <c r="B61" s="10"/>
      <c r="C61" s="10"/>
      <c r="D61" s="10"/>
      <c r="E61" s="10"/>
      <c r="F61" s="10"/>
      <c r="G61" s="10"/>
      <c r="H61" s="10"/>
      <c r="I61" s="9"/>
      <c r="J61" s="9"/>
    </row>
    <row r="62" spans="1:10" ht="19.5" customHeight="1" x14ac:dyDescent="0.2">
      <c r="A62" s="2" t="s">
        <v>5</v>
      </c>
      <c r="B62" s="2"/>
      <c r="C62" s="2"/>
      <c r="D62" s="2"/>
      <c r="E62" s="2"/>
      <c r="F62" s="2"/>
      <c r="G62" s="2"/>
      <c r="H62" s="2"/>
      <c r="I62" s="9"/>
      <c r="J62" s="9"/>
    </row>
    <row r="63" spans="1:10" x14ac:dyDescent="0.2">
      <c r="A63" s="23" t="s">
        <v>6</v>
      </c>
      <c r="B63" s="11"/>
      <c r="C63" s="11"/>
      <c r="D63" s="11"/>
      <c r="E63" s="11"/>
      <c r="F63" s="11"/>
      <c r="G63" s="11"/>
      <c r="H63" s="11"/>
      <c r="I63" s="9"/>
      <c r="J63" s="9"/>
    </row>
    <row r="64" spans="1:10" x14ac:dyDescent="0.2">
      <c r="A64" s="4"/>
    </row>
  </sheetData>
  <hyperlinks>
    <hyperlink ref="A63" r:id="rId1" xr:uid="{B0EFFF57-7A75-472D-93E3-115497A19C7C}"/>
    <hyperlink ref="A61" r:id="rId2" display="See also Technical Guidance Documentation 2015/16 to 2019/20" xr:uid="{766B68C6-17AC-4373-9CA4-0B414101335C}"/>
    <hyperlink ref="A4" r:id="rId3" display="see also this section in the main technical guide document &lt;insert link to specific section of tech guide&gt;" xr:uid="{1489F3E6-1000-4C8F-BF3E-A4F1D2F6CD67}"/>
  </hyperlinks>
  <pageMargins left="0.7" right="0.7" top="0.75" bottom="0.75" header="0.3" footer="0.3"/>
  <pageSetup paperSize="9" scale="88" fitToHeight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935EC-BA4B-4011-8FAC-926C1F2FC785}">
  <sheetPr>
    <tabColor rgb="FF005EB8"/>
    <pageSetUpPr fitToPage="1"/>
  </sheetPr>
  <dimension ref="A1:AA48"/>
  <sheetViews>
    <sheetView topLeftCell="F1" workbookViewId="0">
      <selection activeCell="O41" sqref="O41"/>
    </sheetView>
  </sheetViews>
  <sheetFormatPr defaultColWidth="9.140625" defaultRowHeight="12.75" x14ac:dyDescent="0.2"/>
  <cols>
    <col min="1" max="1" width="4.5703125" style="69" customWidth="1"/>
    <col min="2" max="2" width="4.7109375" style="3" customWidth="1"/>
    <col min="3" max="3" width="20.7109375" style="3" customWidth="1"/>
    <col min="4" max="4" width="6.28515625" style="3" customWidth="1"/>
    <col min="5" max="5" width="54.85546875" style="3" customWidth="1"/>
    <col min="6" max="6" width="15" style="3" customWidth="1"/>
    <col min="7" max="9" width="11.5703125" style="3" customWidth="1"/>
    <col min="10" max="10" width="13.28515625" style="3" customWidth="1"/>
    <col min="11" max="12" width="15.28515625" style="3" customWidth="1"/>
    <col min="13" max="13" width="13.140625" style="3" customWidth="1"/>
    <col min="14" max="14" width="16.140625" style="3" customWidth="1"/>
    <col min="15" max="16" width="11.5703125" style="3" customWidth="1"/>
    <col min="17" max="17" width="15" style="3" customWidth="1"/>
    <col min="18" max="20" width="11.7109375" style="3" customWidth="1"/>
    <col min="21" max="27" width="14.5703125" style="3" customWidth="1"/>
    <col min="28" max="28" width="14.5703125" style="3" bestFit="1" customWidth="1"/>
    <col min="29" max="29" width="15.42578125" style="3" bestFit="1" customWidth="1"/>
    <col min="30" max="16384" width="9.140625" style="3"/>
  </cols>
  <sheetData>
    <row r="1" spans="1:27" s="97" customFormat="1" ht="37.5" customHeight="1" x14ac:dyDescent="0.25">
      <c r="A1" s="50" t="s">
        <v>263</v>
      </c>
      <c r="AA1" s="51" t="s">
        <v>346</v>
      </c>
    </row>
    <row r="2" spans="1:27" ht="89.25" x14ac:dyDescent="0.2">
      <c r="A2" s="68" t="s">
        <v>7</v>
      </c>
      <c r="B2" s="52" t="s">
        <v>8</v>
      </c>
      <c r="C2" s="52" t="s">
        <v>9</v>
      </c>
      <c r="D2" s="52" t="s">
        <v>103</v>
      </c>
      <c r="E2" s="52" t="s">
        <v>117</v>
      </c>
      <c r="F2" s="53" t="s">
        <v>129</v>
      </c>
      <c r="G2" s="53" t="s">
        <v>158</v>
      </c>
      <c r="H2" s="53" t="s">
        <v>159</v>
      </c>
      <c r="I2" s="79" t="s">
        <v>160</v>
      </c>
      <c r="J2" s="53" t="s">
        <v>161</v>
      </c>
      <c r="K2" s="53" t="s">
        <v>162</v>
      </c>
      <c r="L2" s="53" t="s">
        <v>163</v>
      </c>
      <c r="M2" s="53" t="s">
        <v>164</v>
      </c>
      <c r="N2" s="53" t="s">
        <v>165</v>
      </c>
      <c r="O2" s="53" t="s">
        <v>384</v>
      </c>
      <c r="P2" s="53" t="s">
        <v>166</v>
      </c>
      <c r="Q2" s="53" t="s">
        <v>382</v>
      </c>
      <c r="R2" s="79" t="s">
        <v>167</v>
      </c>
      <c r="S2" s="53" t="s">
        <v>168</v>
      </c>
      <c r="T2" s="102" t="s">
        <v>169</v>
      </c>
      <c r="U2" s="53" t="s">
        <v>170</v>
      </c>
      <c r="V2" s="53" t="s">
        <v>171</v>
      </c>
      <c r="W2" s="102" t="s">
        <v>172</v>
      </c>
      <c r="X2" s="53" t="s">
        <v>173</v>
      </c>
      <c r="Y2" s="53" t="s">
        <v>174</v>
      </c>
      <c r="Z2" s="53" t="s">
        <v>175</v>
      </c>
      <c r="AA2" s="53" t="s">
        <v>176</v>
      </c>
    </row>
    <row r="3" spans="1:27" x14ac:dyDescent="0.2">
      <c r="A3" s="27">
        <v>1</v>
      </c>
      <c r="B3" s="12" t="s">
        <v>10</v>
      </c>
      <c r="C3" s="3" t="s">
        <v>102</v>
      </c>
      <c r="D3" s="3" t="s">
        <v>11</v>
      </c>
      <c r="E3" s="3" t="s">
        <v>12</v>
      </c>
      <c r="F3" s="90">
        <v>587126.17429127276</v>
      </c>
      <c r="G3" s="90">
        <v>618272.65620662773</v>
      </c>
      <c r="H3" s="98">
        <v>-5.0376612329020354E-2</v>
      </c>
      <c r="I3" s="127">
        <v>4.1702696028858073E-2</v>
      </c>
      <c r="J3" s="98">
        <v>3.1705669053508773E-3</v>
      </c>
      <c r="K3" s="90">
        <v>613550</v>
      </c>
      <c r="L3" s="90">
        <v>337.74286912802182</v>
      </c>
      <c r="M3" s="98">
        <v>-4.5545113495449763E-2</v>
      </c>
      <c r="N3" s="98">
        <v>4.50053614806456E-2</v>
      </c>
      <c r="O3" s="90">
        <v>11549.570175294362</v>
      </c>
      <c r="P3" s="90">
        <v>0</v>
      </c>
      <c r="Q3" s="90">
        <v>625099.57017529442</v>
      </c>
      <c r="R3" s="103">
        <v>228796.27868673933</v>
      </c>
      <c r="S3" s="45">
        <v>125.94623357423814</v>
      </c>
      <c r="T3" s="104">
        <v>6.505243042485076E-2</v>
      </c>
      <c r="U3" s="45">
        <v>384753.72131326067</v>
      </c>
      <c r="V3" s="90">
        <v>211.79663555378369</v>
      </c>
      <c r="W3" s="104">
        <v>3.3438101595560932E-2</v>
      </c>
      <c r="X3" s="45">
        <v>69792.281148572787</v>
      </c>
      <c r="Y3" s="98">
        <v>2.0889876229365223E-2</v>
      </c>
      <c r="Z3" s="90">
        <v>38.418784578450861</v>
      </c>
      <c r="AA3" s="90">
        <v>454546.00246183347</v>
      </c>
    </row>
    <row r="4" spans="1:27" x14ac:dyDescent="0.2">
      <c r="A4" s="27">
        <v>2</v>
      </c>
      <c r="B4" s="13" t="s">
        <v>10</v>
      </c>
      <c r="C4" s="55" t="s">
        <v>102</v>
      </c>
      <c r="D4" s="3" t="s">
        <v>13</v>
      </c>
      <c r="E4" s="3" t="s">
        <v>14</v>
      </c>
      <c r="F4" s="90">
        <v>1061026.2288749835</v>
      </c>
      <c r="G4" s="90">
        <v>1121150.5590971371</v>
      </c>
      <c r="H4" s="98">
        <v>-5.36273471339761E-2</v>
      </c>
      <c r="I4" s="127">
        <v>4.0383810932484596E-2</v>
      </c>
      <c r="J4" s="98">
        <v>3.2627892457635483E-3</v>
      </c>
      <c r="K4" s="90">
        <v>1107476</v>
      </c>
      <c r="L4" s="90">
        <v>341.9297161911224</v>
      </c>
      <c r="M4" s="98">
        <v>-4.941332438421242E-2</v>
      </c>
      <c r="N4" s="98">
        <v>4.3778155394205154E-2</v>
      </c>
      <c r="O4" s="90">
        <v>35578.821546642081</v>
      </c>
      <c r="P4" s="90">
        <v>0</v>
      </c>
      <c r="Q4" s="90">
        <v>1143054.8215466421</v>
      </c>
      <c r="R4" s="103">
        <v>392334.27379164688</v>
      </c>
      <c r="S4" s="45">
        <v>121.13196754568762</v>
      </c>
      <c r="T4" s="104">
        <v>6.4259717670595906E-2</v>
      </c>
      <c r="U4" s="45">
        <v>715141.72620835307</v>
      </c>
      <c r="V4" s="90">
        <v>220.79774864543478</v>
      </c>
      <c r="W4" s="104">
        <v>3.2873132859786658E-2</v>
      </c>
      <c r="X4" s="45">
        <v>113288.40353781875</v>
      </c>
      <c r="Y4" s="98">
        <v>2.0889876229365223E-2</v>
      </c>
      <c r="Z4" s="90">
        <v>34.977436684345044</v>
      </c>
      <c r="AA4" s="90">
        <v>828430.12974617188</v>
      </c>
    </row>
    <row r="5" spans="1:27" x14ac:dyDescent="0.2">
      <c r="A5" s="27">
        <v>3</v>
      </c>
      <c r="B5" s="13" t="s">
        <v>10</v>
      </c>
      <c r="C5" s="55" t="s">
        <v>102</v>
      </c>
      <c r="D5" s="3" t="s">
        <v>15</v>
      </c>
      <c r="E5" s="3" t="s">
        <v>16</v>
      </c>
      <c r="F5" s="90">
        <v>508245.45205404365</v>
      </c>
      <c r="G5" s="90">
        <v>515047.05280700757</v>
      </c>
      <c r="H5" s="98">
        <v>-1.3205785211069854E-2</v>
      </c>
      <c r="I5" s="127">
        <v>3.8344002221626663E-2</v>
      </c>
      <c r="J5" s="98">
        <v>9.3680397354186176E-4</v>
      </c>
      <c r="K5" s="90">
        <v>528228</v>
      </c>
      <c r="L5" s="90">
        <v>344.91983307883436</v>
      </c>
      <c r="M5" s="98">
        <v>-1.2506914505996614E-2</v>
      </c>
      <c r="N5" s="98">
        <v>3.9316727508722504E-2</v>
      </c>
      <c r="O5" s="90">
        <v>26964.603240673172</v>
      </c>
      <c r="P5" s="90">
        <v>0</v>
      </c>
      <c r="Q5" s="90">
        <v>555192.6032406732</v>
      </c>
      <c r="R5" s="103">
        <v>163629.5153950922</v>
      </c>
      <c r="S5" s="45">
        <v>106.8460307610459</v>
      </c>
      <c r="T5" s="104">
        <v>6.4250179617377112E-2</v>
      </c>
      <c r="U5" s="45">
        <v>364598.4846049078</v>
      </c>
      <c r="V5" s="90">
        <v>238.07380231778845</v>
      </c>
      <c r="W5" s="104">
        <v>2.8502615458002367E-2</v>
      </c>
      <c r="X5" s="45">
        <v>58674.145033370296</v>
      </c>
      <c r="Y5" s="98">
        <v>2.0889876229365223E-2</v>
      </c>
      <c r="Z5" s="90">
        <v>38.312767045581452</v>
      </c>
      <c r="AA5" s="90">
        <v>423272.6296382781</v>
      </c>
    </row>
    <row r="6" spans="1:27" x14ac:dyDescent="0.2">
      <c r="A6" s="28">
        <v>4</v>
      </c>
      <c r="B6" s="14" t="s">
        <v>10</v>
      </c>
      <c r="C6" s="15" t="s">
        <v>102</v>
      </c>
      <c r="D6" s="16" t="s">
        <v>17</v>
      </c>
      <c r="E6" s="16" t="s">
        <v>18</v>
      </c>
      <c r="F6" s="43">
        <v>781861.34612374334</v>
      </c>
      <c r="G6" s="43">
        <v>859442.01400995196</v>
      </c>
      <c r="H6" s="44">
        <v>-9.0268647124005175E-2</v>
      </c>
      <c r="I6" s="128">
        <v>3.9527017506714029E-2</v>
      </c>
      <c r="J6" s="44">
        <v>3.3367731846973758E-3</v>
      </c>
      <c r="K6" s="43">
        <v>815478</v>
      </c>
      <c r="L6" s="43">
        <v>301.1010460588019</v>
      </c>
      <c r="M6" s="44">
        <v>-8.6635185736669174E-2</v>
      </c>
      <c r="N6" s="44">
        <v>4.2995671857828599E-2</v>
      </c>
      <c r="O6" s="43">
        <v>31782.296542285028</v>
      </c>
      <c r="P6" s="43">
        <v>0</v>
      </c>
      <c r="Q6" s="43">
        <v>847260.29654228501</v>
      </c>
      <c r="R6" s="105">
        <v>276705.89648048277</v>
      </c>
      <c r="S6" s="43">
        <v>102.16883212166596</v>
      </c>
      <c r="T6" s="106">
        <v>6.3915649282261233E-2</v>
      </c>
      <c r="U6" s="43">
        <v>538772.10351951723</v>
      </c>
      <c r="V6" s="43">
        <v>198.93221393713594</v>
      </c>
      <c r="W6" s="106">
        <v>3.2568032488328846E-2</v>
      </c>
      <c r="X6" s="43">
        <v>100226.33240886667</v>
      </c>
      <c r="Y6" s="44">
        <v>2.0889876229365223E-2</v>
      </c>
      <c r="Z6" s="43">
        <v>37.006827322069945</v>
      </c>
      <c r="AA6" s="43">
        <v>638998.43592838384</v>
      </c>
    </row>
    <row r="7" spans="1:27" x14ac:dyDescent="0.2">
      <c r="A7" s="27">
        <v>5</v>
      </c>
      <c r="B7" s="57" t="s">
        <v>19</v>
      </c>
      <c r="C7" s="58" t="s">
        <v>20</v>
      </c>
      <c r="D7" s="3" t="s">
        <v>21</v>
      </c>
      <c r="E7" s="3" t="s">
        <v>22</v>
      </c>
      <c r="F7" s="90">
        <v>1027792.9202921119</v>
      </c>
      <c r="G7" s="90">
        <v>985740.23273928661</v>
      </c>
      <c r="H7" s="98">
        <v>4.2661023823654443E-2</v>
      </c>
      <c r="I7" s="127">
        <v>4.0641724471346986E-2</v>
      </c>
      <c r="J7" s="98">
        <v>-3.3507916942387694E-3</v>
      </c>
      <c r="K7" s="90">
        <v>1065980</v>
      </c>
      <c r="L7" s="90">
        <v>379.0585021383153</v>
      </c>
      <c r="M7" s="98">
        <v>3.9800859952262346E-2</v>
      </c>
      <c r="N7" s="98">
        <v>3.7154449066485906E-2</v>
      </c>
      <c r="O7" s="90">
        <v>47971.486050547363</v>
      </c>
      <c r="P7" s="90">
        <v>4271.7125499019367</v>
      </c>
      <c r="Q7" s="90">
        <v>1118223.1986004494</v>
      </c>
      <c r="R7" s="103">
        <v>361137.1836734821</v>
      </c>
      <c r="S7" s="45">
        <v>128.41903216732001</v>
      </c>
      <c r="T7" s="104">
        <v>6.5273383523215323E-2</v>
      </c>
      <c r="U7" s="45">
        <v>704842.81632651796</v>
      </c>
      <c r="V7" s="90">
        <v>250.63946997099535</v>
      </c>
      <c r="W7" s="104">
        <v>2.3314740577615289E-2</v>
      </c>
      <c r="X7" s="45">
        <v>92463.766036221365</v>
      </c>
      <c r="Y7" s="98">
        <v>2.0889876229365223E-2</v>
      </c>
      <c r="Z7" s="90">
        <v>32.879769466366824</v>
      </c>
      <c r="AA7" s="90">
        <v>797306.58236273937</v>
      </c>
    </row>
    <row r="8" spans="1:27" x14ac:dyDescent="0.2">
      <c r="A8" s="27">
        <v>6</v>
      </c>
      <c r="B8" s="13" t="s">
        <v>19</v>
      </c>
      <c r="C8" s="55" t="s">
        <v>20</v>
      </c>
      <c r="D8" s="3" t="s">
        <v>23</v>
      </c>
      <c r="E8" s="3" t="s">
        <v>24</v>
      </c>
      <c r="F8" s="90">
        <v>1184523.277018223</v>
      </c>
      <c r="G8" s="90">
        <v>1147214.0546227042</v>
      </c>
      <c r="H8" s="98">
        <v>3.2521587619312342E-2</v>
      </c>
      <c r="I8" s="127">
        <v>3.6424046277889303E-2</v>
      </c>
      <c r="J8" s="98">
        <v>-3.7029969093484889E-3</v>
      </c>
      <c r="K8" s="90">
        <v>1223122</v>
      </c>
      <c r="L8" s="90">
        <v>369.2973013012022</v>
      </c>
      <c r="M8" s="98">
        <v>2.6776695583604182E-2</v>
      </c>
      <c r="N8" s="98">
        <v>3.2585871236689323E-2</v>
      </c>
      <c r="O8" s="90">
        <v>42158.634378619296</v>
      </c>
      <c r="P8" s="90">
        <v>0</v>
      </c>
      <c r="Q8" s="90">
        <v>1265280.6343786193</v>
      </c>
      <c r="R8" s="103">
        <v>326819.56674304622</v>
      </c>
      <c r="S8" s="45">
        <v>98.67665205158201</v>
      </c>
      <c r="T8" s="104">
        <v>6.3637018167965964E-2</v>
      </c>
      <c r="U8" s="45">
        <v>896302.43325695384</v>
      </c>
      <c r="V8" s="90">
        <v>270.62064924962021</v>
      </c>
      <c r="W8" s="104">
        <v>2.170996868422792E-2</v>
      </c>
      <c r="X8" s="45">
        <v>115666.67482707513</v>
      </c>
      <c r="Y8" s="98">
        <v>2.0889876229365223E-2</v>
      </c>
      <c r="Z8" s="90">
        <v>34.923246302594947</v>
      </c>
      <c r="AA8" s="90">
        <v>1011969.1080840289</v>
      </c>
    </row>
    <row r="9" spans="1:27" x14ac:dyDescent="0.2">
      <c r="A9" s="28">
        <v>7</v>
      </c>
      <c r="B9" s="14" t="s">
        <v>19</v>
      </c>
      <c r="C9" s="15" t="s">
        <v>20</v>
      </c>
      <c r="D9" s="16" t="s">
        <v>25</v>
      </c>
      <c r="E9" s="16" t="s">
        <v>26</v>
      </c>
      <c r="F9" s="43">
        <v>685208.70451070624</v>
      </c>
      <c r="G9" s="43">
        <v>706818.60144189768</v>
      </c>
      <c r="H9" s="44">
        <v>-3.0573469468839098E-2</v>
      </c>
      <c r="I9" s="128">
        <v>3.8939108419379732E-2</v>
      </c>
      <c r="J9" s="44">
        <v>3.4754218393792599E-3</v>
      </c>
      <c r="K9" s="43">
        <v>714364</v>
      </c>
      <c r="L9" s="43">
        <v>381.31962909287586</v>
      </c>
      <c r="M9" s="44">
        <v>-2.7518845854885954E-2</v>
      </c>
      <c r="N9" s="44">
        <v>4.2549511261846806E-2</v>
      </c>
      <c r="O9" s="43">
        <v>13615.173878470599</v>
      </c>
      <c r="P9" s="43">
        <v>0</v>
      </c>
      <c r="Q9" s="43">
        <v>727979.17387847055</v>
      </c>
      <c r="R9" s="105">
        <v>222374.61503074039</v>
      </c>
      <c r="S9" s="43">
        <v>118.70111836989683</v>
      </c>
      <c r="T9" s="106">
        <v>6.4345548118244889E-2</v>
      </c>
      <c r="U9" s="43">
        <v>491989.38496925955</v>
      </c>
      <c r="V9" s="43">
        <v>262.61851072297895</v>
      </c>
      <c r="W9" s="106">
        <v>3.2988150565188112E-2</v>
      </c>
      <c r="X9" s="43">
        <v>63085.258072283636</v>
      </c>
      <c r="Y9" s="44">
        <v>2.0889876229365223E-2</v>
      </c>
      <c r="Z9" s="43">
        <v>33.674215399084432</v>
      </c>
      <c r="AA9" s="43">
        <v>555074.6430415432</v>
      </c>
    </row>
    <row r="10" spans="1:27" x14ac:dyDescent="0.2">
      <c r="A10" s="27">
        <v>8</v>
      </c>
      <c r="B10" s="57" t="s">
        <v>27</v>
      </c>
      <c r="C10" s="58" t="s">
        <v>28</v>
      </c>
      <c r="D10" s="3" t="s">
        <v>29</v>
      </c>
      <c r="E10" s="3" t="s">
        <v>30</v>
      </c>
      <c r="F10" s="90">
        <v>590476.09336801246</v>
      </c>
      <c r="G10" s="90">
        <v>526155.46473575034</v>
      </c>
      <c r="H10" s="98">
        <v>0.1222464327431545</v>
      </c>
      <c r="I10" s="127">
        <v>3.2709155712200455E-2</v>
      </c>
      <c r="J10" s="98">
        <v>-3.6297137095386883E-3</v>
      </c>
      <c r="K10" s="90">
        <v>607577</v>
      </c>
      <c r="L10" s="90">
        <v>369.72748179977219</v>
      </c>
      <c r="M10" s="98">
        <v>0.11664882683439304</v>
      </c>
      <c r="N10" s="98">
        <v>2.8961217607381462E-2</v>
      </c>
      <c r="O10" s="90">
        <v>40135.068758032532</v>
      </c>
      <c r="P10" s="90">
        <v>0</v>
      </c>
      <c r="Q10" s="90">
        <v>647712.06875803252</v>
      </c>
      <c r="R10" s="103">
        <v>171409.82201540392</v>
      </c>
      <c r="S10" s="45">
        <v>104.30763812570662</v>
      </c>
      <c r="T10" s="104">
        <v>5.9234400022666334E-2</v>
      </c>
      <c r="U10" s="45">
        <v>436167.17798459611</v>
      </c>
      <c r="V10" s="90">
        <v>265.41984367406565</v>
      </c>
      <c r="W10" s="104">
        <v>1.7532512714407922E-2</v>
      </c>
      <c r="X10" s="45">
        <v>90802.660957734115</v>
      </c>
      <c r="Y10" s="98">
        <v>2.0889876229365223E-2</v>
      </c>
      <c r="Z10" s="90">
        <v>55.255941512963005</v>
      </c>
      <c r="AA10" s="90">
        <v>526969.83894233021</v>
      </c>
    </row>
    <row r="11" spans="1:27" x14ac:dyDescent="0.2">
      <c r="A11" s="27">
        <v>9</v>
      </c>
      <c r="B11" s="13" t="s">
        <v>27</v>
      </c>
      <c r="C11" s="55" t="s">
        <v>28</v>
      </c>
      <c r="D11" s="3" t="s">
        <v>31</v>
      </c>
      <c r="E11" s="3" t="s">
        <v>32</v>
      </c>
      <c r="F11" s="90">
        <v>439556.70108588354</v>
      </c>
      <c r="G11" s="90">
        <v>449866.47970109951</v>
      </c>
      <c r="H11" s="98">
        <v>-2.2917419013005813E-2</v>
      </c>
      <c r="I11" s="127">
        <v>3.6408053521203049E-2</v>
      </c>
      <c r="J11" s="98">
        <v>1.6272551549704054E-3</v>
      </c>
      <c r="K11" s="90">
        <v>456301</v>
      </c>
      <c r="L11" s="90">
        <v>339.47881653431125</v>
      </c>
      <c r="M11" s="98">
        <v>-2.1701863201366356E-2</v>
      </c>
      <c r="N11" s="98">
        <v>3.809360401684514E-2</v>
      </c>
      <c r="O11" s="90">
        <v>5594.9178997926165</v>
      </c>
      <c r="P11" s="90">
        <v>0</v>
      </c>
      <c r="Q11" s="90">
        <v>461895.91789979261</v>
      </c>
      <c r="R11" s="103">
        <v>140664.02372039494</v>
      </c>
      <c r="S11" s="45">
        <v>104.65121992183659</v>
      </c>
      <c r="T11" s="104">
        <v>6.2048579986858865E-2</v>
      </c>
      <c r="U11" s="45">
        <v>315636.97627960506</v>
      </c>
      <c r="V11" s="90">
        <v>234.82759661247462</v>
      </c>
      <c r="W11" s="104">
        <v>2.7762675402881909E-2</v>
      </c>
      <c r="X11" s="45">
        <v>52732.651059565578</v>
      </c>
      <c r="Y11" s="98">
        <v>2.0889876229365223E-2</v>
      </c>
      <c r="Z11" s="90">
        <v>39.232037568223859</v>
      </c>
      <c r="AA11" s="90">
        <v>368369.62733917066</v>
      </c>
    </row>
    <row r="12" spans="1:27" x14ac:dyDescent="0.2">
      <c r="A12" s="27">
        <v>10</v>
      </c>
      <c r="B12" s="13" t="s">
        <v>27</v>
      </c>
      <c r="C12" s="55" t="s">
        <v>28</v>
      </c>
      <c r="D12" s="3" t="s">
        <v>33</v>
      </c>
      <c r="E12" s="3" t="s">
        <v>34</v>
      </c>
      <c r="F12" s="90">
        <v>343149.03936556802</v>
      </c>
      <c r="G12" s="90">
        <v>354051.17621556757</v>
      </c>
      <c r="H12" s="98">
        <v>-3.0792545209231803E-2</v>
      </c>
      <c r="I12" s="127">
        <v>4.233995512632853E-2</v>
      </c>
      <c r="J12" s="98">
        <v>3.4048456243163327E-3</v>
      </c>
      <c r="K12" s="90">
        <v>358896</v>
      </c>
      <c r="L12" s="90">
        <v>318.84358096321336</v>
      </c>
      <c r="M12" s="98">
        <v>-2.7291030929270765E-2</v>
      </c>
      <c r="N12" s="98">
        <v>4.5889566421476236E-2</v>
      </c>
      <c r="O12" s="90">
        <v>9217.7258737339416</v>
      </c>
      <c r="P12" s="90">
        <v>0</v>
      </c>
      <c r="Q12" s="90">
        <v>368113.72587373393</v>
      </c>
      <c r="R12" s="103">
        <v>116850.75857030193</v>
      </c>
      <c r="S12" s="45">
        <v>103.8103358656072</v>
      </c>
      <c r="T12" s="104">
        <v>6.7372559209438743E-2</v>
      </c>
      <c r="U12" s="45">
        <v>242045.24142969807</v>
      </c>
      <c r="V12" s="90">
        <v>215.03324509760617</v>
      </c>
      <c r="W12" s="104">
        <v>3.5824883986606659E-2</v>
      </c>
      <c r="X12" s="45">
        <v>42412.033391224672</v>
      </c>
      <c r="Y12" s="98">
        <v>2.0889876229365223E-2</v>
      </c>
      <c r="Z12" s="90">
        <v>37.678894728248437</v>
      </c>
      <c r="AA12" s="90">
        <v>284457.27482092276</v>
      </c>
    </row>
    <row r="13" spans="1:27" x14ac:dyDescent="0.2">
      <c r="A13" s="27">
        <v>11</v>
      </c>
      <c r="B13" s="13" t="s">
        <v>27</v>
      </c>
      <c r="C13" s="55" t="s">
        <v>28</v>
      </c>
      <c r="D13" s="3" t="s">
        <v>35</v>
      </c>
      <c r="E13" s="3" t="s">
        <v>36</v>
      </c>
      <c r="F13" s="90">
        <v>358957.71900172869</v>
      </c>
      <c r="G13" s="90">
        <v>391900.17914195103</v>
      </c>
      <c r="H13" s="98">
        <v>-8.4058293140739204E-2</v>
      </c>
      <c r="I13" s="127">
        <v>4.0993719888954096E-2</v>
      </c>
      <c r="J13" s="98">
        <v>3.3668801290905742E-3</v>
      </c>
      <c r="K13" s="90">
        <v>374931</v>
      </c>
      <c r="L13" s="90">
        <v>326.93423658313759</v>
      </c>
      <c r="M13" s="98">
        <v>-8.0431445203753005E-2</v>
      </c>
      <c r="N13" s="98">
        <v>4.4499059785351402E-2</v>
      </c>
      <c r="O13" s="90">
        <v>1337.4860523045477</v>
      </c>
      <c r="P13" s="90">
        <v>0</v>
      </c>
      <c r="Q13" s="90">
        <v>376268.48605230456</v>
      </c>
      <c r="R13" s="103">
        <v>124976.96784575123</v>
      </c>
      <c r="S13" s="45">
        <v>108.97805082302082</v>
      </c>
      <c r="T13" s="104">
        <v>6.5954403858916155E-2</v>
      </c>
      <c r="U13" s="45">
        <v>249954.03215424877</v>
      </c>
      <c r="V13" s="90">
        <v>217.9561857601168</v>
      </c>
      <c r="W13" s="104">
        <v>3.4092051694688763E-2</v>
      </c>
      <c r="X13" s="45">
        <v>30657.301310547577</v>
      </c>
      <c r="Y13" s="98">
        <v>2.0889876229365223E-2</v>
      </c>
      <c r="Z13" s="90">
        <v>26.732709217597627</v>
      </c>
      <c r="AA13" s="90">
        <v>280611.33346479636</v>
      </c>
    </row>
    <row r="14" spans="1:27" x14ac:dyDescent="0.2">
      <c r="A14" s="27">
        <v>12</v>
      </c>
      <c r="B14" s="13" t="s">
        <v>27</v>
      </c>
      <c r="C14" s="55" t="s">
        <v>28</v>
      </c>
      <c r="D14" s="3" t="s">
        <v>37</v>
      </c>
      <c r="E14" s="3" t="s">
        <v>38</v>
      </c>
      <c r="F14" s="90">
        <v>283390.61032203888</v>
      </c>
      <c r="G14" s="90">
        <v>282199.69105354394</v>
      </c>
      <c r="H14" s="98">
        <v>4.220129597055422E-3</v>
      </c>
      <c r="I14" s="127">
        <v>4.2446885850565212E-2</v>
      </c>
      <c r="J14" s="98">
        <v>-3.9474675378007966E-4</v>
      </c>
      <c r="K14" s="90">
        <v>295303</v>
      </c>
      <c r="L14" s="90">
        <v>352.97088106504884</v>
      </c>
      <c r="M14" s="98">
        <v>5.879319128341276E-3</v>
      </c>
      <c r="N14" s="98">
        <v>4.2035230681863878E-2</v>
      </c>
      <c r="O14" s="90">
        <v>806.11806787324508</v>
      </c>
      <c r="P14" s="90">
        <v>0</v>
      </c>
      <c r="Q14" s="90">
        <v>296109.11806787323</v>
      </c>
      <c r="R14" s="103">
        <v>112055.52637472091</v>
      </c>
      <c r="S14" s="45">
        <v>133.938151230069</v>
      </c>
      <c r="T14" s="104">
        <v>6.553427483419072E-2</v>
      </c>
      <c r="U14" s="45">
        <v>183247.47362527909</v>
      </c>
      <c r="V14" s="90">
        <v>219.03272983497988</v>
      </c>
      <c r="W14" s="104">
        <v>2.8169499578187818E-2</v>
      </c>
      <c r="X14" s="45">
        <v>19424.600515850896</v>
      </c>
      <c r="Y14" s="98">
        <v>2.0889876229365223E-2</v>
      </c>
      <c r="Z14" s="90">
        <v>23.217909599348779</v>
      </c>
      <c r="AA14" s="90">
        <v>202672.07414113</v>
      </c>
    </row>
    <row r="15" spans="1:27" x14ac:dyDescent="0.2">
      <c r="A15" s="27">
        <v>13</v>
      </c>
      <c r="B15" s="13" t="s">
        <v>27</v>
      </c>
      <c r="C15" s="55" t="s">
        <v>28</v>
      </c>
      <c r="D15" s="3" t="s">
        <v>39</v>
      </c>
      <c r="E15" s="3" t="s">
        <v>40</v>
      </c>
      <c r="F15" s="90">
        <v>392792.94733623939</v>
      </c>
      <c r="G15" s="90">
        <v>374697.95238186949</v>
      </c>
      <c r="H15" s="98">
        <v>4.8292217342913446E-2</v>
      </c>
      <c r="I15" s="127">
        <v>4.1174100521459409E-2</v>
      </c>
      <c r="J15" s="98">
        <v>-3.4867398295839341E-3</v>
      </c>
      <c r="K15" s="90">
        <v>407540</v>
      </c>
      <c r="L15" s="90">
        <v>328.86825188266641</v>
      </c>
      <c r="M15" s="98">
        <v>4.4237693363975206E-2</v>
      </c>
      <c r="N15" s="98">
        <v>3.7544087193441378E-2</v>
      </c>
      <c r="O15" s="90">
        <v>18361.593961462338</v>
      </c>
      <c r="P15" s="90">
        <v>323.18028033748914</v>
      </c>
      <c r="Q15" s="90">
        <v>426224.77424179984</v>
      </c>
      <c r="R15" s="103">
        <v>126816.89320192255</v>
      </c>
      <c r="S15" s="45">
        <v>102.33608965133992</v>
      </c>
      <c r="T15" s="104">
        <v>6.6767635094489908E-2</v>
      </c>
      <c r="U15" s="45">
        <v>280723.10679807747</v>
      </c>
      <c r="V15" s="90">
        <v>226.53216223132651</v>
      </c>
      <c r="W15" s="104">
        <v>2.4860940977114998E-2</v>
      </c>
      <c r="X15" s="45">
        <v>32968.651546199137</v>
      </c>
      <c r="Y15" s="98">
        <v>2.0889876229365223E-2</v>
      </c>
      <c r="Z15" s="90">
        <v>26.604364727210282</v>
      </c>
      <c r="AA15" s="90">
        <v>313691.75834427658</v>
      </c>
    </row>
    <row r="16" spans="1:27" x14ac:dyDescent="0.2">
      <c r="A16" s="27">
        <v>14</v>
      </c>
      <c r="B16" s="13" t="s">
        <v>27</v>
      </c>
      <c r="C16" s="55" t="s">
        <v>28</v>
      </c>
      <c r="D16" s="3" t="s">
        <v>41</v>
      </c>
      <c r="E16" s="3" t="s">
        <v>42</v>
      </c>
      <c r="F16" s="90">
        <v>269563.60741666076</v>
      </c>
      <c r="G16" s="90">
        <v>273072.34664244152</v>
      </c>
      <c r="H16" s="98">
        <v>-1.2849119542577059E-2</v>
      </c>
      <c r="I16" s="127">
        <v>4.2417891942872168E-2</v>
      </c>
      <c r="J16" s="98">
        <v>7.6262991286834897E-4</v>
      </c>
      <c r="K16" s="90">
        <v>281212</v>
      </c>
      <c r="L16" s="90">
        <v>339.77954580346312</v>
      </c>
      <c r="M16" s="98">
        <v>-1.0867373432107197E-2</v>
      </c>
      <c r="N16" s="98">
        <v>4.3212037021505223E-2</v>
      </c>
      <c r="O16" s="90">
        <v>515.85373870532135</v>
      </c>
      <c r="P16" s="90">
        <v>0</v>
      </c>
      <c r="Q16" s="90">
        <v>281727.85373870534</v>
      </c>
      <c r="R16" s="103">
        <v>98846.269535732368</v>
      </c>
      <c r="S16" s="45">
        <v>119.4328142725696</v>
      </c>
      <c r="T16" s="104">
        <v>6.6853043987301852E-2</v>
      </c>
      <c r="U16" s="45">
        <v>182365.73046426763</v>
      </c>
      <c r="V16" s="90">
        <v>220.34673153089355</v>
      </c>
      <c r="W16" s="104">
        <v>3.0830750081562774E-2</v>
      </c>
      <c r="X16" s="45">
        <v>23811.87744061679</v>
      </c>
      <c r="Y16" s="98">
        <v>2.0889876229365223E-2</v>
      </c>
      <c r="Z16" s="90">
        <v>28.771136727808571</v>
      </c>
      <c r="AA16" s="90">
        <v>206177.60790488441</v>
      </c>
    </row>
    <row r="17" spans="1:27" x14ac:dyDescent="0.2">
      <c r="A17" s="27">
        <v>15</v>
      </c>
      <c r="B17" s="13" t="s">
        <v>27</v>
      </c>
      <c r="C17" s="55" t="s">
        <v>28</v>
      </c>
      <c r="D17" s="3" t="s">
        <v>43</v>
      </c>
      <c r="E17" s="3" t="s">
        <v>44</v>
      </c>
      <c r="F17" s="90">
        <v>259304.46825992723</v>
      </c>
      <c r="G17" s="90">
        <v>281670.24958461145</v>
      </c>
      <c r="H17" s="98">
        <v>-7.9404130743902734E-2</v>
      </c>
      <c r="I17" s="127">
        <v>4.0518516833352017E-2</v>
      </c>
      <c r="J17" s="98">
        <v>3.4732920711306749E-3</v>
      </c>
      <c r="K17" s="90">
        <v>270748</v>
      </c>
      <c r="L17" s="90">
        <v>317.5085174964388</v>
      </c>
      <c r="M17" s="98">
        <v>-7.643238042095768E-2</v>
      </c>
      <c r="N17" s="98">
        <v>4.4131641143189793E-2</v>
      </c>
      <c r="O17" s="90">
        <v>697.7413652017126</v>
      </c>
      <c r="P17" s="90">
        <v>0</v>
      </c>
      <c r="Q17" s="90">
        <v>271445.74136520171</v>
      </c>
      <c r="R17" s="103">
        <v>84409.898826040269</v>
      </c>
      <c r="S17" s="45">
        <v>98.988217228863874</v>
      </c>
      <c r="T17" s="104">
        <v>6.6098721439406871E-2</v>
      </c>
      <c r="U17" s="45">
        <v>186338.10117395973</v>
      </c>
      <c r="V17" s="90">
        <v>218.52030026757492</v>
      </c>
      <c r="W17" s="104">
        <v>3.4475869334910536E-2</v>
      </c>
      <c r="X17" s="45">
        <v>26836.218954609263</v>
      </c>
      <c r="Y17" s="98">
        <v>2.0889876229365223E-2</v>
      </c>
      <c r="Z17" s="90">
        <v>31.471065697577885</v>
      </c>
      <c r="AA17" s="90">
        <v>213174.320128569</v>
      </c>
    </row>
    <row r="18" spans="1:27" x14ac:dyDescent="0.2">
      <c r="A18" s="27">
        <v>16</v>
      </c>
      <c r="B18" s="13" t="s">
        <v>27</v>
      </c>
      <c r="C18" s="55" t="s">
        <v>28</v>
      </c>
      <c r="D18" s="3" t="s">
        <v>45</v>
      </c>
      <c r="E18" s="3" t="s">
        <v>46</v>
      </c>
      <c r="F18" s="90">
        <v>437666.81501182349</v>
      </c>
      <c r="G18" s="90">
        <v>434330.72869331733</v>
      </c>
      <c r="H18" s="98">
        <v>7.6809815610854315E-3</v>
      </c>
      <c r="I18" s="127">
        <v>3.8921744347443034E-2</v>
      </c>
      <c r="J18" s="98">
        <v>-5.27986909641033E-4</v>
      </c>
      <c r="K18" s="90">
        <v>454461</v>
      </c>
      <c r="L18" s="90">
        <v>353.6759091308104</v>
      </c>
      <c r="M18" s="98">
        <v>7.1032461609441544E-3</v>
      </c>
      <c r="N18" s="98">
        <v>3.8372077599081456E-2</v>
      </c>
      <c r="O18" s="90">
        <v>22345.843914150075</v>
      </c>
      <c r="P18" s="90">
        <v>0</v>
      </c>
      <c r="Q18" s="90">
        <v>476806.84391415009</v>
      </c>
      <c r="R18" s="103">
        <v>143774.82935428419</v>
      </c>
      <c r="S18" s="45">
        <v>111.89011484374586</v>
      </c>
      <c r="T18" s="104">
        <v>6.4534620236512241E-2</v>
      </c>
      <c r="U18" s="45">
        <v>310686.17064571584</v>
      </c>
      <c r="V18" s="90">
        <v>241.78579428706456</v>
      </c>
      <c r="W18" s="104">
        <v>2.6695308954277408E-2</v>
      </c>
      <c r="X18" s="45">
        <v>52081.642939211764</v>
      </c>
      <c r="Y18" s="98">
        <v>2.0889876229365223E-2</v>
      </c>
      <c r="Z18" s="90">
        <v>40.531580081793535</v>
      </c>
      <c r="AA18" s="90">
        <v>362767.81358492759</v>
      </c>
    </row>
    <row r="19" spans="1:27" x14ac:dyDescent="0.2">
      <c r="A19" s="27">
        <v>17</v>
      </c>
      <c r="B19" s="13" t="s">
        <v>27</v>
      </c>
      <c r="C19" s="55" t="s">
        <v>28</v>
      </c>
      <c r="D19" s="3" t="s">
        <v>47</v>
      </c>
      <c r="E19" s="3" t="s">
        <v>48</v>
      </c>
      <c r="F19" s="90">
        <v>178431.31359680468</v>
      </c>
      <c r="G19" s="90">
        <v>185401.88754014758</v>
      </c>
      <c r="H19" s="98">
        <v>-3.7597103437436497E-2</v>
      </c>
      <c r="I19" s="127">
        <v>4.6326429152823388E-2</v>
      </c>
      <c r="J19" s="98">
        <v>3.2019199197631481E-3</v>
      </c>
      <c r="K19" s="90">
        <v>187295</v>
      </c>
      <c r="L19" s="90">
        <v>346.41895635157329</v>
      </c>
      <c r="M19" s="98">
        <v>-3.2915601061040078E-2</v>
      </c>
      <c r="N19" s="98">
        <v>4.9675621529213787E-2</v>
      </c>
      <c r="O19" s="90">
        <v>1655.9680744839804</v>
      </c>
      <c r="P19" s="90">
        <v>0</v>
      </c>
      <c r="Q19" s="90">
        <v>188950.96807448397</v>
      </c>
      <c r="R19" s="103">
        <v>68655.862920986488</v>
      </c>
      <c r="S19" s="45">
        <v>126.98519651087757</v>
      </c>
      <c r="T19" s="104">
        <v>6.9959974880532849E-2</v>
      </c>
      <c r="U19" s="45">
        <v>118639.13707901351</v>
      </c>
      <c r="V19" s="90">
        <v>219.4337598406957</v>
      </c>
      <c r="W19" s="104">
        <v>3.8284677153506141E-2</v>
      </c>
      <c r="X19" s="45">
        <v>19860.539332375025</v>
      </c>
      <c r="Y19" s="98">
        <v>2.0889876229365223E-2</v>
      </c>
      <c r="Z19" s="90">
        <v>36.73385465762955</v>
      </c>
      <c r="AA19" s="90">
        <v>138499.67641138853</v>
      </c>
    </row>
    <row r="20" spans="1:27" x14ac:dyDescent="0.2">
      <c r="A20" s="28">
        <v>18</v>
      </c>
      <c r="B20" s="14" t="s">
        <v>27</v>
      </c>
      <c r="C20" s="15" t="s">
        <v>28</v>
      </c>
      <c r="D20" s="16" t="s">
        <v>49</v>
      </c>
      <c r="E20" s="16" t="s">
        <v>50</v>
      </c>
      <c r="F20" s="43">
        <v>432310.05855773471</v>
      </c>
      <c r="G20" s="43">
        <v>425133.63547632803</v>
      </c>
      <c r="H20" s="44">
        <v>1.6880393557583639E-2</v>
      </c>
      <c r="I20" s="128">
        <v>3.946644309251271E-2</v>
      </c>
      <c r="J20" s="44">
        <v>-1.176421047793275E-3</v>
      </c>
      <c r="K20" s="43">
        <v>448843</v>
      </c>
      <c r="L20" s="43">
        <v>370.87628883195339</v>
      </c>
      <c r="M20" s="44">
        <v>1.6737094056081814E-2</v>
      </c>
      <c r="N20" s="44">
        <v>3.8243249526560108E-2</v>
      </c>
      <c r="O20" s="43">
        <v>12873.149078510845</v>
      </c>
      <c r="P20" s="43">
        <v>686.56500379086049</v>
      </c>
      <c r="Q20" s="43">
        <v>462402.71408230165</v>
      </c>
      <c r="R20" s="105">
        <v>158170.08187104273</v>
      </c>
      <c r="S20" s="43">
        <v>130.69499350235731</v>
      </c>
      <c r="T20" s="106">
        <v>6.3388442856245675E-2</v>
      </c>
      <c r="U20" s="43">
        <v>290672.91812895727</v>
      </c>
      <c r="V20" s="43">
        <v>240.18129532959611</v>
      </c>
      <c r="W20" s="106">
        <v>2.5053715997702231E-2</v>
      </c>
      <c r="X20" s="43">
        <v>31803.333069539029</v>
      </c>
      <c r="Y20" s="44">
        <v>2.0889876229365223E-2</v>
      </c>
      <c r="Z20" s="43">
        <v>26.278904074068599</v>
      </c>
      <c r="AA20" s="43">
        <v>322476.25119849632</v>
      </c>
    </row>
    <row r="21" spans="1:27" x14ac:dyDescent="0.2">
      <c r="A21" s="27">
        <v>19</v>
      </c>
      <c r="B21" s="57" t="s">
        <v>51</v>
      </c>
      <c r="C21" s="58" t="s">
        <v>52</v>
      </c>
      <c r="D21" s="3" t="s">
        <v>104</v>
      </c>
      <c r="E21" s="3" t="s">
        <v>105</v>
      </c>
      <c r="F21" s="90">
        <v>1126177.5404754635</v>
      </c>
      <c r="G21" s="90">
        <v>1192207.28487949</v>
      </c>
      <c r="H21" s="98">
        <v>-5.5384449702218452E-2</v>
      </c>
      <c r="I21" s="127">
        <v>4.049173034006591E-2</v>
      </c>
      <c r="J21" s="98">
        <v>3.492401725556538E-3</v>
      </c>
      <c r="K21" s="90">
        <v>1175871</v>
      </c>
      <c r="L21" s="90">
        <v>331.82132212296176</v>
      </c>
      <c r="M21" s="98">
        <v>-5.2449327697768222E-2</v>
      </c>
      <c r="N21" s="98">
        <v>4.4125777453843051E-2</v>
      </c>
      <c r="O21" s="90">
        <v>26877.474576213586</v>
      </c>
      <c r="P21" s="90">
        <v>3334.2704301193235</v>
      </c>
      <c r="Q21" s="90">
        <v>1206082.7450063329</v>
      </c>
      <c r="R21" s="103">
        <v>362044.78245011118</v>
      </c>
      <c r="S21" s="45">
        <v>102.16612058662554</v>
      </c>
      <c r="T21" s="104">
        <v>6.6202763505882611E-2</v>
      </c>
      <c r="U21" s="45">
        <v>813826.21754988877</v>
      </c>
      <c r="V21" s="90">
        <v>229.65520153633622</v>
      </c>
      <c r="W21" s="104">
        <v>3.4595594876789981E-2</v>
      </c>
      <c r="X21" s="45">
        <v>88304.64727706727</v>
      </c>
      <c r="Y21" s="98">
        <v>2.0889876229365223E-2</v>
      </c>
      <c r="Z21" s="90">
        <v>24.918859984707726</v>
      </c>
      <c r="AA21" s="90">
        <v>902130.86482695607</v>
      </c>
    </row>
    <row r="22" spans="1:27" x14ac:dyDescent="0.2">
      <c r="A22" s="27">
        <v>20</v>
      </c>
      <c r="B22" s="13" t="s">
        <v>51</v>
      </c>
      <c r="C22" s="55" t="s">
        <v>52</v>
      </c>
      <c r="D22" s="3" t="s">
        <v>106</v>
      </c>
      <c r="E22" s="3" t="s">
        <v>107</v>
      </c>
      <c r="F22" s="90">
        <v>682610.42809604993</v>
      </c>
      <c r="G22" s="90">
        <v>728382.01401153102</v>
      </c>
      <c r="H22" s="98">
        <v>-6.2840082587152568E-2</v>
      </c>
      <c r="I22" s="127">
        <v>4.0697277030008076E-2</v>
      </c>
      <c r="J22" s="98">
        <v>3.3431967691089988E-3</v>
      </c>
      <c r="K22" s="90">
        <v>712766</v>
      </c>
      <c r="L22" s="90">
        <v>353.16942618134635</v>
      </c>
      <c r="M22" s="98">
        <v>-5.9055459931706578E-2</v>
      </c>
      <c r="N22" s="98">
        <v>4.4176840351033864E-2</v>
      </c>
      <c r="O22" s="90">
        <v>4624.8026595675392</v>
      </c>
      <c r="P22" s="90">
        <v>5368.4915952048641</v>
      </c>
      <c r="Q22" s="90">
        <v>722759.29425477248</v>
      </c>
      <c r="R22" s="103">
        <v>240967.93591844456</v>
      </c>
      <c r="S22" s="45">
        <v>119.39754092706512</v>
      </c>
      <c r="T22" s="104">
        <v>6.5333074777325306E-2</v>
      </c>
      <c r="U22" s="45">
        <v>471798.06408155547</v>
      </c>
      <c r="V22" s="90">
        <v>233.77188525428122</v>
      </c>
      <c r="W22" s="104">
        <v>3.3692349017815593E-2</v>
      </c>
      <c r="X22" s="45">
        <v>53264.650068963085</v>
      </c>
      <c r="Y22" s="98">
        <v>2.0889876229365223E-2</v>
      </c>
      <c r="Z22" s="90">
        <v>26.392176255048504</v>
      </c>
      <c r="AA22" s="90">
        <v>525062.71415051853</v>
      </c>
    </row>
    <row r="23" spans="1:27" x14ac:dyDescent="0.2">
      <c r="A23" s="28">
        <v>21</v>
      </c>
      <c r="B23" s="14" t="s">
        <v>51</v>
      </c>
      <c r="C23" s="15" t="s">
        <v>52</v>
      </c>
      <c r="D23" s="16" t="s">
        <v>108</v>
      </c>
      <c r="E23" s="16" t="s">
        <v>109</v>
      </c>
      <c r="F23" s="43">
        <v>594222.52745983214</v>
      </c>
      <c r="G23" s="43">
        <v>663806.68308908632</v>
      </c>
      <c r="H23" s="44">
        <v>-0.10482593411900865</v>
      </c>
      <c r="I23" s="128">
        <v>4.3094023209485799E-2</v>
      </c>
      <c r="J23" s="44">
        <v>3.2462397983714459E-3</v>
      </c>
      <c r="K23" s="43">
        <v>621842</v>
      </c>
      <c r="L23" s="43">
        <v>343.98486515496774</v>
      </c>
      <c r="M23" s="44">
        <v>-0.10073444933642595</v>
      </c>
      <c r="N23" s="44">
        <v>4.6480015926415374E-2</v>
      </c>
      <c r="O23" s="43">
        <v>5524.1571730324686</v>
      </c>
      <c r="P23" s="43">
        <v>0</v>
      </c>
      <c r="Q23" s="43">
        <v>627366.15717303252</v>
      </c>
      <c r="R23" s="105">
        <v>222376.90799774881</v>
      </c>
      <c r="S23" s="43">
        <v>123.01242230531919</v>
      </c>
      <c r="T23" s="106">
        <v>6.6940913458183982E-2</v>
      </c>
      <c r="U23" s="43">
        <v>399465.09200225119</v>
      </c>
      <c r="V23" s="43">
        <v>220.97244284964856</v>
      </c>
      <c r="W23" s="106">
        <v>3.5426147447932266E-2</v>
      </c>
      <c r="X23" s="43">
        <v>42950.649045616497</v>
      </c>
      <c r="Y23" s="44">
        <v>2.0889876229365223E-2</v>
      </c>
      <c r="Z23" s="43">
        <v>23.759046864436197</v>
      </c>
      <c r="AA23" s="43">
        <v>442415.74104786769</v>
      </c>
    </row>
    <row r="24" spans="1:27" x14ac:dyDescent="0.2">
      <c r="A24" s="27">
        <v>22</v>
      </c>
      <c r="B24" s="57" t="s">
        <v>53</v>
      </c>
      <c r="C24" s="58" t="s">
        <v>54</v>
      </c>
      <c r="D24" s="3" t="s">
        <v>55</v>
      </c>
      <c r="E24" s="3" t="s">
        <v>56</v>
      </c>
      <c r="F24" s="90">
        <v>859356.16568319069</v>
      </c>
      <c r="G24" s="90">
        <v>862855.35735462001</v>
      </c>
      <c r="H24" s="98">
        <v>-4.0553629778197209E-3</v>
      </c>
      <c r="I24" s="127">
        <v>3.7562165170043328E-2</v>
      </c>
      <c r="J24" s="98">
        <v>4.8703786849234451E-4</v>
      </c>
      <c r="K24" s="90">
        <v>892070</v>
      </c>
      <c r="L24" s="90">
        <v>360.39980571783406</v>
      </c>
      <c r="M24" s="98">
        <v>-5.9533241897784528E-3</v>
      </c>
      <c r="N24" s="98">
        <v>3.8067841511094214E-2</v>
      </c>
      <c r="O24" s="90">
        <v>34290.80032140862</v>
      </c>
      <c r="P24" s="90">
        <v>13349.64123234253</v>
      </c>
      <c r="Q24" s="90">
        <v>939710.44155375124</v>
      </c>
      <c r="R24" s="103">
        <v>222914.84498565542</v>
      </c>
      <c r="S24" s="45">
        <v>90.058478397941087</v>
      </c>
      <c r="T24" s="104">
        <v>6.5537143416951826E-2</v>
      </c>
      <c r="U24" s="45">
        <v>669155.15501434461</v>
      </c>
      <c r="V24" s="90">
        <v>270.34132731989297</v>
      </c>
      <c r="W24" s="104">
        <v>2.9228841384721926E-2</v>
      </c>
      <c r="X24" s="45">
        <v>92838.323460176252</v>
      </c>
      <c r="Y24" s="98">
        <v>2.0889876229365223E-2</v>
      </c>
      <c r="Z24" s="90">
        <v>37.507049601731879</v>
      </c>
      <c r="AA24" s="90">
        <v>761993.47847452085</v>
      </c>
    </row>
    <row r="25" spans="1:27" x14ac:dyDescent="0.2">
      <c r="A25" s="27">
        <v>23</v>
      </c>
      <c r="B25" s="13" t="s">
        <v>53</v>
      </c>
      <c r="C25" s="55" t="s">
        <v>54</v>
      </c>
      <c r="D25" s="3" t="s">
        <v>57</v>
      </c>
      <c r="E25" s="3" t="s">
        <v>58</v>
      </c>
      <c r="F25" s="90">
        <v>912815.17541639542</v>
      </c>
      <c r="G25" s="90">
        <v>771478.88873882184</v>
      </c>
      <c r="H25" s="98">
        <v>0.18320175540852923</v>
      </c>
      <c r="I25" s="127">
        <v>3.6172791909662938E-2</v>
      </c>
      <c r="J25" s="98">
        <v>-3.743778131395595E-3</v>
      </c>
      <c r="K25" s="90">
        <v>942293</v>
      </c>
      <c r="L25" s="90">
        <v>443.33003043094936</v>
      </c>
      <c r="M25" s="98">
        <v>0.17630322342002058</v>
      </c>
      <c r="N25" s="98">
        <v>3.2293311261129887E-2</v>
      </c>
      <c r="O25" s="90">
        <v>70950.325376107037</v>
      </c>
      <c r="P25" s="90">
        <v>621.79328191326238</v>
      </c>
      <c r="Q25" s="90">
        <v>1013865.1186580203</v>
      </c>
      <c r="R25" s="103">
        <v>243989.1919435157</v>
      </c>
      <c r="S25" s="45">
        <v>114.79204015008237</v>
      </c>
      <c r="T25" s="104">
        <v>6.3876931633638723E-2</v>
      </c>
      <c r="U25" s="45">
        <v>698303.80805648433</v>
      </c>
      <c r="V25" s="90">
        <v>328.53799028086701</v>
      </c>
      <c r="W25" s="104">
        <v>2.1695451770227248E-2</v>
      </c>
      <c r="X25" s="45">
        <v>92573.431989054545</v>
      </c>
      <c r="Y25" s="98">
        <v>2.0889876229365223E-2</v>
      </c>
      <c r="Z25" s="90">
        <v>43.553950226527178</v>
      </c>
      <c r="AA25" s="90">
        <v>790877.24004553887</v>
      </c>
    </row>
    <row r="26" spans="1:27" x14ac:dyDescent="0.2">
      <c r="A26" s="27">
        <v>24</v>
      </c>
      <c r="B26" s="13" t="s">
        <v>53</v>
      </c>
      <c r="C26" s="55" t="s">
        <v>54</v>
      </c>
      <c r="D26" s="3" t="s">
        <v>59</v>
      </c>
      <c r="E26" s="3" t="s">
        <v>60</v>
      </c>
      <c r="F26" s="45">
        <v>607725.61718035885</v>
      </c>
      <c r="G26" s="45">
        <v>592724.45949237281</v>
      </c>
      <c r="H26" s="46">
        <v>2.5308821742962229E-2</v>
      </c>
      <c r="I26" s="127">
        <v>3.7396916703202734E-2</v>
      </c>
      <c r="J26" s="46">
        <v>-1.7394874155539995E-3</v>
      </c>
      <c r="K26" s="45">
        <v>629356</v>
      </c>
      <c r="L26" s="45">
        <v>354.26034394188389</v>
      </c>
      <c r="M26" s="46">
        <v>2.2485088589893953E-2</v>
      </c>
      <c r="N26" s="46">
        <v>3.5592349916067079E-2</v>
      </c>
      <c r="O26" s="45">
        <v>21696.07943482092</v>
      </c>
      <c r="P26" s="45">
        <v>7290.2020539644782</v>
      </c>
      <c r="Q26" s="45">
        <v>658342.2814887854</v>
      </c>
      <c r="R26" s="103">
        <v>183070.93912801825</v>
      </c>
      <c r="S26" s="45">
        <v>103.04942490618258</v>
      </c>
      <c r="T26" s="104">
        <v>6.3763821449777769E-2</v>
      </c>
      <c r="U26" s="45">
        <v>446285.06087198172</v>
      </c>
      <c r="V26" s="45">
        <v>251.21091903570129</v>
      </c>
      <c r="W26" s="104">
        <v>2.4463054309005638E-2</v>
      </c>
      <c r="X26" s="45">
        <v>58038.161299487067</v>
      </c>
      <c r="Y26" s="46">
        <v>2.0889876229365223E-2</v>
      </c>
      <c r="Z26" s="45">
        <v>32.669298431588523</v>
      </c>
      <c r="AA26" s="45">
        <v>504323.22217146878</v>
      </c>
    </row>
    <row r="27" spans="1:27" x14ac:dyDescent="0.2">
      <c r="A27" s="28">
        <v>25</v>
      </c>
      <c r="B27" s="14" t="s">
        <v>53</v>
      </c>
      <c r="C27" s="15" t="s">
        <v>54</v>
      </c>
      <c r="D27" s="16" t="s">
        <v>110</v>
      </c>
      <c r="E27" s="16" t="s">
        <v>111</v>
      </c>
      <c r="F27" s="43">
        <v>1637189.4473593815</v>
      </c>
      <c r="G27" s="43">
        <v>1610978.2694528152</v>
      </c>
      <c r="H27" s="44">
        <v>1.6270348522745337E-2</v>
      </c>
      <c r="I27" s="128">
        <v>3.5226526587089815E-2</v>
      </c>
      <c r="J27" s="44">
        <v>-1.0617545541956699E-3</v>
      </c>
      <c r="K27" s="43">
        <v>1693062</v>
      </c>
      <c r="L27" s="43">
        <v>357.7539573940054</v>
      </c>
      <c r="M27" s="44">
        <v>1.3145940275161472E-2</v>
      </c>
      <c r="N27" s="44">
        <v>3.4127115057292379E-2</v>
      </c>
      <c r="O27" s="43">
        <v>69385.933823642263</v>
      </c>
      <c r="P27" s="43">
        <v>24906.163950411628</v>
      </c>
      <c r="Q27" s="43">
        <v>1787354.0977740539</v>
      </c>
      <c r="R27" s="105">
        <v>441093.63933850767</v>
      </c>
      <c r="S27" s="43">
        <v>93.205680036924363</v>
      </c>
      <c r="T27" s="106">
        <v>6.2818021990436401E-2</v>
      </c>
      <c r="U27" s="43">
        <v>1251968.3606614922</v>
      </c>
      <c r="V27" s="43">
        <v>264.54827735708096</v>
      </c>
      <c r="W27" s="106">
        <v>2.4384271926531031E-2</v>
      </c>
      <c r="X27" s="43">
        <v>185701.28243511601</v>
      </c>
      <c r="Y27" s="44">
        <v>2.0889876229365223E-2</v>
      </c>
      <c r="Z27" s="43">
        <v>39.239773076416959</v>
      </c>
      <c r="AA27" s="43">
        <v>1437669.6430966081</v>
      </c>
    </row>
    <row r="28" spans="1:27" x14ac:dyDescent="0.2">
      <c r="A28" s="27">
        <v>26</v>
      </c>
      <c r="B28" s="57" t="s">
        <v>61</v>
      </c>
      <c r="C28" s="58" t="s">
        <v>62</v>
      </c>
      <c r="D28" s="3" t="s">
        <v>63</v>
      </c>
      <c r="E28" s="3" t="s">
        <v>112</v>
      </c>
      <c r="F28" s="90">
        <v>762976.59360222158</v>
      </c>
      <c r="G28" s="90">
        <v>715230.16303626238</v>
      </c>
      <c r="H28" s="98">
        <v>6.6756735151197066E-2</v>
      </c>
      <c r="I28" s="127">
        <v>4.0590117578097246E-2</v>
      </c>
      <c r="J28" s="98">
        <v>-3.3196755991788162E-3</v>
      </c>
      <c r="K28" s="90">
        <v>791310</v>
      </c>
      <c r="L28" s="90">
        <v>364.38654319311695</v>
      </c>
      <c r="M28" s="98">
        <v>6.4138061272522418E-2</v>
      </c>
      <c r="N28" s="98">
        <v>3.7135354656174568E-2</v>
      </c>
      <c r="O28" s="90">
        <v>30489.696562977864</v>
      </c>
      <c r="P28" s="90">
        <v>7215.254229826437</v>
      </c>
      <c r="Q28" s="90">
        <v>829014.95079280424</v>
      </c>
      <c r="R28" s="103">
        <v>273092.65593722166</v>
      </c>
      <c r="S28" s="45">
        <v>125.75512614322005</v>
      </c>
      <c r="T28" s="104">
        <v>6.5063928965484186E-2</v>
      </c>
      <c r="U28" s="45">
        <v>518217.34406277834</v>
      </c>
      <c r="V28" s="90">
        <v>238.63141704989695</v>
      </c>
      <c r="W28" s="104">
        <v>2.2998712839820579E-2</v>
      </c>
      <c r="X28" s="45">
        <v>60390.19663064387</v>
      </c>
      <c r="Y28" s="98">
        <v>2.0889876229365223E-2</v>
      </c>
      <c r="Z28" s="90">
        <v>27.808791741533582</v>
      </c>
      <c r="AA28" s="90">
        <v>578607.5406934222</v>
      </c>
    </row>
    <row r="29" spans="1:27" x14ac:dyDescent="0.2">
      <c r="A29" s="27">
        <v>27</v>
      </c>
      <c r="B29" s="13" t="s">
        <v>61</v>
      </c>
      <c r="C29" s="55" t="s">
        <v>62</v>
      </c>
      <c r="D29" s="3" t="s">
        <v>64</v>
      </c>
      <c r="E29" s="3" t="s">
        <v>65</v>
      </c>
      <c r="F29" s="90">
        <v>703045.91114821075</v>
      </c>
      <c r="G29" s="90">
        <v>700083.61499473266</v>
      </c>
      <c r="H29" s="98">
        <v>4.2313462135523672E-3</v>
      </c>
      <c r="I29" s="127">
        <v>4.1466916296701149E-2</v>
      </c>
      <c r="J29" s="98">
        <v>-3.3241453795201936E-4</v>
      </c>
      <c r="K29" s="90">
        <v>731956</v>
      </c>
      <c r="L29" s="90">
        <v>357.71571449852814</v>
      </c>
      <c r="M29" s="98">
        <v>4.6520264335514483E-3</v>
      </c>
      <c r="N29" s="98">
        <v>4.1121196202639876E-2</v>
      </c>
      <c r="O29" s="90">
        <v>1515.6905102321821</v>
      </c>
      <c r="P29" s="90">
        <v>2947.6530587498446</v>
      </c>
      <c r="Q29" s="90">
        <v>736419.34356898209</v>
      </c>
      <c r="R29" s="103">
        <v>249764.78167620735</v>
      </c>
      <c r="S29" s="45">
        <v>122.06305752514277</v>
      </c>
      <c r="T29" s="104">
        <v>6.6031701390773856E-2</v>
      </c>
      <c r="U29" s="45">
        <v>482191.21832379262</v>
      </c>
      <c r="V29" s="90">
        <v>235.65265697338532</v>
      </c>
      <c r="W29" s="104">
        <v>2.8670302628736044E-2</v>
      </c>
      <c r="X29" s="45">
        <v>83393.688143740292</v>
      </c>
      <c r="Y29" s="98">
        <v>2.0889876229365223E-2</v>
      </c>
      <c r="Z29" s="90">
        <v>40.755499974049656</v>
      </c>
      <c r="AA29" s="90">
        <v>565584.90646753297</v>
      </c>
    </row>
    <row r="30" spans="1:27" x14ac:dyDescent="0.2">
      <c r="A30" s="27">
        <v>28</v>
      </c>
      <c r="B30" s="13" t="s">
        <v>61</v>
      </c>
      <c r="C30" s="55" t="s">
        <v>62</v>
      </c>
      <c r="D30" s="3" t="s">
        <v>113</v>
      </c>
      <c r="E30" s="3" t="s">
        <v>114</v>
      </c>
      <c r="F30" s="90">
        <v>1101351.368453233</v>
      </c>
      <c r="G30" s="90">
        <v>1068224.478089445</v>
      </c>
      <c r="H30" s="98">
        <v>3.1011169509087111E-2</v>
      </c>
      <c r="I30" s="127">
        <v>4.1405306395756805E-2</v>
      </c>
      <c r="J30" s="98">
        <v>-3.2615833566804848E-3</v>
      </c>
      <c r="K30" s="90">
        <v>1143212</v>
      </c>
      <c r="L30" s="90">
        <v>360.35162222674296</v>
      </c>
      <c r="M30" s="98">
        <v>2.8876805394841831E-2</v>
      </c>
      <c r="N30" s="98">
        <v>3.8008425599504347E-2</v>
      </c>
      <c r="O30" s="90">
        <v>10519.369042106748</v>
      </c>
      <c r="P30" s="90">
        <v>3045.2121353638254</v>
      </c>
      <c r="Q30" s="90">
        <v>1156776.5811774705</v>
      </c>
      <c r="R30" s="103">
        <v>407925.13121430157</v>
      </c>
      <c r="S30" s="45">
        <v>128.58199772232146</v>
      </c>
      <c r="T30" s="104">
        <v>6.5296988445983972E-2</v>
      </c>
      <c r="U30" s="45">
        <v>735286.86878569843</v>
      </c>
      <c r="V30" s="90">
        <v>231.76962450442147</v>
      </c>
      <c r="W30" s="104">
        <v>2.3463682560076915E-2</v>
      </c>
      <c r="X30" s="45">
        <v>87545.467750899508</v>
      </c>
      <c r="Y30" s="98">
        <v>2.0889876229365223E-2</v>
      </c>
      <c r="Z30" s="90">
        <v>27.595189101090302</v>
      </c>
      <c r="AA30" s="90">
        <v>822832.33653659793</v>
      </c>
    </row>
    <row r="31" spans="1:27" x14ac:dyDescent="0.2">
      <c r="A31" s="28">
        <v>29</v>
      </c>
      <c r="B31" s="14" t="s">
        <v>61</v>
      </c>
      <c r="C31" s="15" t="s">
        <v>62</v>
      </c>
      <c r="D31" s="16" t="s">
        <v>115</v>
      </c>
      <c r="E31" s="16" t="s">
        <v>116</v>
      </c>
      <c r="F31" s="43">
        <v>784916.54208999244</v>
      </c>
      <c r="G31" s="43">
        <v>779209.47179671808</v>
      </c>
      <c r="H31" s="44">
        <v>7.3241798256313828E-3</v>
      </c>
      <c r="I31" s="128">
        <v>4.2005796304085762E-2</v>
      </c>
      <c r="J31" s="44">
        <v>-5.435908967583665E-4</v>
      </c>
      <c r="K31" s="43">
        <v>817443</v>
      </c>
      <c r="L31" s="43">
        <v>324.10566604266012</v>
      </c>
      <c r="M31" s="44">
        <v>7.6520613061958898E-3</v>
      </c>
      <c r="N31" s="44">
        <v>4.1439383890928827E-2</v>
      </c>
      <c r="O31" s="43">
        <v>25327.220365192723</v>
      </c>
      <c r="P31" s="43">
        <v>0</v>
      </c>
      <c r="Q31" s="43">
        <v>842770.22036519274</v>
      </c>
      <c r="R31" s="105">
        <v>282158.83469693427</v>
      </c>
      <c r="S31" s="43">
        <v>111.87235935627405</v>
      </c>
      <c r="T31" s="106">
        <v>6.6403373976593905E-2</v>
      </c>
      <c r="U31" s="43">
        <v>535284.16530306579</v>
      </c>
      <c r="V31" s="43">
        <v>212.2333066863861</v>
      </c>
      <c r="W31" s="106">
        <v>2.8745061863761912E-2</v>
      </c>
      <c r="X31" s="43">
        <v>72253.744861535888</v>
      </c>
      <c r="Y31" s="44">
        <v>2.0889876229365223E-2</v>
      </c>
      <c r="Z31" s="43">
        <v>28.647683205342169</v>
      </c>
      <c r="AA31" s="43">
        <v>607537.91016460164</v>
      </c>
    </row>
    <row r="32" spans="1:27" x14ac:dyDescent="0.2">
      <c r="A32" s="27">
        <v>30</v>
      </c>
      <c r="B32" s="57" t="s">
        <v>66</v>
      </c>
      <c r="C32" s="58" t="s">
        <v>67</v>
      </c>
      <c r="D32" s="3" t="s">
        <v>68</v>
      </c>
      <c r="E32" s="3" t="s">
        <v>69</v>
      </c>
      <c r="F32" s="90">
        <v>319438.09515776346</v>
      </c>
      <c r="G32" s="90">
        <v>329918.70480679773</v>
      </c>
      <c r="H32" s="98">
        <v>-3.176724901115191E-2</v>
      </c>
      <c r="I32" s="127">
        <v>4.3717519343633646E-2</v>
      </c>
      <c r="J32" s="98">
        <v>3.2116050209302859E-3</v>
      </c>
      <c r="K32" s="90">
        <v>334474</v>
      </c>
      <c r="L32" s="90">
        <v>329.10833262892311</v>
      </c>
      <c r="M32" s="98">
        <v>-2.7050990099779626E-2</v>
      </c>
      <c r="N32" s="98">
        <v>4.7069855067882971E-2</v>
      </c>
      <c r="O32" s="90">
        <v>1175.5903950195493</v>
      </c>
      <c r="P32" s="90">
        <v>6735.4519691008791</v>
      </c>
      <c r="Q32" s="90">
        <v>342385.04236412043</v>
      </c>
      <c r="R32" s="103">
        <v>121966.69531557709</v>
      </c>
      <c r="S32" s="45">
        <v>120.01009265763395</v>
      </c>
      <c r="T32" s="104">
        <v>6.7483354620102576E-2</v>
      </c>
      <c r="U32" s="45">
        <v>212507.30468442288</v>
      </c>
      <c r="V32" s="90">
        <v>209.0982399712891</v>
      </c>
      <c r="W32" s="104">
        <v>3.5702516971663156E-2</v>
      </c>
      <c r="X32" s="45">
        <v>22953.6680839033</v>
      </c>
      <c r="Y32" s="98">
        <v>2.0889876229365223E-2</v>
      </c>
      <c r="Z32" s="90">
        <v>22.585442906806335</v>
      </c>
      <c r="AA32" s="90">
        <v>235460.97276832617</v>
      </c>
    </row>
    <row r="33" spans="1:27" x14ac:dyDescent="0.2">
      <c r="A33" s="27">
        <v>31</v>
      </c>
      <c r="B33" s="13" t="s">
        <v>66</v>
      </c>
      <c r="C33" s="55" t="s">
        <v>67</v>
      </c>
      <c r="D33" s="3" t="s">
        <v>70</v>
      </c>
      <c r="E33" s="3" t="s">
        <v>71</v>
      </c>
      <c r="F33" s="90">
        <v>414428.84522352664</v>
      </c>
      <c r="G33" s="90">
        <v>352707.94913594011</v>
      </c>
      <c r="H33" s="98">
        <v>0.17499150852366574</v>
      </c>
      <c r="I33" s="127">
        <v>3.8698410948728328E-2</v>
      </c>
      <c r="J33" s="98">
        <v>-3.600014420654139E-3</v>
      </c>
      <c r="K33" s="90">
        <v>428917</v>
      </c>
      <c r="L33" s="90">
        <v>389.22631948729463</v>
      </c>
      <c r="M33" s="98">
        <v>0.16950431827868551</v>
      </c>
      <c r="N33" s="98">
        <v>3.4959330035676084E-2</v>
      </c>
      <c r="O33" s="90">
        <v>30481.930293198602</v>
      </c>
      <c r="P33" s="90">
        <v>6080.6839924172491</v>
      </c>
      <c r="Q33" s="90">
        <v>465479.61428561585</v>
      </c>
      <c r="R33" s="103">
        <v>123623.69774839026</v>
      </c>
      <c r="S33" s="45">
        <v>112.18393506439637</v>
      </c>
      <c r="T33" s="104">
        <v>6.5364438725968199E-2</v>
      </c>
      <c r="U33" s="45">
        <v>305293.30225160974</v>
      </c>
      <c r="V33" s="90">
        <v>277.04238442289829</v>
      </c>
      <c r="W33" s="104">
        <v>2.3135290259435726E-2</v>
      </c>
      <c r="X33" s="45">
        <v>49055.625183865814</v>
      </c>
      <c r="Y33" s="98">
        <v>2.0889876229365223E-2</v>
      </c>
      <c r="Z33" s="90">
        <v>44.516166159103818</v>
      </c>
      <c r="AA33" s="90">
        <v>354348.92743547558</v>
      </c>
    </row>
    <row r="34" spans="1:27" x14ac:dyDescent="0.2">
      <c r="A34" s="27">
        <v>32</v>
      </c>
      <c r="B34" s="13" t="s">
        <v>66</v>
      </c>
      <c r="C34" s="55" t="s">
        <v>67</v>
      </c>
      <c r="D34" s="3" t="s">
        <v>72</v>
      </c>
      <c r="E34" s="3" t="s">
        <v>73</v>
      </c>
      <c r="F34" s="90">
        <v>234118.48526354806</v>
      </c>
      <c r="G34" s="90">
        <v>240781.26402770358</v>
      </c>
      <c r="H34" s="98">
        <v>-2.767150006899588E-2</v>
      </c>
      <c r="I34" s="127">
        <v>4.5797009770832259E-2</v>
      </c>
      <c r="J34" s="98">
        <v>2.0208617091560031E-3</v>
      </c>
      <c r="K34" s="90">
        <v>245335</v>
      </c>
      <c r="L34" s="90">
        <v>401.53374639501209</v>
      </c>
      <c r="M34" s="98">
        <v>-2.4276524118233223E-2</v>
      </c>
      <c r="N34" s="98">
        <v>4.790956478223185E-2</v>
      </c>
      <c r="O34" s="90">
        <v>1010.5659287806237</v>
      </c>
      <c r="P34" s="90">
        <v>0</v>
      </c>
      <c r="Q34" s="90">
        <v>246345.56592878062</v>
      </c>
      <c r="R34" s="103">
        <v>88325.346308287</v>
      </c>
      <c r="S34" s="45">
        <v>144.55991686796963</v>
      </c>
      <c r="T34" s="104">
        <v>6.9787711709264677E-2</v>
      </c>
      <c r="U34" s="45">
        <v>157009.653691713</v>
      </c>
      <c r="V34" s="90">
        <v>256.97382952704243</v>
      </c>
      <c r="W34" s="104">
        <v>3.5990892993717827E-2</v>
      </c>
      <c r="X34" s="45">
        <v>18752.711155854031</v>
      </c>
      <c r="Y34" s="98">
        <v>2.0889876229365223E-2</v>
      </c>
      <c r="Z34" s="90">
        <v>30.692100048805131</v>
      </c>
      <c r="AA34" s="90">
        <v>175762.36484756702</v>
      </c>
    </row>
    <row r="35" spans="1:27" x14ac:dyDescent="0.2">
      <c r="A35" s="27">
        <v>33</v>
      </c>
      <c r="B35" s="13" t="s">
        <v>66</v>
      </c>
      <c r="C35" s="55" t="s">
        <v>67</v>
      </c>
      <c r="D35" s="3" t="s">
        <v>74</v>
      </c>
      <c r="E35" s="3" t="s">
        <v>75</v>
      </c>
      <c r="F35" s="90">
        <v>476723.5050921822</v>
      </c>
      <c r="G35" s="90">
        <v>455323.5360462169</v>
      </c>
      <c r="H35" s="98">
        <v>4.6999479165498625E-2</v>
      </c>
      <c r="I35" s="127">
        <v>4.3537375393467206E-2</v>
      </c>
      <c r="J35" s="98">
        <v>-3.2467439248978153E-3</v>
      </c>
      <c r="K35" s="90">
        <v>495864</v>
      </c>
      <c r="L35" s="90">
        <v>380.24660101059231</v>
      </c>
      <c r="M35" s="98">
        <v>4.4961228422346844E-2</v>
      </c>
      <c r="N35" s="98">
        <v>4.0150096866141904E-2</v>
      </c>
      <c r="O35" s="90">
        <v>14695.335997584891</v>
      </c>
      <c r="P35" s="90">
        <v>4814.918970338359</v>
      </c>
      <c r="Q35" s="90">
        <v>515374.25496792328</v>
      </c>
      <c r="R35" s="103">
        <v>178425.99261587049</v>
      </c>
      <c r="S35" s="45">
        <v>136.82355892770155</v>
      </c>
      <c r="T35" s="104">
        <v>6.7372987819430907E-2</v>
      </c>
      <c r="U35" s="45">
        <v>317438.00738412951</v>
      </c>
      <c r="V35" s="90">
        <v>243.42304208289079</v>
      </c>
      <c r="W35" s="104">
        <v>2.5449615383851709E-2</v>
      </c>
      <c r="X35" s="45">
        <v>45371.819928816076</v>
      </c>
      <c r="Y35" s="98">
        <v>2.0889876229365223E-2</v>
      </c>
      <c r="Z35" s="90">
        <v>34.792766382711726</v>
      </c>
      <c r="AA35" s="90">
        <v>362809.82731294556</v>
      </c>
    </row>
    <row r="36" spans="1:27" x14ac:dyDescent="0.2">
      <c r="A36" s="27">
        <v>34</v>
      </c>
      <c r="B36" s="13" t="s">
        <v>66</v>
      </c>
      <c r="C36" s="55" t="s">
        <v>67</v>
      </c>
      <c r="D36" s="3" t="s">
        <v>76</v>
      </c>
      <c r="E36" s="3" t="s">
        <v>77</v>
      </c>
      <c r="F36" s="90">
        <v>265503.05740628223</v>
      </c>
      <c r="G36" s="90">
        <v>293285.3172689245</v>
      </c>
      <c r="H36" s="98">
        <v>-9.4727755624969268E-2</v>
      </c>
      <c r="I36" s="127">
        <v>4.245960351215286E-2</v>
      </c>
      <c r="J36" s="98">
        <v>3.1276107832713374E-3</v>
      </c>
      <c r="K36" s="90">
        <v>277642</v>
      </c>
      <c r="L36" s="90">
        <v>332.5629225699563</v>
      </c>
      <c r="M36" s="98">
        <v>-9.005054882951613E-2</v>
      </c>
      <c r="N36" s="98">
        <v>4.5720537881197787E-2</v>
      </c>
      <c r="O36" s="90">
        <v>1286.1282819690255</v>
      </c>
      <c r="P36" s="90">
        <v>0</v>
      </c>
      <c r="Q36" s="90">
        <v>278928.12828196905</v>
      </c>
      <c r="R36" s="103">
        <v>105906.35218049784</v>
      </c>
      <c r="S36" s="45">
        <v>126.85590076382329</v>
      </c>
      <c r="T36" s="104">
        <v>6.5188222649478211E-2</v>
      </c>
      <c r="U36" s="45">
        <v>171735.64781950216</v>
      </c>
      <c r="V36" s="90">
        <v>205.70702180613301</v>
      </c>
      <c r="W36" s="104">
        <v>3.4065928161290504E-2</v>
      </c>
      <c r="X36" s="45">
        <v>24169.662772962314</v>
      </c>
      <c r="Y36" s="98">
        <v>2.0889876229365223E-2</v>
      </c>
      <c r="Z36" s="90">
        <v>28.950712389719929</v>
      </c>
      <c r="AA36" s="90">
        <v>195905.31059246446</v>
      </c>
    </row>
    <row r="37" spans="1:27" x14ac:dyDescent="0.2">
      <c r="A37" s="27">
        <v>35</v>
      </c>
      <c r="B37" s="13" t="s">
        <v>66</v>
      </c>
      <c r="C37" s="55" t="s">
        <v>67</v>
      </c>
      <c r="D37" s="3" t="s">
        <v>78</v>
      </c>
      <c r="E37" s="3" t="s">
        <v>79</v>
      </c>
      <c r="F37" s="90">
        <v>229434.95865105177</v>
      </c>
      <c r="G37" s="90">
        <v>224455.92494944733</v>
      </c>
      <c r="H37" s="98">
        <v>2.2182678861009553E-2</v>
      </c>
      <c r="I37" s="127">
        <v>4.3002238382737534E-2</v>
      </c>
      <c r="J37" s="98">
        <v>-1.5271736982967593E-3</v>
      </c>
      <c r="K37" s="90">
        <v>238936</v>
      </c>
      <c r="L37" s="90">
        <v>341.1536882344995</v>
      </c>
      <c r="M37" s="98">
        <v>2.1496383680604358E-2</v>
      </c>
      <c r="N37" s="98">
        <v>4.1410608936009563E-2</v>
      </c>
      <c r="O37" s="90">
        <v>1339.6143562994173</v>
      </c>
      <c r="P37" s="90">
        <v>0</v>
      </c>
      <c r="Q37" s="90">
        <v>240275.61435629943</v>
      </c>
      <c r="R37" s="103">
        <v>82689.658254798458</v>
      </c>
      <c r="S37" s="45">
        <v>118.06459425316746</v>
      </c>
      <c r="T37" s="104">
        <v>6.7332618777275588E-2</v>
      </c>
      <c r="U37" s="45">
        <v>156246.34174520156</v>
      </c>
      <c r="V37" s="90">
        <v>223.08909398133207</v>
      </c>
      <c r="W37" s="104">
        <v>2.8195043955695276E-2</v>
      </c>
      <c r="X37" s="45">
        <v>22790.665197556911</v>
      </c>
      <c r="Y37" s="98">
        <v>2.0889876229365223E-2</v>
      </c>
      <c r="Z37" s="90">
        <v>32.540594508421449</v>
      </c>
      <c r="AA37" s="90">
        <v>179037.00694275845</v>
      </c>
    </row>
    <row r="38" spans="1:27" x14ac:dyDescent="0.2">
      <c r="A38" s="27">
        <v>36</v>
      </c>
      <c r="B38" s="13" t="s">
        <v>66</v>
      </c>
      <c r="C38" s="55" t="s">
        <v>67</v>
      </c>
      <c r="D38" s="3" t="s">
        <v>80</v>
      </c>
      <c r="E38" s="3" t="s">
        <v>81</v>
      </c>
      <c r="F38" s="90">
        <v>200336.47841726523</v>
      </c>
      <c r="G38" s="90">
        <v>219935.8754012945</v>
      </c>
      <c r="H38" s="98">
        <v>-8.9114142693947795E-2</v>
      </c>
      <c r="I38" s="127">
        <v>4.4423475564341314E-2</v>
      </c>
      <c r="J38" s="98">
        <v>3.1738497729123824E-3</v>
      </c>
      <c r="K38" s="90">
        <v>209900</v>
      </c>
      <c r="L38" s="90">
        <v>343.49891561105113</v>
      </c>
      <c r="M38" s="98">
        <v>-8.4506419695941637E-2</v>
      </c>
      <c r="N38" s="98">
        <v>4.7737295066231811E-2</v>
      </c>
      <c r="O38" s="90">
        <v>921.68885393351354</v>
      </c>
      <c r="P38" s="90">
        <v>0</v>
      </c>
      <c r="Q38" s="90">
        <v>210821.68885393351</v>
      </c>
      <c r="R38" s="103">
        <v>78132.972956097656</v>
      </c>
      <c r="S38" s="45">
        <v>127.86370406806635</v>
      </c>
      <c r="T38" s="104">
        <v>6.7844012546177446E-2</v>
      </c>
      <c r="U38" s="45">
        <v>131767.02704390234</v>
      </c>
      <c r="V38" s="90">
        <v>215.63521154298473</v>
      </c>
      <c r="W38" s="104">
        <v>3.6168415213958083E-2</v>
      </c>
      <c r="X38" s="45">
        <v>21961.420921851302</v>
      </c>
      <c r="Y38" s="98">
        <v>2.0889876229365223E-2</v>
      </c>
      <c r="Z38" s="90">
        <v>35.939610633319546</v>
      </c>
      <c r="AA38" s="90">
        <v>153728.44796575364</v>
      </c>
    </row>
    <row r="39" spans="1:27" x14ac:dyDescent="0.2">
      <c r="D39" s="62"/>
      <c r="F39" s="63"/>
      <c r="G39" s="63"/>
      <c r="H39" s="70"/>
      <c r="I39" s="70"/>
      <c r="J39" s="70"/>
      <c r="K39" s="70"/>
      <c r="L39" s="63"/>
      <c r="M39" s="63"/>
      <c r="N39" s="70"/>
      <c r="O39" s="70"/>
      <c r="P39" s="70"/>
      <c r="Q39" s="70"/>
      <c r="R39" s="63"/>
      <c r="S39" s="63"/>
      <c r="T39" s="70"/>
      <c r="U39" s="63"/>
    </row>
    <row r="40" spans="1:27" ht="89.25" x14ac:dyDescent="0.2">
      <c r="A40" s="68" t="s">
        <v>7</v>
      </c>
      <c r="B40" s="71" t="s">
        <v>96</v>
      </c>
      <c r="C40" s="71" t="s">
        <v>97</v>
      </c>
      <c r="D40" s="64" t="s">
        <v>8</v>
      </c>
      <c r="E40" s="52" t="s">
        <v>9</v>
      </c>
      <c r="F40" s="65" t="s">
        <v>129</v>
      </c>
      <c r="G40" s="65" t="s">
        <v>158</v>
      </c>
      <c r="H40" s="65" t="s">
        <v>159</v>
      </c>
      <c r="I40" s="80" t="s">
        <v>160</v>
      </c>
      <c r="J40" s="65" t="s">
        <v>161</v>
      </c>
      <c r="K40" s="65" t="s">
        <v>162</v>
      </c>
      <c r="L40" s="65" t="s">
        <v>163</v>
      </c>
      <c r="M40" s="65" t="s">
        <v>164</v>
      </c>
      <c r="N40" s="65" t="s">
        <v>165</v>
      </c>
      <c r="O40" s="65" t="s">
        <v>385</v>
      </c>
      <c r="P40" s="65" t="s">
        <v>166</v>
      </c>
      <c r="Q40" s="65" t="s">
        <v>382</v>
      </c>
      <c r="R40" s="80" t="s">
        <v>167</v>
      </c>
      <c r="S40" s="65" t="s">
        <v>168</v>
      </c>
      <c r="T40" s="107" t="s">
        <v>169</v>
      </c>
      <c r="U40" s="65" t="s">
        <v>170</v>
      </c>
      <c r="V40" s="65" t="s">
        <v>171</v>
      </c>
      <c r="W40" s="107" t="s">
        <v>172</v>
      </c>
      <c r="X40" s="65" t="s">
        <v>173</v>
      </c>
      <c r="Y40" s="65" t="s">
        <v>174</v>
      </c>
      <c r="Z40" s="65" t="s">
        <v>175</v>
      </c>
      <c r="AA40" s="65" t="s">
        <v>176</v>
      </c>
    </row>
    <row r="41" spans="1:27" x14ac:dyDescent="0.2">
      <c r="A41" s="66">
        <v>43</v>
      </c>
      <c r="B41" s="66"/>
      <c r="C41" s="66"/>
      <c r="D41" s="3" t="s">
        <v>10</v>
      </c>
      <c r="E41" s="90" t="s">
        <v>102</v>
      </c>
      <c r="F41" s="90">
        <v>2938259.2013440435</v>
      </c>
      <c r="G41" s="90">
        <v>3113912.2821207242</v>
      </c>
      <c r="H41" s="98">
        <v>-5.6409129372472999E-2</v>
      </c>
      <c r="I41" s="127">
        <v>4.0066526058438301E-2</v>
      </c>
      <c r="J41" s="98">
        <v>2.8623379461147989E-3</v>
      </c>
      <c r="K41" s="90">
        <v>3064732</v>
      </c>
      <c r="L41" s="90">
        <v>329.70806476579668</v>
      </c>
      <c r="M41" s="98">
        <v>-5.2814290608076297E-2</v>
      </c>
      <c r="N41" s="98">
        <v>4.3043445111344836E-2</v>
      </c>
      <c r="O41" s="90">
        <v>105875.29150489465</v>
      </c>
      <c r="P41" s="90">
        <v>0</v>
      </c>
      <c r="Q41" s="90">
        <v>3170607.2915048948</v>
      </c>
      <c r="R41" s="103">
        <v>1061465.9643539612</v>
      </c>
      <c r="S41" s="45">
        <v>114.19396179564956</v>
      </c>
      <c r="T41" s="104">
        <v>6.4339271597040115E-2</v>
      </c>
      <c r="U41" s="45">
        <v>2003266.0356460388</v>
      </c>
      <c r="V41" s="90">
        <v>215.51410297014712</v>
      </c>
      <c r="W41" s="104">
        <v>3.2101257289252949E-2</v>
      </c>
      <c r="X41" s="45">
        <v>341981.16212862852</v>
      </c>
      <c r="Y41" s="98">
        <v>2.0889876229365223E-2</v>
      </c>
      <c r="Z41" s="90">
        <v>36.790801659586634</v>
      </c>
      <c r="AA41" s="90">
        <v>2345247.1977746673</v>
      </c>
    </row>
    <row r="42" spans="1:27" x14ac:dyDescent="0.2">
      <c r="A42" s="66">
        <v>2</v>
      </c>
      <c r="B42" s="66"/>
      <c r="C42" s="66"/>
      <c r="D42" s="3" t="s">
        <v>19</v>
      </c>
      <c r="E42" s="90" t="s">
        <v>20</v>
      </c>
      <c r="F42" s="90">
        <v>2897524.9018210415</v>
      </c>
      <c r="G42" s="90">
        <v>2839772.8888038881</v>
      </c>
      <c r="H42" s="98">
        <v>2.0336842162571145E-2</v>
      </c>
      <c r="I42" s="127">
        <v>3.8514879821798909E-2</v>
      </c>
      <c r="J42" s="98">
        <v>-1.8795579945829588E-3</v>
      </c>
      <c r="K42" s="90">
        <v>3003466</v>
      </c>
      <c r="L42" s="90">
        <v>375.5457808271027</v>
      </c>
      <c r="M42" s="98">
        <v>1.7785692614039172E-2</v>
      </c>
      <c r="N42" s="98">
        <v>3.656261870687505E-2</v>
      </c>
      <c r="O42" s="90">
        <v>103745.29430763725</v>
      </c>
      <c r="P42" s="90">
        <v>4271.7125499019367</v>
      </c>
      <c r="Q42" s="90">
        <v>3111483.0068575391</v>
      </c>
      <c r="R42" s="103">
        <v>910331.3654472687</v>
      </c>
      <c r="S42" s="45">
        <v>113.82552805601834</v>
      </c>
      <c r="T42" s="104">
        <v>6.4458780821366801E-2</v>
      </c>
      <c r="U42" s="45">
        <v>2093134.6345527314</v>
      </c>
      <c r="V42" s="90">
        <v>261.7202527710844</v>
      </c>
      <c r="W42" s="104">
        <v>2.4881309362585924E-2</v>
      </c>
      <c r="X42" s="45">
        <v>271215.69893558015</v>
      </c>
      <c r="Y42" s="98">
        <v>2.0889876229365223E-2</v>
      </c>
      <c r="Z42" s="90">
        <v>33.912124002512712</v>
      </c>
      <c r="AA42" s="90">
        <v>2364350.3334883116</v>
      </c>
    </row>
    <row r="43" spans="1:27" x14ac:dyDescent="0.2">
      <c r="A43" s="66">
        <v>3</v>
      </c>
      <c r="B43" s="66"/>
      <c r="C43" s="66"/>
      <c r="D43" s="3" t="s">
        <v>27</v>
      </c>
      <c r="E43" s="90" t="s">
        <v>28</v>
      </c>
      <c r="F43" s="90">
        <v>3985599.3733224222</v>
      </c>
      <c r="G43" s="90">
        <v>3978479.7911666278</v>
      </c>
      <c r="H43" s="98">
        <v>1.7895232675559924E-3</v>
      </c>
      <c r="I43" s="127">
        <v>3.9408573269958058E-2</v>
      </c>
      <c r="J43" s="98">
        <v>1.0665078725176247E-4</v>
      </c>
      <c r="K43" s="90">
        <v>4143107</v>
      </c>
      <c r="L43" s="90">
        <v>343.77195075161416</v>
      </c>
      <c r="M43" s="98">
        <v>1.9826263481312889E-3</v>
      </c>
      <c r="N43" s="98">
        <v>3.9519181915737445E-2</v>
      </c>
      <c r="O43" s="90">
        <v>113541.46678425116</v>
      </c>
      <c r="P43" s="90">
        <v>1009.7452841283496</v>
      </c>
      <c r="Q43" s="90">
        <v>4257658.2120683789</v>
      </c>
      <c r="R43" s="103">
        <v>1346630.9342365812</v>
      </c>
      <c r="S43" s="45">
        <v>111.73593711313232</v>
      </c>
      <c r="T43" s="104">
        <v>6.4674601594996162E-2</v>
      </c>
      <c r="U43" s="45">
        <v>2796476.0657634186</v>
      </c>
      <c r="V43" s="90">
        <v>232.03601363848188</v>
      </c>
      <c r="W43" s="104">
        <v>2.7824960467880411E-2</v>
      </c>
      <c r="X43" s="45">
        <v>423391.51051747386</v>
      </c>
      <c r="Y43" s="98">
        <v>2.0889876229365223E-2</v>
      </c>
      <c r="Z43" s="90">
        <v>35.130670171507653</v>
      </c>
      <c r="AA43" s="90">
        <v>3219867.5762808919</v>
      </c>
    </row>
    <row r="44" spans="1:27" x14ac:dyDescent="0.2">
      <c r="A44" s="66">
        <v>4</v>
      </c>
      <c r="B44" s="66"/>
      <c r="C44" s="66"/>
      <c r="D44" s="3" t="s">
        <v>51</v>
      </c>
      <c r="E44" s="90" t="s">
        <v>52</v>
      </c>
      <c r="F44" s="90">
        <v>2403010.4960313458</v>
      </c>
      <c r="G44" s="90">
        <v>2584395.9819801073</v>
      </c>
      <c r="H44" s="98">
        <v>-7.0184866101590138E-2</v>
      </c>
      <c r="I44" s="127">
        <v>4.1193620474486048E-2</v>
      </c>
      <c r="J44" s="98">
        <v>3.3890554216230262E-3</v>
      </c>
      <c r="K44" s="90">
        <v>2510479</v>
      </c>
      <c r="L44" s="90">
        <v>340.65125493776651</v>
      </c>
      <c r="M44" s="98">
        <v>-6.6722149633148709E-2</v>
      </c>
      <c r="N44" s="98">
        <v>4.4722444677683271E-2</v>
      </c>
      <c r="O44" s="90">
        <v>37026.434408813599</v>
      </c>
      <c r="P44" s="90">
        <v>8702.7620253241876</v>
      </c>
      <c r="Q44" s="90">
        <v>2556208.1964341379</v>
      </c>
      <c r="R44" s="103">
        <v>825389.62636630458</v>
      </c>
      <c r="S44" s="45">
        <v>111.99855168447769</v>
      </c>
      <c r="T44" s="104">
        <v>6.6147393456221781E-2</v>
      </c>
      <c r="U44" s="45">
        <v>1685089.3736336953</v>
      </c>
      <c r="V44" s="90">
        <v>228.65270325328882</v>
      </c>
      <c r="W44" s="104">
        <v>3.4539214358267012E-2</v>
      </c>
      <c r="X44" s="45">
        <v>184519.94639164687</v>
      </c>
      <c r="Y44" s="98">
        <v>2.0889876229365445E-2</v>
      </c>
      <c r="Z44" s="90">
        <v>25.037831943371724</v>
      </c>
      <c r="AA44" s="90">
        <v>1869609.3200253421</v>
      </c>
    </row>
    <row r="45" spans="1:27" x14ac:dyDescent="0.2">
      <c r="A45" s="66">
        <v>5</v>
      </c>
      <c r="B45" s="66"/>
      <c r="C45" s="66"/>
      <c r="D45" s="3" t="s">
        <v>53</v>
      </c>
      <c r="E45" s="90" t="s">
        <v>54</v>
      </c>
      <c r="F45" s="90">
        <v>4017086.4056393262</v>
      </c>
      <c r="G45" s="90">
        <v>3838036.97503863</v>
      </c>
      <c r="H45" s="98">
        <v>4.6651304238384483E-2</v>
      </c>
      <c r="I45" s="127">
        <v>3.6269549318798777E-2</v>
      </c>
      <c r="J45" s="98">
        <v>-1.4420457041757037E-3</v>
      </c>
      <c r="K45" s="90">
        <v>4156781</v>
      </c>
      <c r="L45" s="90">
        <v>374.15702296050938</v>
      </c>
      <c r="M45" s="98">
        <v>4.3084504405789259E-2</v>
      </c>
      <c r="N45" s="98">
        <v>3.4775103210268332E-2</v>
      </c>
      <c r="O45" s="90">
        <v>196323.13895597885</v>
      </c>
      <c r="P45" s="90">
        <v>46167.800518631899</v>
      </c>
      <c r="Q45" s="90">
        <v>4399271.9394746106</v>
      </c>
      <c r="R45" s="103">
        <v>1091068.6153956971</v>
      </c>
      <c r="S45" s="45">
        <v>98.208441816419736</v>
      </c>
      <c r="T45" s="104">
        <v>6.3768110164031944E-2</v>
      </c>
      <c r="U45" s="45">
        <v>3065712.3846043032</v>
      </c>
      <c r="V45" s="90">
        <v>275.9485811440897</v>
      </c>
      <c r="W45" s="104">
        <v>2.483431986227691E-2</v>
      </c>
      <c r="X45" s="45">
        <v>429151.19918383384</v>
      </c>
      <c r="Y45" s="98">
        <v>2.0889876229365223E-2</v>
      </c>
      <c r="Z45" s="90">
        <v>38.628432695048367</v>
      </c>
      <c r="AA45" s="90">
        <v>3494863.5837881365</v>
      </c>
    </row>
    <row r="46" spans="1:27" x14ac:dyDescent="0.2">
      <c r="A46" s="66">
        <v>6</v>
      </c>
      <c r="B46" s="66"/>
      <c r="C46" s="66"/>
      <c r="D46" s="3" t="s">
        <v>61</v>
      </c>
      <c r="E46" s="90" t="s">
        <v>62</v>
      </c>
      <c r="F46" s="90">
        <v>3352290.4152936582</v>
      </c>
      <c r="G46" s="90">
        <v>3262747.727917158</v>
      </c>
      <c r="H46" s="98">
        <v>2.7443950572807907E-2</v>
      </c>
      <c r="I46" s="127">
        <v>4.1373292183801702E-2</v>
      </c>
      <c r="J46" s="98">
        <v>-2.023645076176782E-3</v>
      </c>
      <c r="K46" s="90">
        <v>3483921</v>
      </c>
      <c r="L46" s="90">
        <v>351.4689626106271</v>
      </c>
      <c r="M46" s="98">
        <v>2.6329541720787164E-2</v>
      </c>
      <c r="N46" s="98">
        <v>3.9265865542502887E-2</v>
      </c>
      <c r="O46" s="90">
        <v>67851.976480509518</v>
      </c>
      <c r="P46" s="90">
        <v>13208.119423940107</v>
      </c>
      <c r="Q46" s="90">
        <v>3564981.0959044499</v>
      </c>
      <c r="R46" s="103">
        <v>1212941.4035246649</v>
      </c>
      <c r="S46" s="45">
        <v>122.36536270606936</v>
      </c>
      <c r="T46" s="104">
        <v>6.5652912439497335E-2</v>
      </c>
      <c r="U46" s="45">
        <v>2270979.5964753353</v>
      </c>
      <c r="V46" s="90">
        <v>229.10359990455771</v>
      </c>
      <c r="W46" s="104">
        <v>2.5700787699926231E-2</v>
      </c>
      <c r="X46" s="45">
        <v>303583.09738681954</v>
      </c>
      <c r="Y46" s="98">
        <v>2.0889876229365223E-2</v>
      </c>
      <c r="Z46" s="90">
        <v>30.626422443180093</v>
      </c>
      <c r="AA46" s="90">
        <v>2574562.6938621546</v>
      </c>
    </row>
    <row r="47" spans="1:27" x14ac:dyDescent="0.2">
      <c r="A47" s="66">
        <v>7</v>
      </c>
      <c r="B47" s="66"/>
      <c r="C47" s="66"/>
      <c r="D47" s="3" t="s">
        <v>66</v>
      </c>
      <c r="E47" s="90" t="s">
        <v>67</v>
      </c>
      <c r="F47" s="90">
        <v>2139983.4252116196</v>
      </c>
      <c r="G47" s="90">
        <v>2116408.5716363247</v>
      </c>
      <c r="H47" s="98">
        <v>1.1139084339026217E-2</v>
      </c>
      <c r="I47" s="127">
        <v>4.27662235754942E-2</v>
      </c>
      <c r="J47" s="98">
        <v>-1.9495678656714424E-4</v>
      </c>
      <c r="K47" s="90">
        <v>2231068</v>
      </c>
      <c r="L47" s="90">
        <v>361.03602280820996</v>
      </c>
      <c r="M47" s="98">
        <v>1.1917082447223004E-2</v>
      </c>
      <c r="N47" s="98">
        <v>4.2563215076945271E-2</v>
      </c>
      <c r="O47" s="90">
        <v>50910.85410678562</v>
      </c>
      <c r="P47" s="90">
        <v>17631.054931856488</v>
      </c>
      <c r="Q47" s="90">
        <v>2299609.9090386424</v>
      </c>
      <c r="R47" s="103">
        <v>779070.71537951892</v>
      </c>
      <c r="S47" s="45">
        <v>126.07082911276947</v>
      </c>
      <c r="T47" s="104">
        <v>6.7089494787397008E-2</v>
      </c>
      <c r="U47" s="45">
        <v>1451997.2846204811</v>
      </c>
      <c r="V47" s="90">
        <v>234.96519369544041</v>
      </c>
      <c r="W47" s="104">
        <v>2.9862702809484443E-2</v>
      </c>
      <c r="X47" s="45">
        <v>205055.57324480976</v>
      </c>
      <c r="Y47" s="98">
        <v>2.0889876229365223E-2</v>
      </c>
      <c r="Z47" s="90">
        <v>33.182515557107045</v>
      </c>
      <c r="AA47" s="90">
        <v>1657052.8578652907</v>
      </c>
    </row>
    <row r="48" spans="1:27" x14ac:dyDescent="0.2">
      <c r="A48" s="69" t="s">
        <v>82</v>
      </c>
      <c r="B48" s="69"/>
      <c r="C48" s="69"/>
      <c r="D48" s="3" t="s">
        <v>82</v>
      </c>
      <c r="E48" s="3" t="s">
        <v>137</v>
      </c>
      <c r="F48" s="67" t="s">
        <v>150</v>
      </c>
      <c r="G48" s="67" t="s">
        <v>150</v>
      </c>
      <c r="H48" s="73" t="s">
        <v>177</v>
      </c>
      <c r="I48" s="130" t="s">
        <v>178</v>
      </c>
      <c r="J48" s="73" t="s">
        <v>179</v>
      </c>
      <c r="K48" s="67" t="s">
        <v>180</v>
      </c>
      <c r="L48" s="67" t="s">
        <v>181</v>
      </c>
      <c r="M48" s="73" t="s">
        <v>179</v>
      </c>
      <c r="N48" s="73" t="s">
        <v>178</v>
      </c>
      <c r="O48" s="67" t="s">
        <v>182</v>
      </c>
      <c r="P48" s="67" t="s">
        <v>374</v>
      </c>
      <c r="Q48" s="67" t="s">
        <v>375</v>
      </c>
      <c r="R48" s="108" t="s">
        <v>183</v>
      </c>
      <c r="S48" s="67" t="s">
        <v>184</v>
      </c>
      <c r="T48" s="109" t="s">
        <v>185</v>
      </c>
      <c r="U48" s="67" t="s">
        <v>186</v>
      </c>
      <c r="V48" s="67" t="s">
        <v>187</v>
      </c>
      <c r="W48" s="109" t="s">
        <v>188</v>
      </c>
      <c r="X48" s="67" t="s">
        <v>189</v>
      </c>
      <c r="Y48" s="73" t="s">
        <v>190</v>
      </c>
      <c r="Z48" s="67" t="s">
        <v>191</v>
      </c>
      <c r="AA48" s="67" t="s">
        <v>192</v>
      </c>
    </row>
  </sheetData>
  <pageMargins left="0.39370078740157483" right="0.39370078740157483" top="0.39370078740157483" bottom="0.39370078740157483" header="0.31496062992125984" footer="0.31496062992125984"/>
  <pageSetup paperSize="9" scale="48" orientation="landscape" horizontalDpi="90" verticalDpi="9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84DB-8141-44DC-A0AB-909705D49A8C}">
  <sheetPr>
    <tabColor rgb="FF005EB8"/>
    <pageSetUpPr fitToPage="1"/>
  </sheetPr>
  <dimension ref="A1:AB50"/>
  <sheetViews>
    <sheetView topLeftCell="E1" workbookViewId="0">
      <selection activeCell="O41" sqref="O41"/>
    </sheetView>
  </sheetViews>
  <sheetFormatPr defaultColWidth="9.140625" defaultRowHeight="12.75" x14ac:dyDescent="0.2"/>
  <cols>
    <col min="1" max="1" width="4.5703125" style="69" customWidth="1"/>
    <col min="2" max="2" width="4.7109375" style="3" customWidth="1"/>
    <col min="3" max="3" width="20.7109375" style="3" customWidth="1"/>
    <col min="4" max="4" width="6.28515625" style="3" customWidth="1"/>
    <col min="5" max="5" width="54.85546875" style="3" customWidth="1"/>
    <col min="6" max="6" width="15" style="3" customWidth="1"/>
    <col min="7" max="9" width="11.7109375" style="3" customWidth="1"/>
    <col min="10" max="10" width="13.28515625" style="3" customWidth="1"/>
    <col min="11" max="12" width="15.28515625" style="3" customWidth="1"/>
    <col min="13" max="13" width="13.140625" style="3" customWidth="1"/>
    <col min="14" max="14" width="16.140625" style="3" customWidth="1"/>
    <col min="15" max="16" width="11.7109375" style="3" customWidth="1"/>
    <col min="17" max="17" width="15" style="3" customWidth="1"/>
    <col min="18" max="20" width="11.7109375" style="3" customWidth="1"/>
    <col min="21" max="27" width="14.5703125" style="3" customWidth="1"/>
    <col min="28" max="28" width="14.5703125" style="3" bestFit="1" customWidth="1"/>
    <col min="29" max="29" width="15.42578125" style="3" bestFit="1" customWidth="1"/>
    <col min="30" max="16384" width="9.140625" style="3"/>
  </cols>
  <sheetData>
    <row r="1" spans="1:27" s="97" customFormat="1" ht="37.5" customHeight="1" x14ac:dyDescent="0.25">
      <c r="A1" s="50" t="s">
        <v>264</v>
      </c>
      <c r="AA1" s="51" t="s">
        <v>346</v>
      </c>
    </row>
    <row r="2" spans="1:27" ht="89.25" x14ac:dyDescent="0.2">
      <c r="A2" s="68" t="s">
        <v>7</v>
      </c>
      <c r="B2" s="52" t="s">
        <v>8</v>
      </c>
      <c r="C2" s="52" t="s">
        <v>9</v>
      </c>
      <c r="D2" s="52" t="s">
        <v>103</v>
      </c>
      <c r="E2" s="52" t="s">
        <v>117</v>
      </c>
      <c r="F2" s="53" t="s">
        <v>193</v>
      </c>
      <c r="G2" s="53" t="s">
        <v>194</v>
      </c>
      <c r="H2" s="53" t="s">
        <v>195</v>
      </c>
      <c r="I2" s="79" t="s">
        <v>196</v>
      </c>
      <c r="J2" s="53" t="s">
        <v>197</v>
      </c>
      <c r="K2" s="53" t="s">
        <v>198</v>
      </c>
      <c r="L2" s="53" t="s">
        <v>199</v>
      </c>
      <c r="M2" s="53" t="s">
        <v>200</v>
      </c>
      <c r="N2" s="53" t="s">
        <v>201</v>
      </c>
      <c r="O2" s="53" t="s">
        <v>386</v>
      </c>
      <c r="P2" s="53" t="s">
        <v>202</v>
      </c>
      <c r="Q2" s="53" t="s">
        <v>381</v>
      </c>
      <c r="R2" s="79" t="s">
        <v>203</v>
      </c>
      <c r="S2" s="53" t="s">
        <v>204</v>
      </c>
      <c r="T2" s="102" t="s">
        <v>205</v>
      </c>
      <c r="U2" s="53" t="s">
        <v>206</v>
      </c>
      <c r="V2" s="53" t="s">
        <v>207</v>
      </c>
      <c r="W2" s="102" t="s">
        <v>208</v>
      </c>
      <c r="X2" s="53" t="s">
        <v>209</v>
      </c>
      <c r="Y2" s="53" t="s">
        <v>210</v>
      </c>
      <c r="Z2" s="53" t="s">
        <v>211</v>
      </c>
      <c r="AA2" s="53" t="s">
        <v>212</v>
      </c>
    </row>
    <row r="3" spans="1:27" x14ac:dyDescent="0.2">
      <c r="A3" s="27">
        <v>1</v>
      </c>
      <c r="B3" s="12" t="s">
        <v>10</v>
      </c>
      <c r="C3" s="3" t="s">
        <v>102</v>
      </c>
      <c r="D3" s="3" t="s">
        <v>11</v>
      </c>
      <c r="E3" s="99" t="s">
        <v>12</v>
      </c>
      <c r="F3" s="99">
        <v>613550</v>
      </c>
      <c r="G3" s="99">
        <v>642827.65867224149</v>
      </c>
      <c r="H3" s="98">
        <v>-4.5545113495449763E-2</v>
      </c>
      <c r="I3" s="127">
        <v>4.1317174709492491E-2</v>
      </c>
      <c r="J3" s="98">
        <v>3.1354716104087742E-3</v>
      </c>
      <c r="K3" s="90">
        <v>640903</v>
      </c>
      <c r="L3" s="90">
        <v>352.05442713149688</v>
      </c>
      <c r="M3" s="98">
        <v>-4.0755143139778349E-2</v>
      </c>
      <c r="N3" s="98">
        <v>4.4581533697335196E-2</v>
      </c>
      <c r="O3" s="90">
        <v>11869.641782235851</v>
      </c>
      <c r="P3" s="90">
        <v>2092.3927964851737</v>
      </c>
      <c r="Q3" s="90">
        <v>654865.03457872104</v>
      </c>
      <c r="R3" s="103">
        <v>243498.55873979651</v>
      </c>
      <c r="S3" s="45">
        <v>133.75619337791241</v>
      </c>
      <c r="T3" s="104">
        <v>6.4259262158660624E-2</v>
      </c>
      <c r="U3" s="45">
        <v>397404.44126020349</v>
      </c>
      <c r="V3" s="90">
        <v>218.29823375358444</v>
      </c>
      <c r="W3" s="104">
        <v>3.2880045717979645E-2</v>
      </c>
      <c r="X3" s="45">
        <v>71223.894272061429</v>
      </c>
      <c r="Y3" s="98">
        <v>2.0512485047466056E-2</v>
      </c>
      <c r="Z3" s="90">
        <v>39.123997384978523</v>
      </c>
      <c r="AA3" s="90">
        <v>468628.3355322649</v>
      </c>
    </row>
    <row r="4" spans="1:27" x14ac:dyDescent="0.2">
      <c r="A4" s="27">
        <v>2</v>
      </c>
      <c r="B4" s="13" t="s">
        <v>10</v>
      </c>
      <c r="C4" s="55" t="s">
        <v>102</v>
      </c>
      <c r="D4" s="3" t="s">
        <v>13</v>
      </c>
      <c r="E4" s="99" t="s">
        <v>14</v>
      </c>
      <c r="F4" s="99">
        <v>1107476</v>
      </c>
      <c r="G4" s="99">
        <v>1165044.7333301615</v>
      </c>
      <c r="H4" s="98">
        <v>-4.941332438421242E-2</v>
      </c>
      <c r="I4" s="127">
        <v>4.0094969624612203E-2</v>
      </c>
      <c r="J4" s="98">
        <v>3.2287007854271922E-3</v>
      </c>
      <c r="K4" s="90">
        <v>1155599</v>
      </c>
      <c r="L4" s="90">
        <v>355.74465579398748</v>
      </c>
      <c r="M4" s="98">
        <v>-4.5251381984717676E-2</v>
      </c>
      <c r="N4" s="98">
        <v>4.3452860378012659E-2</v>
      </c>
      <c r="O4" s="90">
        <v>36564.812402810712</v>
      </c>
      <c r="P4" s="90">
        <v>0</v>
      </c>
      <c r="Q4" s="90">
        <v>1192163.8124028107</v>
      </c>
      <c r="R4" s="103">
        <v>417273.40231746709</v>
      </c>
      <c r="S4" s="45">
        <v>128.45527114458682</v>
      </c>
      <c r="T4" s="104">
        <v>6.3566020589535421E-2</v>
      </c>
      <c r="U4" s="45">
        <v>738325.59768253285</v>
      </c>
      <c r="V4" s="90">
        <v>227.28938464940063</v>
      </c>
      <c r="W4" s="104">
        <v>3.241856910951002E-2</v>
      </c>
      <c r="X4" s="45">
        <v>115612.23022143956</v>
      </c>
      <c r="Y4" s="98">
        <v>2.0512485047466056E-2</v>
      </c>
      <c r="Z4" s="90">
        <v>35.590575143887499</v>
      </c>
      <c r="AA4" s="90">
        <v>853937.82790397247</v>
      </c>
    </row>
    <row r="5" spans="1:27" x14ac:dyDescent="0.2">
      <c r="A5" s="27">
        <v>3</v>
      </c>
      <c r="B5" s="13" t="s">
        <v>10</v>
      </c>
      <c r="C5" s="55" t="s">
        <v>102</v>
      </c>
      <c r="D5" s="3" t="s">
        <v>15</v>
      </c>
      <c r="E5" s="99" t="s">
        <v>16</v>
      </c>
      <c r="F5" s="99">
        <v>528228</v>
      </c>
      <c r="G5" s="99">
        <v>534918.17589360499</v>
      </c>
      <c r="H5" s="98">
        <v>-1.2506914505996614E-2</v>
      </c>
      <c r="I5" s="127">
        <v>3.8358926992591212E-2</v>
      </c>
      <c r="J5" s="98">
        <v>8.7921093703622623E-4</v>
      </c>
      <c r="K5" s="90">
        <v>548972</v>
      </c>
      <c r="L5" s="90">
        <v>357.09280987244557</v>
      </c>
      <c r="M5" s="98">
        <v>-1.1870837618385588E-2</v>
      </c>
      <c r="N5" s="98">
        <v>3.927092089022155E-2</v>
      </c>
      <c r="O5" s="90">
        <v>27711.869481649275</v>
      </c>
      <c r="P5" s="90">
        <v>0</v>
      </c>
      <c r="Q5" s="90">
        <v>576683.86948164925</v>
      </c>
      <c r="R5" s="103">
        <v>174076.93313660636</v>
      </c>
      <c r="S5" s="45">
        <v>113.23277177657255</v>
      </c>
      <c r="T5" s="104">
        <v>6.384800270469726E-2</v>
      </c>
      <c r="U5" s="45">
        <v>374895.06686339364</v>
      </c>
      <c r="V5" s="90">
        <v>243.86003809587297</v>
      </c>
      <c r="W5" s="104">
        <v>2.8240880566587023E-2</v>
      </c>
      <c r="X5" s="45">
        <v>59877.697556040162</v>
      </c>
      <c r="Y5" s="98">
        <v>2.0512485047466056E-2</v>
      </c>
      <c r="Z5" s="90">
        <v>38.948972386531281</v>
      </c>
      <c r="AA5" s="90">
        <v>434772.76441943378</v>
      </c>
    </row>
    <row r="6" spans="1:27" x14ac:dyDescent="0.2">
      <c r="A6" s="28">
        <v>4</v>
      </c>
      <c r="B6" s="14" t="s">
        <v>10</v>
      </c>
      <c r="C6" s="15" t="s">
        <v>102</v>
      </c>
      <c r="D6" s="16" t="s">
        <v>17</v>
      </c>
      <c r="E6" s="47" t="s">
        <v>18</v>
      </c>
      <c r="F6" s="47">
        <v>815478</v>
      </c>
      <c r="G6" s="47">
        <v>892828.34992687905</v>
      </c>
      <c r="H6" s="44">
        <v>-8.6635185736669174E-2</v>
      </c>
      <c r="I6" s="128">
        <v>3.9102459944256256E-2</v>
      </c>
      <c r="J6" s="44">
        <v>3.3034128665611899E-3</v>
      </c>
      <c r="K6" s="43">
        <v>850164</v>
      </c>
      <c r="L6" s="43">
        <v>312.86851494920512</v>
      </c>
      <c r="M6" s="44">
        <v>-8.3057096995098778E-2</v>
      </c>
      <c r="N6" s="44">
        <v>4.2534562551043598E-2</v>
      </c>
      <c r="O6" s="43">
        <v>32663.074837250522</v>
      </c>
      <c r="P6" s="43">
        <v>1221.0331371962645</v>
      </c>
      <c r="Q6" s="43">
        <v>884048.10797444673</v>
      </c>
      <c r="R6" s="105">
        <v>294161.76809757575</v>
      </c>
      <c r="S6" s="43">
        <v>108.25435508857231</v>
      </c>
      <c r="T6" s="106">
        <v>6.3084566823910171E-2</v>
      </c>
      <c r="U6" s="43">
        <v>556002.23190242425</v>
      </c>
      <c r="V6" s="43">
        <v>204.61415986063281</v>
      </c>
      <c r="W6" s="106">
        <v>3.1980364741142964E-2</v>
      </c>
      <c r="X6" s="43">
        <v>102282.22355376591</v>
      </c>
      <c r="Y6" s="44">
        <v>2.0512485047466056E-2</v>
      </c>
      <c r="Z6" s="43">
        <v>37.640840342533153</v>
      </c>
      <c r="AA6" s="43">
        <v>658284.45545619016</v>
      </c>
    </row>
    <row r="7" spans="1:27" x14ac:dyDescent="0.2">
      <c r="A7" s="27">
        <v>5</v>
      </c>
      <c r="B7" s="57" t="s">
        <v>19</v>
      </c>
      <c r="C7" s="58" t="s">
        <v>20</v>
      </c>
      <c r="D7" s="3" t="s">
        <v>21</v>
      </c>
      <c r="E7" s="99" t="s">
        <v>22</v>
      </c>
      <c r="F7" s="99">
        <v>1065980</v>
      </c>
      <c r="G7" s="99">
        <v>1025177.0709719741</v>
      </c>
      <c r="H7" s="98">
        <v>3.9800859952262346E-2</v>
      </c>
      <c r="I7" s="127">
        <v>4.067829939505635E-2</v>
      </c>
      <c r="J7" s="98">
        <v>-3.3060789898802885E-3</v>
      </c>
      <c r="K7" s="90">
        <v>1105675</v>
      </c>
      <c r="L7" s="90">
        <v>391.20885470496393</v>
      </c>
      <c r="M7" s="98">
        <v>3.7037739994008279E-2</v>
      </c>
      <c r="N7" s="98">
        <v>3.7238034484699423E-2</v>
      </c>
      <c r="O7" s="90">
        <v>49300.913067702881</v>
      </c>
      <c r="P7" s="90">
        <v>32851.01453077724</v>
      </c>
      <c r="Q7" s="90">
        <v>1187826.9275984801</v>
      </c>
      <c r="R7" s="103">
        <v>384549.84123383323</v>
      </c>
      <c r="S7" s="45">
        <v>136.06105136325198</v>
      </c>
      <c r="T7" s="104">
        <v>6.4830370891742373E-2</v>
      </c>
      <c r="U7" s="45">
        <v>721125.15876616677</v>
      </c>
      <c r="V7" s="90">
        <v>255.14780334171201</v>
      </c>
      <c r="W7" s="104">
        <v>2.3100671614288082E-2</v>
      </c>
      <c r="X7" s="45">
        <v>94360.427654471758</v>
      </c>
      <c r="Y7" s="98">
        <v>2.0512485047466056E-2</v>
      </c>
      <c r="Z7" s="90">
        <v>33.386514872974878</v>
      </c>
      <c r="AA7" s="90">
        <v>815485.58642063849</v>
      </c>
    </row>
    <row r="8" spans="1:27" x14ac:dyDescent="0.2">
      <c r="A8" s="27">
        <v>6</v>
      </c>
      <c r="B8" s="13" t="s">
        <v>19</v>
      </c>
      <c r="C8" s="55" t="s">
        <v>20</v>
      </c>
      <c r="D8" s="3" t="s">
        <v>23</v>
      </c>
      <c r="E8" s="99" t="s">
        <v>24</v>
      </c>
      <c r="F8" s="99">
        <v>1223122</v>
      </c>
      <c r="G8" s="99">
        <v>1191224.9326079574</v>
      </c>
      <c r="H8" s="98">
        <v>2.6776695583604182E-2</v>
      </c>
      <c r="I8" s="127">
        <v>3.6391764249531035E-2</v>
      </c>
      <c r="J8" s="98">
        <v>-1.8229271327639207E-3</v>
      </c>
      <c r="K8" s="90">
        <v>1265323</v>
      </c>
      <c r="L8" s="90">
        <v>380.32950918286878</v>
      </c>
      <c r="M8" s="98">
        <v>2.3008143262144509E-2</v>
      </c>
      <c r="N8" s="98">
        <v>3.4502690655551893E-2</v>
      </c>
      <c r="O8" s="90">
        <v>43326.970658430633</v>
      </c>
      <c r="P8" s="90">
        <v>38249.394030819298</v>
      </c>
      <c r="Q8" s="90">
        <v>1346899.36468925</v>
      </c>
      <c r="R8" s="103">
        <v>347458.57047116692</v>
      </c>
      <c r="S8" s="45">
        <v>104.43874612939157</v>
      </c>
      <c r="T8" s="104">
        <v>6.3151065077898583E-2</v>
      </c>
      <c r="U8" s="45">
        <v>917864.42952883313</v>
      </c>
      <c r="V8" s="90">
        <v>275.8907630534772</v>
      </c>
      <c r="W8" s="104">
        <v>2.4056607983901079E-2</v>
      </c>
      <c r="X8" s="45">
        <v>118039.28576495562</v>
      </c>
      <c r="Y8" s="98">
        <v>2.0512485047466056E-2</v>
      </c>
      <c r="Z8" s="90">
        <v>35.480129278675854</v>
      </c>
      <c r="AA8" s="90">
        <v>1035903.7152937888</v>
      </c>
    </row>
    <row r="9" spans="1:27" x14ac:dyDescent="0.2">
      <c r="A9" s="28">
        <v>7</v>
      </c>
      <c r="B9" s="14" t="s">
        <v>19</v>
      </c>
      <c r="C9" s="15" t="s">
        <v>20</v>
      </c>
      <c r="D9" s="16" t="s">
        <v>25</v>
      </c>
      <c r="E9" s="47" t="s">
        <v>26</v>
      </c>
      <c r="F9" s="47">
        <v>714364</v>
      </c>
      <c r="G9" s="47">
        <v>734578.75965522544</v>
      </c>
      <c r="H9" s="44">
        <v>-2.7518845854885954E-2</v>
      </c>
      <c r="I9" s="128">
        <v>3.8949395168033744E-2</v>
      </c>
      <c r="J9" s="44">
        <v>2.7130062492254029E-3</v>
      </c>
      <c r="K9" s="43">
        <v>744202</v>
      </c>
      <c r="L9" s="43">
        <v>395.81348246271318</v>
      </c>
      <c r="M9" s="44">
        <v>-2.5240632546781105E-2</v>
      </c>
      <c r="N9" s="44">
        <v>4.1768622159011448E-2</v>
      </c>
      <c r="O9" s="43">
        <v>13992.489269080694</v>
      </c>
      <c r="P9" s="43">
        <v>11488.049890107173</v>
      </c>
      <c r="Q9" s="43">
        <v>769682.53915918781</v>
      </c>
      <c r="R9" s="105">
        <v>236598.48569852044</v>
      </c>
      <c r="S9" s="43">
        <v>125.83797217655396</v>
      </c>
      <c r="T9" s="106">
        <v>6.3963553869733625E-2</v>
      </c>
      <c r="U9" s="43">
        <v>507603.51430147956</v>
      </c>
      <c r="V9" s="43">
        <v>269.97551028615925</v>
      </c>
      <c r="W9" s="106">
        <v>3.1736719956255932E-2</v>
      </c>
      <c r="X9" s="43">
        <v>64379.293485206894</v>
      </c>
      <c r="Y9" s="44">
        <v>2.0512485047466056E-2</v>
      </c>
      <c r="Z9" s="43">
        <v>34.240961933546004</v>
      </c>
      <c r="AA9" s="43">
        <v>571982.80778668646</v>
      </c>
    </row>
    <row r="10" spans="1:27" x14ac:dyDescent="0.2">
      <c r="A10" s="27">
        <v>8</v>
      </c>
      <c r="B10" s="57" t="s">
        <v>27</v>
      </c>
      <c r="C10" s="58" t="s">
        <v>28</v>
      </c>
      <c r="D10" s="3" t="s">
        <v>29</v>
      </c>
      <c r="E10" s="99" t="s">
        <v>30</v>
      </c>
      <c r="F10" s="99">
        <v>607577</v>
      </c>
      <c r="G10" s="99">
        <v>544107.49861478875</v>
      </c>
      <c r="H10" s="98">
        <v>0.11664882683439304</v>
      </c>
      <c r="I10" s="127">
        <v>3.3148859142587389E-2</v>
      </c>
      <c r="J10" s="98">
        <v>-3.5893983641957818E-3</v>
      </c>
      <c r="K10" s="90">
        <v>625464</v>
      </c>
      <c r="L10" s="90">
        <v>380.60698693813475</v>
      </c>
      <c r="M10" s="98">
        <v>0.11114719654610283</v>
      </c>
      <c r="N10" s="98">
        <v>2.9439889923417173E-2</v>
      </c>
      <c r="O10" s="90">
        <v>41247.326249620368</v>
      </c>
      <c r="P10" s="90">
        <v>0</v>
      </c>
      <c r="Q10" s="90">
        <v>666711.32624962041</v>
      </c>
      <c r="R10" s="103">
        <v>181561.92453079385</v>
      </c>
      <c r="S10" s="45">
        <v>110.4839559724532</v>
      </c>
      <c r="T10" s="104">
        <v>5.9227075765107662E-2</v>
      </c>
      <c r="U10" s="45">
        <v>443902.07546920615</v>
      </c>
      <c r="V10" s="90">
        <v>270.12303096568155</v>
      </c>
      <c r="W10" s="104">
        <v>1.7733790791757409E-2</v>
      </c>
      <c r="X10" s="45">
        <v>92665.249182899759</v>
      </c>
      <c r="Y10" s="98">
        <v>2.0512485047466056E-2</v>
      </c>
      <c r="Z10" s="90">
        <v>56.388603157615677</v>
      </c>
      <c r="AA10" s="90">
        <v>536567.32465210592</v>
      </c>
    </row>
    <row r="11" spans="1:27" x14ac:dyDescent="0.2">
      <c r="A11" s="27">
        <v>9</v>
      </c>
      <c r="B11" s="13" t="s">
        <v>27</v>
      </c>
      <c r="C11" s="55" t="s">
        <v>28</v>
      </c>
      <c r="D11" s="3" t="s">
        <v>31</v>
      </c>
      <c r="E11" s="99" t="s">
        <v>32</v>
      </c>
      <c r="F11" s="99">
        <v>456301</v>
      </c>
      <c r="G11" s="99">
        <v>466423.25364452979</v>
      </c>
      <c r="H11" s="98">
        <v>-2.1701863201366356E-2</v>
      </c>
      <c r="I11" s="127">
        <v>3.6669683382584958E-2</v>
      </c>
      <c r="J11" s="98">
        <v>1.5285065479722999E-3</v>
      </c>
      <c r="K11" s="90">
        <v>473756</v>
      </c>
      <c r="L11" s="90">
        <v>351.66118197351096</v>
      </c>
      <c r="M11" s="98">
        <v>-2.0603069080253666E-2</v>
      </c>
      <c r="N11" s="98">
        <v>3.8253258265925405E-2</v>
      </c>
      <c r="O11" s="90">
        <v>5749.969069291803</v>
      </c>
      <c r="P11" s="90">
        <v>0</v>
      </c>
      <c r="Q11" s="90">
        <v>479505.96906929178</v>
      </c>
      <c r="R11" s="103">
        <v>149371.95922746474</v>
      </c>
      <c r="S11" s="45">
        <v>110.87631552028753</v>
      </c>
      <c r="T11" s="104">
        <v>6.1905917922403741E-2</v>
      </c>
      <c r="U11" s="45">
        <v>324384.04077253526</v>
      </c>
      <c r="V11" s="90">
        <v>240.78486645322349</v>
      </c>
      <c r="W11" s="104">
        <v>2.7712420122735004E-2</v>
      </c>
      <c r="X11" s="45">
        <v>53814.328775938164</v>
      </c>
      <c r="Y11" s="98">
        <v>2.0512485047466056E-2</v>
      </c>
      <c r="Z11" s="90">
        <v>39.945479243445021</v>
      </c>
      <c r="AA11" s="90">
        <v>378198.36954847339</v>
      </c>
    </row>
    <row r="12" spans="1:27" x14ac:dyDescent="0.2">
      <c r="A12" s="27">
        <v>10</v>
      </c>
      <c r="B12" s="13" t="s">
        <v>27</v>
      </c>
      <c r="C12" s="55" t="s">
        <v>28</v>
      </c>
      <c r="D12" s="3" t="s">
        <v>33</v>
      </c>
      <c r="E12" s="99" t="s">
        <v>34</v>
      </c>
      <c r="F12" s="99">
        <v>358896</v>
      </c>
      <c r="G12" s="99">
        <v>368965.44743785885</v>
      </c>
      <c r="H12" s="98">
        <v>-2.7291030929270765E-2</v>
      </c>
      <c r="I12" s="127">
        <v>4.1934090450862299E-2</v>
      </c>
      <c r="J12" s="98">
        <v>2.4046135631014764E-3</v>
      </c>
      <c r="K12" s="90">
        <v>374845</v>
      </c>
      <c r="L12" s="90">
        <v>330.52931669143254</v>
      </c>
      <c r="M12" s="98">
        <v>-2.4792025135160434E-2</v>
      </c>
      <c r="N12" s="98">
        <v>4.4439057554277461E-2</v>
      </c>
      <c r="O12" s="90">
        <v>9473.1754089091282</v>
      </c>
      <c r="P12" s="90">
        <v>0</v>
      </c>
      <c r="Q12" s="90">
        <v>384318.17540890916</v>
      </c>
      <c r="R12" s="103">
        <v>124628.54500163411</v>
      </c>
      <c r="S12" s="45">
        <v>109.8944572280211</v>
      </c>
      <c r="T12" s="104">
        <v>6.656171107911768E-2</v>
      </c>
      <c r="U12" s="45">
        <v>250216.45499836589</v>
      </c>
      <c r="V12" s="90">
        <v>220.6348594634114</v>
      </c>
      <c r="W12" s="104">
        <v>3.3759034139248412E-2</v>
      </c>
      <c r="X12" s="45">
        <v>43282.0095919948</v>
      </c>
      <c r="Y12" s="98">
        <v>2.0512485047466056E-2</v>
      </c>
      <c r="Z12" s="90">
        <v>38.165036362960876</v>
      </c>
      <c r="AA12" s="90">
        <v>293498.4645903607</v>
      </c>
    </row>
    <row r="13" spans="1:27" x14ac:dyDescent="0.2">
      <c r="A13" s="27">
        <v>11</v>
      </c>
      <c r="B13" s="13" t="s">
        <v>27</v>
      </c>
      <c r="C13" s="55" t="s">
        <v>28</v>
      </c>
      <c r="D13" s="3" t="s">
        <v>35</v>
      </c>
      <c r="E13" s="99" t="s">
        <v>36</v>
      </c>
      <c r="F13" s="99">
        <v>374931</v>
      </c>
      <c r="G13" s="99">
        <v>407724.90321080538</v>
      </c>
      <c r="H13" s="98">
        <v>-8.0431445203753005E-2</v>
      </c>
      <c r="I13" s="127">
        <v>4.0537714090728851E-2</v>
      </c>
      <c r="J13" s="98">
        <v>3.3333337621355499E-3</v>
      </c>
      <c r="K13" s="90">
        <v>391430</v>
      </c>
      <c r="L13" s="90">
        <v>339.82062638033318</v>
      </c>
      <c r="M13" s="98">
        <v>-7.6851934822343981E-2</v>
      </c>
      <c r="N13" s="98">
        <v>4.4005430332514583E-2</v>
      </c>
      <c r="O13" s="90">
        <v>1374.5516143579889</v>
      </c>
      <c r="P13" s="90">
        <v>0</v>
      </c>
      <c r="Q13" s="90">
        <v>392804.55161435797</v>
      </c>
      <c r="R13" s="103">
        <v>133112.18355843984</v>
      </c>
      <c r="S13" s="45">
        <v>115.56157064017299</v>
      </c>
      <c r="T13" s="104">
        <v>6.5093719690249019E-2</v>
      </c>
      <c r="U13" s="45">
        <v>258317.81644156016</v>
      </c>
      <c r="V13" s="90">
        <v>224.25905574016019</v>
      </c>
      <c r="W13" s="104">
        <v>3.3461289722864107E-2</v>
      </c>
      <c r="X13" s="45">
        <v>31286.158745275847</v>
      </c>
      <c r="Y13" s="98">
        <v>2.0512485047466056E-2</v>
      </c>
      <c r="Z13" s="90">
        <v>27.161132416662436</v>
      </c>
      <c r="AA13" s="90">
        <v>289603.97518683603</v>
      </c>
    </row>
    <row r="14" spans="1:27" x14ac:dyDescent="0.2">
      <c r="A14" s="27">
        <v>12</v>
      </c>
      <c r="B14" s="13" t="s">
        <v>27</v>
      </c>
      <c r="C14" s="55" t="s">
        <v>28</v>
      </c>
      <c r="D14" s="3" t="s">
        <v>37</v>
      </c>
      <c r="E14" s="99" t="s">
        <v>38</v>
      </c>
      <c r="F14" s="99">
        <v>295303</v>
      </c>
      <c r="G14" s="99">
        <v>293576.96732039278</v>
      </c>
      <c r="H14" s="98">
        <v>5.879319128341276E-3</v>
      </c>
      <c r="I14" s="127">
        <v>4.1969957916325129E-2</v>
      </c>
      <c r="J14" s="98">
        <v>-4.9330879021694508E-4</v>
      </c>
      <c r="K14" s="90">
        <v>307545</v>
      </c>
      <c r="L14" s="90">
        <v>366.06595436381735</v>
      </c>
      <c r="M14" s="98">
        <v>7.4522198859161559E-3</v>
      </c>
      <c r="N14" s="98">
        <v>4.14557251365546E-2</v>
      </c>
      <c r="O14" s="90">
        <v>828.45790402755301</v>
      </c>
      <c r="P14" s="90">
        <v>1.342184960394112E-14</v>
      </c>
      <c r="Q14" s="90">
        <v>308373.45790402754</v>
      </c>
      <c r="R14" s="103">
        <v>119293.97125915435</v>
      </c>
      <c r="S14" s="45">
        <v>141.99372917404651</v>
      </c>
      <c r="T14" s="104">
        <v>6.4596946876387173E-2</v>
      </c>
      <c r="U14" s="45">
        <v>188251.02874084565</v>
      </c>
      <c r="V14" s="90">
        <v>224.07222518977082</v>
      </c>
      <c r="W14" s="104">
        <v>2.730490640104688E-2</v>
      </c>
      <c r="X14" s="45">
        <v>19823.04734348529</v>
      </c>
      <c r="Y14" s="98">
        <v>2.0512485047466056E-2</v>
      </c>
      <c r="Z14" s="90">
        <v>23.59506005362492</v>
      </c>
      <c r="AA14" s="90">
        <v>208074.07608433094</v>
      </c>
    </row>
    <row r="15" spans="1:27" x14ac:dyDescent="0.2">
      <c r="A15" s="27">
        <v>13</v>
      </c>
      <c r="B15" s="13" t="s">
        <v>27</v>
      </c>
      <c r="C15" s="55" t="s">
        <v>28</v>
      </c>
      <c r="D15" s="3" t="s">
        <v>39</v>
      </c>
      <c r="E15" s="99" t="s">
        <v>40</v>
      </c>
      <c r="F15" s="99">
        <v>407540</v>
      </c>
      <c r="G15" s="99">
        <v>390275.12853622832</v>
      </c>
      <c r="H15" s="98">
        <v>4.4237693363975206E-2</v>
      </c>
      <c r="I15" s="127">
        <v>4.0709334289687087E-2</v>
      </c>
      <c r="J15" s="98">
        <v>-3.4441172252794501E-3</v>
      </c>
      <c r="K15" s="90">
        <v>422670</v>
      </c>
      <c r="L15" s="90">
        <v>339.4029027626695</v>
      </c>
      <c r="M15" s="98">
        <v>4.0274437860486678E-2</v>
      </c>
      <c r="N15" s="98">
        <v>3.7125190165382627E-2</v>
      </c>
      <c r="O15" s="90">
        <v>18870.446221421233</v>
      </c>
      <c r="P15" s="90">
        <v>772.80770037186994</v>
      </c>
      <c r="Q15" s="90">
        <v>442313.25392179313</v>
      </c>
      <c r="R15" s="103">
        <v>135163.78187535628</v>
      </c>
      <c r="S15" s="45">
        <v>108.53616276735093</v>
      </c>
      <c r="T15" s="104">
        <v>6.5818428938670737E-2</v>
      </c>
      <c r="U15" s="45">
        <v>287506.21812464372</v>
      </c>
      <c r="V15" s="90">
        <v>230.8667399953186</v>
      </c>
      <c r="W15" s="104">
        <v>2.4162996070876686E-2</v>
      </c>
      <c r="X15" s="45">
        <v>33644.920518075662</v>
      </c>
      <c r="Y15" s="98">
        <v>2.0512485047466056E-2</v>
      </c>
      <c r="Z15" s="90">
        <v>27.01678303890548</v>
      </c>
      <c r="AA15" s="90">
        <v>321151.13864271936</v>
      </c>
    </row>
    <row r="16" spans="1:27" x14ac:dyDescent="0.2">
      <c r="A16" s="27">
        <v>14</v>
      </c>
      <c r="B16" s="13" t="s">
        <v>27</v>
      </c>
      <c r="C16" s="55" t="s">
        <v>28</v>
      </c>
      <c r="D16" s="3" t="s">
        <v>41</v>
      </c>
      <c r="E16" s="99" t="s">
        <v>42</v>
      </c>
      <c r="F16" s="99">
        <v>281212</v>
      </c>
      <c r="G16" s="99">
        <v>284301.61178259138</v>
      </c>
      <c r="H16" s="98">
        <v>-1.0867373432107197E-2</v>
      </c>
      <c r="I16" s="127">
        <v>4.1625770279397664E-2</v>
      </c>
      <c r="J16" s="98">
        <v>6.2459552955224107E-4</v>
      </c>
      <c r="K16" s="90">
        <v>293101</v>
      </c>
      <c r="L16" s="90">
        <v>352.84698792842181</v>
      </c>
      <c r="M16" s="98">
        <v>-9.0115409390371104E-3</v>
      </c>
      <c r="N16" s="98">
        <v>4.2277712188669048E-2</v>
      </c>
      <c r="O16" s="90">
        <v>530.14952050396982</v>
      </c>
      <c r="P16" s="90">
        <v>0</v>
      </c>
      <c r="Q16" s="90">
        <v>293631.149520504</v>
      </c>
      <c r="R16" s="103">
        <v>105331.87972993459</v>
      </c>
      <c r="S16" s="45">
        <v>126.80283074962625</v>
      </c>
      <c r="T16" s="104">
        <v>6.5613100268368862E-2</v>
      </c>
      <c r="U16" s="45">
        <v>187769.12027006541</v>
      </c>
      <c r="V16" s="90">
        <v>226.04415717879553</v>
      </c>
      <c r="W16" s="104">
        <v>2.9629414430232037E-2</v>
      </c>
      <c r="X16" s="45">
        <v>24300.318220569538</v>
      </c>
      <c r="Y16" s="98">
        <v>2.0512485047466056E-2</v>
      </c>
      <c r="Z16" s="90">
        <v>29.253718308126235</v>
      </c>
      <c r="AA16" s="90">
        <v>212069.43849063496</v>
      </c>
    </row>
    <row r="17" spans="1:27" x14ac:dyDescent="0.2">
      <c r="A17" s="27">
        <v>15</v>
      </c>
      <c r="B17" s="13" t="s">
        <v>27</v>
      </c>
      <c r="C17" s="55" t="s">
        <v>28</v>
      </c>
      <c r="D17" s="3" t="s">
        <v>43</v>
      </c>
      <c r="E17" s="99" t="s">
        <v>44</v>
      </c>
      <c r="F17" s="99">
        <v>270748</v>
      </c>
      <c r="G17" s="99">
        <v>293154.49595710775</v>
      </c>
      <c r="H17" s="98">
        <v>-7.643238042095768E-2</v>
      </c>
      <c r="I17" s="127">
        <v>3.9962697782781276E-2</v>
      </c>
      <c r="J17" s="98">
        <v>3.4411722556391871E-3</v>
      </c>
      <c r="K17" s="90">
        <v>282537</v>
      </c>
      <c r="L17" s="90">
        <v>329.86824812195795</v>
      </c>
      <c r="M17" s="98">
        <v>-7.3517830504452819E-2</v>
      </c>
      <c r="N17" s="98">
        <v>4.3542334569415031E-2</v>
      </c>
      <c r="O17" s="90">
        <v>717.07777310262122</v>
      </c>
      <c r="P17" s="90">
        <v>8.0531097623646733E-14</v>
      </c>
      <c r="Q17" s="90">
        <v>283254.07777310262</v>
      </c>
      <c r="R17" s="103">
        <v>89908.172349768924</v>
      </c>
      <c r="S17" s="45">
        <v>104.96979618550964</v>
      </c>
      <c r="T17" s="104">
        <v>6.5137781234165582E-2</v>
      </c>
      <c r="U17" s="45">
        <v>192628.82765023108</v>
      </c>
      <c r="V17" s="90">
        <v>224.89845193644834</v>
      </c>
      <c r="W17" s="104">
        <v>3.375974337314136E-2</v>
      </c>
      <c r="X17" s="45">
        <v>27386.69649464621</v>
      </c>
      <c r="Y17" s="98">
        <v>2.0512485047466056E-2</v>
      </c>
      <c r="Z17" s="90">
        <v>31.974578885373287</v>
      </c>
      <c r="AA17" s="90">
        <v>220015.52414487727</v>
      </c>
    </row>
    <row r="18" spans="1:27" x14ac:dyDescent="0.2">
      <c r="A18" s="27">
        <v>16</v>
      </c>
      <c r="B18" s="13" t="s">
        <v>27</v>
      </c>
      <c r="C18" s="55" t="s">
        <v>28</v>
      </c>
      <c r="D18" s="3" t="s">
        <v>45</v>
      </c>
      <c r="E18" s="99" t="s">
        <v>46</v>
      </c>
      <c r="F18" s="99">
        <v>454461</v>
      </c>
      <c r="G18" s="99">
        <v>451255.62024786987</v>
      </c>
      <c r="H18" s="98">
        <v>7.1032461609441544E-3</v>
      </c>
      <c r="I18" s="127">
        <v>3.8768721741606949E-2</v>
      </c>
      <c r="J18" s="98">
        <v>-4.8322338802085537E-4</v>
      </c>
      <c r="K18" s="90">
        <v>471852</v>
      </c>
      <c r="L18" s="90">
        <v>366.04507844540484</v>
      </c>
      <c r="M18" s="98">
        <v>6.5823148224837258E-3</v>
      </c>
      <c r="N18" s="98">
        <v>3.8267310066210314E-2</v>
      </c>
      <c r="O18" s="90">
        <v>22965.111130289868</v>
      </c>
      <c r="P18" s="90">
        <v>0</v>
      </c>
      <c r="Q18" s="90">
        <v>494817.11113028985</v>
      </c>
      <c r="R18" s="103">
        <v>152967.88456403368</v>
      </c>
      <c r="S18" s="45">
        <v>118.66674572719695</v>
      </c>
      <c r="T18" s="104">
        <v>6.3940644207591601E-2</v>
      </c>
      <c r="U18" s="45">
        <v>318884.11543596629</v>
      </c>
      <c r="V18" s="90">
        <v>247.37833271820787</v>
      </c>
      <c r="W18" s="104">
        <v>2.6386577726366767E-2</v>
      </c>
      <c r="X18" s="45">
        <v>53149.966861249814</v>
      </c>
      <c r="Y18" s="98">
        <v>2.0512485047466056E-2</v>
      </c>
      <c r="Z18" s="90">
        <v>41.231750186704417</v>
      </c>
      <c r="AA18" s="90">
        <v>372034.08229721611</v>
      </c>
    </row>
    <row r="19" spans="1:27" x14ac:dyDescent="0.2">
      <c r="A19" s="27">
        <v>17</v>
      </c>
      <c r="B19" s="13" t="s">
        <v>27</v>
      </c>
      <c r="C19" s="55" t="s">
        <v>28</v>
      </c>
      <c r="D19" s="3" t="s">
        <v>47</v>
      </c>
      <c r="E19" s="99" t="s">
        <v>48</v>
      </c>
      <c r="F19" s="99">
        <v>187295</v>
      </c>
      <c r="G19" s="99">
        <v>193669.75644058717</v>
      </c>
      <c r="H19" s="98">
        <v>-3.2915601061040078E-2</v>
      </c>
      <c r="I19" s="127">
        <v>4.5374358995569498E-2</v>
      </c>
      <c r="J19" s="98">
        <v>3.1671730980275372E-3</v>
      </c>
      <c r="K19" s="90">
        <v>196414</v>
      </c>
      <c r="L19" s="90">
        <v>360.48676501284723</v>
      </c>
      <c r="M19" s="98">
        <v>-2.8276598643196982E-2</v>
      </c>
      <c r="N19" s="98">
        <v>4.8687898769321114E-2</v>
      </c>
      <c r="O19" s="90">
        <v>1701.8596838338826</v>
      </c>
      <c r="P19" s="90">
        <v>0</v>
      </c>
      <c r="Q19" s="90">
        <v>198115.85968383387</v>
      </c>
      <c r="R19" s="103">
        <v>73364.682261568756</v>
      </c>
      <c r="S19" s="45">
        <v>134.64924585145832</v>
      </c>
      <c r="T19" s="104">
        <v>6.85858299676676E-2</v>
      </c>
      <c r="U19" s="45">
        <v>123049.31773843124</v>
      </c>
      <c r="V19" s="90">
        <v>225.83751916138888</v>
      </c>
      <c r="W19" s="104">
        <v>3.7173067572807472E-2</v>
      </c>
      <c r="X19" s="45">
        <v>20267.928348464979</v>
      </c>
      <c r="Y19" s="98">
        <v>2.0512485047466056E-2</v>
      </c>
      <c r="Z19" s="90">
        <v>37.198569978974611</v>
      </c>
      <c r="AA19" s="90">
        <v>143317.24608689622</v>
      </c>
    </row>
    <row r="20" spans="1:27" x14ac:dyDescent="0.2">
      <c r="A20" s="28">
        <v>18</v>
      </c>
      <c r="B20" s="14" t="s">
        <v>27</v>
      </c>
      <c r="C20" s="15" t="s">
        <v>28</v>
      </c>
      <c r="D20" s="16" t="s">
        <v>49</v>
      </c>
      <c r="E20" s="47" t="s">
        <v>50</v>
      </c>
      <c r="F20" s="47">
        <v>448843</v>
      </c>
      <c r="G20" s="47">
        <v>441454.33723621228</v>
      </c>
      <c r="H20" s="44">
        <v>1.6737094056081814E-2</v>
      </c>
      <c r="I20" s="128">
        <v>3.9281912919169257E-2</v>
      </c>
      <c r="J20" s="44">
        <v>-1.1529669551977764E-3</v>
      </c>
      <c r="K20" s="43">
        <v>465937</v>
      </c>
      <c r="L20" s="43">
        <v>383.627296900072</v>
      </c>
      <c r="M20" s="44">
        <v>1.6630973682357997E-2</v>
      </c>
      <c r="N20" s="44">
        <v>3.8084586369844242E-2</v>
      </c>
      <c r="O20" s="43">
        <v>13229.900840647422</v>
      </c>
      <c r="P20" s="43">
        <v>1395.9245326876139</v>
      </c>
      <c r="Q20" s="43">
        <v>480562.82537333504</v>
      </c>
      <c r="R20" s="105">
        <v>168094.23923166606</v>
      </c>
      <c r="S20" s="43">
        <v>138.3996948534203</v>
      </c>
      <c r="T20" s="106">
        <v>6.2743581107295388E-2</v>
      </c>
      <c r="U20" s="43">
        <v>297842.76076833392</v>
      </c>
      <c r="V20" s="43">
        <v>245.22760204665173</v>
      </c>
      <c r="W20" s="106">
        <v>2.4666359306978025E-2</v>
      </c>
      <c r="X20" s="43">
        <v>32455.698463587531</v>
      </c>
      <c r="Y20" s="44">
        <v>2.0512485047466056E-2</v>
      </c>
      <c r="Z20" s="43">
        <v>26.722264749504557</v>
      </c>
      <c r="AA20" s="43">
        <v>330298.45923192147</v>
      </c>
    </row>
    <row r="21" spans="1:27" x14ac:dyDescent="0.2">
      <c r="A21" s="27">
        <v>19</v>
      </c>
      <c r="B21" s="57" t="s">
        <v>51</v>
      </c>
      <c r="C21" s="58" t="s">
        <v>52</v>
      </c>
      <c r="D21" s="3" t="s">
        <v>104</v>
      </c>
      <c r="E21" s="99" t="s">
        <v>105</v>
      </c>
      <c r="F21" s="99">
        <v>1175871</v>
      </c>
      <c r="G21" s="99">
        <v>1240958.4356507563</v>
      </c>
      <c r="H21" s="98">
        <v>-5.2449327697768222E-2</v>
      </c>
      <c r="I21" s="127">
        <v>3.9676945283677198E-2</v>
      </c>
      <c r="J21" s="98">
        <v>3.4605250811946585E-3</v>
      </c>
      <c r="K21" s="90">
        <v>1226757</v>
      </c>
      <c r="L21" s="90">
        <v>344.7159542001811</v>
      </c>
      <c r="M21" s="98">
        <v>-4.957602388321114E-2</v>
      </c>
      <c r="N21" s="98">
        <v>4.3275155182838976E-2</v>
      </c>
      <c r="O21" s="90">
        <v>27622.326232818068</v>
      </c>
      <c r="P21" s="90">
        <v>4787.6974128400407</v>
      </c>
      <c r="Q21" s="90">
        <v>1259167.023645658</v>
      </c>
      <c r="R21" s="103">
        <v>385569.40810277464</v>
      </c>
      <c r="S21" s="45">
        <v>108.34413532961051</v>
      </c>
      <c r="T21" s="104">
        <v>6.4977115519970541E-2</v>
      </c>
      <c r="U21" s="45">
        <v>841187.59189722536</v>
      </c>
      <c r="V21" s="90">
        <v>236.37181887057059</v>
      </c>
      <c r="W21" s="104">
        <v>3.3620659739509229E-2</v>
      </c>
      <c r="X21" s="45">
        <v>90115.995033959873</v>
      </c>
      <c r="Y21" s="98">
        <v>2.0512485047466056E-2</v>
      </c>
      <c r="Z21" s="90">
        <v>25.32239165281328</v>
      </c>
      <c r="AA21" s="90">
        <v>931303.58693118521</v>
      </c>
    </row>
    <row r="22" spans="1:27" x14ac:dyDescent="0.2">
      <c r="A22" s="27">
        <v>20</v>
      </c>
      <c r="B22" s="13" t="s">
        <v>51</v>
      </c>
      <c r="C22" s="55" t="s">
        <v>52</v>
      </c>
      <c r="D22" s="3" t="s">
        <v>106</v>
      </c>
      <c r="E22" s="99" t="s">
        <v>107</v>
      </c>
      <c r="F22" s="99">
        <v>712766</v>
      </c>
      <c r="G22" s="99">
        <v>757500.54296320979</v>
      </c>
      <c r="H22" s="98">
        <v>-5.9055459931706578E-2</v>
      </c>
      <c r="I22" s="127">
        <v>4.0025986802609582E-2</v>
      </c>
      <c r="J22" s="98">
        <v>3.3096280131316271E-3</v>
      </c>
      <c r="K22" s="90">
        <v>743749</v>
      </c>
      <c r="L22" s="90">
        <v>366.686977477119</v>
      </c>
      <c r="M22" s="98">
        <v>-5.5321381332434583E-2</v>
      </c>
      <c r="N22" s="98">
        <v>4.3468683972018862E-2</v>
      </c>
      <c r="O22" s="90">
        <v>4752.9691624389179</v>
      </c>
      <c r="P22" s="90">
        <v>5368.7523000514784</v>
      </c>
      <c r="Q22" s="90">
        <v>753870.72146249039</v>
      </c>
      <c r="R22" s="103">
        <v>256450.26317882157</v>
      </c>
      <c r="S22" s="45">
        <v>126.43643470882488</v>
      </c>
      <c r="T22" s="104">
        <v>6.4250570107456051E-2</v>
      </c>
      <c r="U22" s="45">
        <v>487298.73682117846</v>
      </c>
      <c r="V22" s="90">
        <v>240.25054276829417</v>
      </c>
      <c r="W22" s="104">
        <v>3.2854464483227597E-2</v>
      </c>
      <c r="X22" s="45">
        <v>54357.240407061203</v>
      </c>
      <c r="Y22" s="98">
        <v>2.0512485047466056E-2</v>
      </c>
      <c r="Z22" s="90">
        <v>26.799487715428722</v>
      </c>
      <c r="AA22" s="90">
        <v>541655.97722823964</v>
      </c>
    </row>
    <row r="23" spans="1:27" x14ac:dyDescent="0.2">
      <c r="A23" s="28">
        <v>21</v>
      </c>
      <c r="B23" s="14" t="s">
        <v>51</v>
      </c>
      <c r="C23" s="15" t="s">
        <v>52</v>
      </c>
      <c r="D23" s="16" t="s">
        <v>108</v>
      </c>
      <c r="E23" s="47" t="s">
        <v>109</v>
      </c>
      <c r="F23" s="47">
        <v>621842</v>
      </c>
      <c r="G23" s="47">
        <v>691499.85734596266</v>
      </c>
      <c r="H23" s="44">
        <v>-0.10073444933642595</v>
      </c>
      <c r="I23" s="128">
        <v>4.2237565270085112E-2</v>
      </c>
      <c r="J23" s="44">
        <v>3.2119500773689388E-3</v>
      </c>
      <c r="K23" s="43">
        <v>650189</v>
      </c>
      <c r="L23" s="43">
        <v>357.83340115937074</v>
      </c>
      <c r="M23" s="44">
        <v>-9.6689592428109594E-2</v>
      </c>
      <c r="N23" s="44">
        <v>4.558553458917225E-2</v>
      </c>
      <c r="O23" s="43">
        <v>5677.2473605055957</v>
      </c>
      <c r="P23" s="43">
        <v>0</v>
      </c>
      <c r="Q23" s="43">
        <v>655866.24736050563</v>
      </c>
      <c r="R23" s="105">
        <v>236979.46775316808</v>
      </c>
      <c r="S23" s="43">
        <v>130.42233712205766</v>
      </c>
      <c r="T23" s="106">
        <v>6.5665809849137169E-2</v>
      </c>
      <c r="U23" s="43">
        <v>413209.53224683192</v>
      </c>
      <c r="V23" s="43">
        <v>227.41106403731305</v>
      </c>
      <c r="W23" s="106">
        <v>3.4407112210203428E-2</v>
      </c>
      <c r="X23" s="43">
        <v>43831.673591943669</v>
      </c>
      <c r="Y23" s="44">
        <v>2.0512485047466056E-2</v>
      </c>
      <c r="Z23" s="43">
        <v>24.122888636861859</v>
      </c>
      <c r="AA23" s="43">
        <v>457041.20583877561</v>
      </c>
    </row>
    <row r="24" spans="1:27" x14ac:dyDescent="0.2">
      <c r="A24" s="27">
        <v>22</v>
      </c>
      <c r="B24" s="57" t="s">
        <v>53</v>
      </c>
      <c r="C24" s="58" t="s">
        <v>54</v>
      </c>
      <c r="D24" s="3" t="s">
        <v>55</v>
      </c>
      <c r="E24" s="99" t="s">
        <v>56</v>
      </c>
      <c r="F24" s="99">
        <v>892070</v>
      </c>
      <c r="G24" s="99">
        <v>897412.5880687614</v>
      </c>
      <c r="H24" s="98">
        <v>-5.9533241897784528E-3</v>
      </c>
      <c r="I24" s="127">
        <v>3.7937173536571778E-2</v>
      </c>
      <c r="J24" s="98">
        <v>6.2680640957009164E-4</v>
      </c>
      <c r="K24" s="90">
        <v>926493</v>
      </c>
      <c r="L24" s="90">
        <v>373.23203305684262</v>
      </c>
      <c r="M24" s="98">
        <v>-7.7345490598554889E-3</v>
      </c>
      <c r="N24" s="98">
        <v>3.8587778985954113E-2</v>
      </c>
      <c r="O24" s="90">
        <v>35241.096427289747</v>
      </c>
      <c r="P24" s="90">
        <v>13350.289518012372</v>
      </c>
      <c r="Q24" s="90">
        <v>975084.38594530209</v>
      </c>
      <c r="R24" s="103">
        <v>237519.90965450395</v>
      </c>
      <c r="S24" s="45">
        <v>95.683441506657985</v>
      </c>
      <c r="T24" s="104">
        <v>6.5518582532214875E-2</v>
      </c>
      <c r="U24" s="45">
        <v>688973.09034549608</v>
      </c>
      <c r="V24" s="90">
        <v>277.54859155018465</v>
      </c>
      <c r="W24" s="104">
        <v>2.9616353072444923E-2</v>
      </c>
      <c r="X24" s="45">
        <v>94742.668181984933</v>
      </c>
      <c r="Y24" s="98">
        <v>2.0512485047466056E-2</v>
      </c>
      <c r="Z24" s="90">
        <v>38.166503862190076</v>
      </c>
      <c r="AA24" s="90">
        <v>783715.758527481</v>
      </c>
    </row>
    <row r="25" spans="1:27" x14ac:dyDescent="0.2">
      <c r="A25" s="27">
        <v>23</v>
      </c>
      <c r="B25" s="13" t="s">
        <v>53</v>
      </c>
      <c r="C25" s="55" t="s">
        <v>54</v>
      </c>
      <c r="D25" s="3" t="s">
        <v>57</v>
      </c>
      <c r="E25" s="99" t="s">
        <v>58</v>
      </c>
      <c r="F25" s="99">
        <v>942293</v>
      </c>
      <c r="G25" s="99">
        <v>801063.00929818768</v>
      </c>
      <c r="H25" s="98">
        <v>0.17630322342002058</v>
      </c>
      <c r="I25" s="127">
        <v>3.6271072076897358E-2</v>
      </c>
      <c r="J25" s="98">
        <v>-3.7053432852439967E-3</v>
      </c>
      <c r="K25" s="90">
        <v>972853</v>
      </c>
      <c r="L25" s="90">
        <v>456.89101949649825</v>
      </c>
      <c r="M25" s="98">
        <v>0.16951199088731261</v>
      </c>
      <c r="N25" s="98">
        <v>3.2431526075222816E-2</v>
      </c>
      <c r="O25" s="90">
        <v>72916.561721830905</v>
      </c>
      <c r="P25" s="90">
        <v>621.82347745689185</v>
      </c>
      <c r="Q25" s="90">
        <v>1046391.3851992878</v>
      </c>
      <c r="R25" s="103">
        <v>259490.06770902229</v>
      </c>
      <c r="S25" s="45">
        <v>121.86700517425608</v>
      </c>
      <c r="T25" s="104">
        <v>6.353099349210134E-2</v>
      </c>
      <c r="U25" s="45">
        <v>713362.93229097768</v>
      </c>
      <c r="V25" s="90">
        <v>335.02401432224218</v>
      </c>
      <c r="W25" s="104">
        <v>2.1565290151296601E-2</v>
      </c>
      <c r="X25" s="45">
        <v>94472.34312852264</v>
      </c>
      <c r="Y25" s="98">
        <v>2.0512485047466056E-2</v>
      </c>
      <c r="Z25" s="90">
        <v>44.368023911334717</v>
      </c>
      <c r="AA25" s="90">
        <v>807835.27541950031</v>
      </c>
    </row>
    <row r="26" spans="1:27" x14ac:dyDescent="0.2">
      <c r="A26" s="27">
        <v>24</v>
      </c>
      <c r="B26" s="13" t="s">
        <v>53</v>
      </c>
      <c r="C26" s="55" t="s">
        <v>54</v>
      </c>
      <c r="D26" s="3" t="s">
        <v>59</v>
      </c>
      <c r="E26" s="48" t="s">
        <v>60</v>
      </c>
      <c r="F26" s="48">
        <v>629356</v>
      </c>
      <c r="G26" s="48">
        <v>615516.06671148911</v>
      </c>
      <c r="H26" s="46">
        <v>2.2485088589893953E-2</v>
      </c>
      <c r="I26" s="127">
        <v>3.7231184869945699E-2</v>
      </c>
      <c r="J26" s="46">
        <v>-1.5213887483138638E-3</v>
      </c>
      <c r="K26" s="45">
        <v>651795</v>
      </c>
      <c r="L26" s="45">
        <v>366.54469104498338</v>
      </c>
      <c r="M26" s="46">
        <v>1.9901500239754899E-2</v>
      </c>
      <c r="N26" s="46">
        <v>3.5653906533027468E-2</v>
      </c>
      <c r="O26" s="45">
        <v>22297.339819721463</v>
      </c>
      <c r="P26" s="45">
        <v>7290.5560809708659</v>
      </c>
      <c r="Q26" s="45">
        <v>681382.89590069233</v>
      </c>
      <c r="R26" s="103">
        <v>194631.99948963762</v>
      </c>
      <c r="S26" s="45">
        <v>109.45362594127998</v>
      </c>
      <c r="T26" s="104">
        <v>6.3150713142597237E-2</v>
      </c>
      <c r="U26" s="45">
        <v>457163.00051036238</v>
      </c>
      <c r="V26" s="45">
        <v>257.09106510370344</v>
      </c>
      <c r="W26" s="104">
        <v>2.4374420280003584E-2</v>
      </c>
      <c r="X26" s="45">
        <v>59228.668215325219</v>
      </c>
      <c r="Y26" s="46">
        <v>2.0512485047466056E-2</v>
      </c>
      <c r="Z26" s="45">
        <v>33.307947885442836</v>
      </c>
      <c r="AA26" s="45">
        <v>516391.6687256876</v>
      </c>
    </row>
    <row r="27" spans="1:27" x14ac:dyDescent="0.2">
      <c r="A27" s="28">
        <v>25</v>
      </c>
      <c r="B27" s="14" t="s">
        <v>53</v>
      </c>
      <c r="C27" s="15" t="s">
        <v>54</v>
      </c>
      <c r="D27" s="16" t="s">
        <v>110</v>
      </c>
      <c r="E27" s="47" t="s">
        <v>111</v>
      </c>
      <c r="F27" s="47">
        <v>1693062</v>
      </c>
      <c r="G27" s="47">
        <v>1671093.899404245</v>
      </c>
      <c r="H27" s="44">
        <v>1.3145940275161472E-2</v>
      </c>
      <c r="I27" s="128">
        <v>3.5681896629689965E-2</v>
      </c>
      <c r="J27" s="44">
        <v>-8.207723077322442E-4</v>
      </c>
      <c r="K27" s="43">
        <v>1752034</v>
      </c>
      <c r="L27" s="43">
        <v>370.50086780787234</v>
      </c>
      <c r="M27" s="44">
        <v>1.0269320966875162E-2</v>
      </c>
      <c r="N27" s="44">
        <v>3.4831565530382136E-2</v>
      </c>
      <c r="O27" s="43">
        <v>71308.816407236154</v>
      </c>
      <c r="P27" s="43">
        <v>24907.373444277324</v>
      </c>
      <c r="Q27" s="43">
        <v>1848250.1898515136</v>
      </c>
      <c r="R27" s="105">
        <v>468822.59910333669</v>
      </c>
      <c r="S27" s="43">
        <v>99.14144349694611</v>
      </c>
      <c r="T27" s="106">
        <v>6.2864111589578053E-2</v>
      </c>
      <c r="U27" s="43">
        <v>1283211.4008966633</v>
      </c>
      <c r="V27" s="43">
        <v>271.35942431092627</v>
      </c>
      <c r="W27" s="106">
        <v>2.4955135622327873E-2</v>
      </c>
      <c r="X27" s="43">
        <v>189510.4772143616</v>
      </c>
      <c r="Y27" s="44">
        <v>2.0512485047466056E-2</v>
      </c>
      <c r="Z27" s="43">
        <v>40.075590009443303</v>
      </c>
      <c r="AA27" s="43">
        <v>1472721.8781110249</v>
      </c>
    </row>
    <row r="28" spans="1:27" x14ac:dyDescent="0.2">
      <c r="A28" s="27">
        <v>26</v>
      </c>
      <c r="B28" s="57" t="s">
        <v>61</v>
      </c>
      <c r="C28" s="58" t="s">
        <v>62</v>
      </c>
      <c r="D28" s="3" t="s">
        <v>63</v>
      </c>
      <c r="E28" s="99" t="s">
        <v>112</v>
      </c>
      <c r="F28" s="99">
        <v>791310</v>
      </c>
      <c r="G28" s="99">
        <v>743615.9167671646</v>
      </c>
      <c r="H28" s="98">
        <v>6.4138061272522418E-2</v>
      </c>
      <c r="I28" s="127">
        <v>4.0108941839192669E-2</v>
      </c>
      <c r="J28" s="98">
        <v>-3.2744268621828256E-3</v>
      </c>
      <c r="K28" s="90">
        <v>820354</v>
      </c>
      <c r="L28" s="90">
        <v>376.64179337121095</v>
      </c>
      <c r="M28" s="98">
        <v>6.1622849055444906E-2</v>
      </c>
      <c r="N28" s="98">
        <v>3.6703693874714061E-2</v>
      </c>
      <c r="O28" s="90">
        <v>31334.653217290936</v>
      </c>
      <c r="P28" s="90">
        <v>23403.328320325589</v>
      </c>
      <c r="Q28" s="90">
        <v>875091.98153761658</v>
      </c>
      <c r="R28" s="103">
        <v>290595.18042463152</v>
      </c>
      <c r="S28" s="45">
        <v>133.4183656082177</v>
      </c>
      <c r="T28" s="104">
        <v>6.409005920478994E-2</v>
      </c>
      <c r="U28" s="45">
        <v>529758.81957536843</v>
      </c>
      <c r="V28" s="90">
        <v>243.22342776299323</v>
      </c>
      <c r="W28" s="104">
        <v>2.227149601382683E-2</v>
      </c>
      <c r="X28" s="45">
        <v>61628.949636043486</v>
      </c>
      <c r="Y28" s="98">
        <v>2.0512485047466056E-2</v>
      </c>
      <c r="Z28" s="90">
        <v>28.295148331700041</v>
      </c>
      <c r="AA28" s="90">
        <v>591387.76921141194</v>
      </c>
    </row>
    <row r="29" spans="1:27" x14ac:dyDescent="0.2">
      <c r="A29" s="27">
        <v>27</v>
      </c>
      <c r="B29" s="13" t="s">
        <v>61</v>
      </c>
      <c r="C29" s="55" t="s">
        <v>62</v>
      </c>
      <c r="D29" s="3" t="s">
        <v>64</v>
      </c>
      <c r="E29" s="99" t="s">
        <v>65</v>
      </c>
      <c r="F29" s="99">
        <v>731956</v>
      </c>
      <c r="G29" s="99">
        <v>728566.68850646296</v>
      </c>
      <c r="H29" s="98">
        <v>4.6520264335514483E-3</v>
      </c>
      <c r="I29" s="127">
        <v>4.0808681999958234E-2</v>
      </c>
      <c r="J29" s="98">
        <v>-3.5663333795822073E-4</v>
      </c>
      <c r="K29" s="90">
        <v>761554</v>
      </c>
      <c r="L29" s="90">
        <v>370.21955699592434</v>
      </c>
      <c r="M29" s="98">
        <v>5.0544377355341563E-3</v>
      </c>
      <c r="N29" s="98">
        <v>4.0436856860248449E-2</v>
      </c>
      <c r="O29" s="90">
        <v>1557.6946272575685</v>
      </c>
      <c r="P29" s="90">
        <v>3255.7078917485455</v>
      </c>
      <c r="Q29" s="90">
        <v>766367.40251900605</v>
      </c>
      <c r="R29" s="103">
        <v>265978.32576498698</v>
      </c>
      <c r="S29" s="45">
        <v>129.30189840146744</v>
      </c>
      <c r="T29" s="104">
        <v>6.4915253383476257E-2</v>
      </c>
      <c r="U29" s="45">
        <v>495575.67423501302</v>
      </c>
      <c r="V29" s="90">
        <v>240.9176585944569</v>
      </c>
      <c r="W29" s="104">
        <v>2.7757568787228903E-2</v>
      </c>
      <c r="X29" s="45">
        <v>85104.299924841805</v>
      </c>
      <c r="Y29" s="98">
        <v>2.0512485047466056E-2</v>
      </c>
      <c r="Z29" s="90">
        <v>41.372346828489128</v>
      </c>
      <c r="AA29" s="90">
        <v>580679.97415985481</v>
      </c>
    </row>
    <row r="30" spans="1:27" x14ac:dyDescent="0.2">
      <c r="A30" s="27">
        <v>28</v>
      </c>
      <c r="B30" s="13" t="s">
        <v>61</v>
      </c>
      <c r="C30" s="55" t="s">
        <v>62</v>
      </c>
      <c r="D30" s="3" t="s">
        <v>113</v>
      </c>
      <c r="E30" s="99" t="s">
        <v>114</v>
      </c>
      <c r="F30" s="99">
        <v>1143212</v>
      </c>
      <c r="G30" s="99">
        <v>1111126.2242531369</v>
      </c>
      <c r="H30" s="98">
        <v>2.8876805394841831E-2</v>
      </c>
      <c r="I30" s="127">
        <v>4.0796283110100931E-2</v>
      </c>
      <c r="J30" s="98">
        <v>-3.2158815197255563E-3</v>
      </c>
      <c r="K30" s="90">
        <v>1186024</v>
      </c>
      <c r="L30" s="90">
        <v>372.52901659883003</v>
      </c>
      <c r="M30" s="98">
        <v>2.683593936949813E-2</v>
      </c>
      <c r="N30" s="98">
        <v>3.744887212520509E-2</v>
      </c>
      <c r="O30" s="90">
        <v>10810.890830555627</v>
      </c>
      <c r="P30" s="90">
        <v>3695.4178112022123</v>
      </c>
      <c r="Q30" s="90">
        <v>1200530.3086417578</v>
      </c>
      <c r="R30" s="103">
        <v>434109.51963688718</v>
      </c>
      <c r="S30" s="45">
        <v>136.35338951532182</v>
      </c>
      <c r="T30" s="104">
        <v>6.4189201446453126E-2</v>
      </c>
      <c r="U30" s="45">
        <v>751914.48036311287</v>
      </c>
      <c r="V30" s="90">
        <v>236.1756270835082</v>
      </c>
      <c r="W30" s="104">
        <v>2.2613774682083365E-2</v>
      </c>
      <c r="X30" s="45">
        <v>89341.24284911326</v>
      </c>
      <c r="Y30" s="98">
        <v>2.0512485047466056E-2</v>
      </c>
      <c r="Z30" s="90">
        <v>28.061999875464089</v>
      </c>
      <c r="AA30" s="90">
        <v>841255.72321222618</v>
      </c>
    </row>
    <row r="31" spans="1:27" x14ac:dyDescent="0.2">
      <c r="A31" s="28">
        <v>29</v>
      </c>
      <c r="B31" s="14" t="s">
        <v>61</v>
      </c>
      <c r="C31" s="15" t="s">
        <v>62</v>
      </c>
      <c r="D31" s="16" t="s">
        <v>115</v>
      </c>
      <c r="E31" s="47" t="s">
        <v>116</v>
      </c>
      <c r="F31" s="47">
        <v>817443</v>
      </c>
      <c r="G31" s="47">
        <v>811235.37716021505</v>
      </c>
      <c r="H31" s="44">
        <v>7.6520613061958898E-3</v>
      </c>
      <c r="I31" s="128">
        <v>4.1733668238710595E-2</v>
      </c>
      <c r="J31" s="44">
        <v>-5.5904218513834231E-4</v>
      </c>
      <c r="K31" s="43">
        <v>851082</v>
      </c>
      <c r="L31" s="43">
        <v>336.18460199951153</v>
      </c>
      <c r="M31" s="44">
        <v>7.9736201904576642E-3</v>
      </c>
      <c r="N31" s="44">
        <v>4.1151493131631245E-2</v>
      </c>
      <c r="O31" s="43">
        <v>26029.110045813832</v>
      </c>
      <c r="P31" s="43">
        <v>0</v>
      </c>
      <c r="Q31" s="43">
        <v>877111.11004581384</v>
      </c>
      <c r="R31" s="105">
        <v>300690.4971660967</v>
      </c>
      <c r="S31" s="43">
        <v>118.77529440737727</v>
      </c>
      <c r="T31" s="106">
        <v>6.5678122356392699E-2</v>
      </c>
      <c r="U31" s="43">
        <v>550391.5028339033</v>
      </c>
      <c r="V31" s="43">
        <v>217.40930759213424</v>
      </c>
      <c r="W31" s="106">
        <v>2.8223023414645665E-2</v>
      </c>
      <c r="X31" s="43">
        <v>73735.848722631577</v>
      </c>
      <c r="Y31" s="44">
        <v>2.0512485047466056E-2</v>
      </c>
      <c r="Z31" s="43">
        <v>29.126285077012653</v>
      </c>
      <c r="AA31" s="43">
        <v>624127.35155653488</v>
      </c>
    </row>
    <row r="32" spans="1:27" x14ac:dyDescent="0.2">
      <c r="A32" s="27">
        <v>30</v>
      </c>
      <c r="B32" s="57" t="s">
        <v>66</v>
      </c>
      <c r="C32" s="58" t="s">
        <v>67</v>
      </c>
      <c r="D32" s="3" t="s">
        <v>68</v>
      </c>
      <c r="E32" s="99" t="s">
        <v>69</v>
      </c>
      <c r="F32" s="99">
        <v>334474</v>
      </c>
      <c r="G32" s="99">
        <v>343773.4111413522</v>
      </c>
      <c r="H32" s="98">
        <v>-2.7050990099779626E-2</v>
      </c>
      <c r="I32" s="127">
        <v>4.3017461319548644E-2</v>
      </c>
      <c r="J32" s="98">
        <v>1.7385470875001972E-3</v>
      </c>
      <c r="K32" s="90">
        <v>349469</v>
      </c>
      <c r="L32" s="90">
        <v>342.33615857295632</v>
      </c>
      <c r="M32" s="98">
        <v>-2.3777742071377728E-2</v>
      </c>
      <c r="N32" s="98">
        <v>4.4831586311641525E-2</v>
      </c>
      <c r="O32" s="90">
        <v>1208.1693655897072</v>
      </c>
      <c r="P32" s="90">
        <v>11105.532603376538</v>
      </c>
      <c r="Q32" s="90">
        <v>361782.70196896623</v>
      </c>
      <c r="R32" s="103">
        <v>130061.45162017152</v>
      </c>
      <c r="S32" s="45">
        <v>127.40683072338868</v>
      </c>
      <c r="T32" s="104">
        <v>6.6368579419570528E-2</v>
      </c>
      <c r="U32" s="45">
        <v>219407.54837982848</v>
      </c>
      <c r="V32" s="90">
        <v>214.92932784956758</v>
      </c>
      <c r="W32" s="104">
        <v>3.2470618860149791E-2</v>
      </c>
      <c r="X32" s="45">
        <v>23424.504857258864</v>
      </c>
      <c r="Y32" s="98">
        <v>2.0512485047466056E-2</v>
      </c>
      <c r="Z32" s="90">
        <v>22.946398705772342</v>
      </c>
      <c r="AA32" s="90">
        <v>242832.05323708736</v>
      </c>
    </row>
    <row r="33" spans="1:28" x14ac:dyDescent="0.2">
      <c r="A33" s="27">
        <v>31</v>
      </c>
      <c r="B33" s="13" t="s">
        <v>66</v>
      </c>
      <c r="C33" s="55" t="s">
        <v>67</v>
      </c>
      <c r="D33" s="3" t="s">
        <v>70</v>
      </c>
      <c r="E33" s="99" t="s">
        <v>71</v>
      </c>
      <c r="F33" s="99">
        <v>428917</v>
      </c>
      <c r="G33" s="99">
        <v>366751.10411844734</v>
      </c>
      <c r="H33" s="98">
        <v>0.16950431827868551</v>
      </c>
      <c r="I33" s="127">
        <v>3.8146043659371159E-2</v>
      </c>
      <c r="J33" s="98">
        <v>-3.5588855448910836E-3</v>
      </c>
      <c r="K33" s="90">
        <v>443694</v>
      </c>
      <c r="L33" s="90">
        <v>399.93338191547718</v>
      </c>
      <c r="M33" s="98">
        <v>0.16412725421380614</v>
      </c>
      <c r="N33" s="98">
        <v>3.4451886961813116E-2</v>
      </c>
      <c r="O33" s="90">
        <v>31326.671721974228</v>
      </c>
      <c r="P33" s="90">
        <v>17447.737009092547</v>
      </c>
      <c r="Q33" s="90">
        <v>492468.40873106674</v>
      </c>
      <c r="R33" s="103">
        <v>131577.22766186931</v>
      </c>
      <c r="S33" s="45">
        <v>118.60003885983149</v>
      </c>
      <c r="T33" s="104">
        <v>6.4336612302818841E-2</v>
      </c>
      <c r="U33" s="45">
        <v>312116.77233813069</v>
      </c>
      <c r="V33" s="90">
        <v>281.33334305564574</v>
      </c>
      <c r="W33" s="104">
        <v>2.2350539747175047E-2</v>
      </c>
      <c r="X33" s="45">
        <v>50061.877961943959</v>
      </c>
      <c r="Y33" s="98">
        <v>2.0512485047466056E-2</v>
      </c>
      <c r="Z33" s="90">
        <v>45.124378870032373</v>
      </c>
      <c r="AA33" s="90">
        <v>362178.65030007466</v>
      </c>
    </row>
    <row r="34" spans="1:28" x14ac:dyDescent="0.2">
      <c r="A34" s="27">
        <v>32</v>
      </c>
      <c r="B34" s="13" t="s">
        <v>66</v>
      </c>
      <c r="C34" s="55" t="s">
        <v>67</v>
      </c>
      <c r="D34" s="3" t="s">
        <v>72</v>
      </c>
      <c r="E34" s="99" t="s">
        <v>73</v>
      </c>
      <c r="F34" s="99">
        <v>245335</v>
      </c>
      <c r="G34" s="99">
        <v>251439.06656369971</v>
      </c>
      <c r="H34" s="98">
        <v>-2.4276524118233223E-2</v>
      </c>
      <c r="I34" s="127">
        <v>4.509596876684939E-2</v>
      </c>
      <c r="J34" s="98">
        <v>1.4630179299046522E-3</v>
      </c>
      <c r="K34" s="90">
        <v>256774</v>
      </c>
      <c r="L34" s="90">
        <v>417.08086928977531</v>
      </c>
      <c r="M34" s="98">
        <v>-2.1429764483113289E-2</v>
      </c>
      <c r="N34" s="98">
        <v>4.6626041942649854E-2</v>
      </c>
      <c r="O34" s="90">
        <v>1038.5715996268887</v>
      </c>
      <c r="P34" s="90">
        <v>1417.3337941179975</v>
      </c>
      <c r="Q34" s="90">
        <v>259229.90539374488</v>
      </c>
      <c r="R34" s="103">
        <v>94389.313873260355</v>
      </c>
      <c r="S34" s="45">
        <v>153.31761425192926</v>
      </c>
      <c r="T34" s="104">
        <v>6.8654897132335524E-2</v>
      </c>
      <c r="U34" s="45">
        <v>162384.68612673966</v>
      </c>
      <c r="V34" s="90">
        <v>263.76325503784608</v>
      </c>
      <c r="W34" s="104">
        <v>3.423377039975195E-2</v>
      </c>
      <c r="X34" s="45">
        <v>19137.375863037938</v>
      </c>
      <c r="Y34" s="98">
        <v>2.0512485047466056E-2</v>
      </c>
      <c r="Z34" s="90">
        <v>31.085052851460926</v>
      </c>
      <c r="AA34" s="90">
        <v>181522.06198977761</v>
      </c>
    </row>
    <row r="35" spans="1:28" x14ac:dyDescent="0.2">
      <c r="A35" s="27">
        <v>33</v>
      </c>
      <c r="B35" s="13" t="s">
        <v>66</v>
      </c>
      <c r="C35" s="55" t="s">
        <v>67</v>
      </c>
      <c r="D35" s="3" t="s">
        <v>74</v>
      </c>
      <c r="E35" s="99" t="s">
        <v>75</v>
      </c>
      <c r="F35" s="99">
        <v>495864</v>
      </c>
      <c r="G35" s="99">
        <v>474528.61073959805</v>
      </c>
      <c r="H35" s="98">
        <v>4.4961228422346844E-2</v>
      </c>
      <c r="I35" s="127">
        <v>4.3023697001877838E-2</v>
      </c>
      <c r="J35" s="98">
        <v>-3.2008575676408203E-3</v>
      </c>
      <c r="K35" s="90">
        <v>515542</v>
      </c>
      <c r="L35" s="90">
        <v>393.14594878166378</v>
      </c>
      <c r="M35" s="98">
        <v>4.3016874708805775E-2</v>
      </c>
      <c r="N35" s="98">
        <v>3.9684268267105471E-2</v>
      </c>
      <c r="O35" s="90">
        <v>15102.585768433808</v>
      </c>
      <c r="P35" s="90">
        <v>8833.525574016985</v>
      </c>
      <c r="Q35" s="90">
        <v>539478.11134245072</v>
      </c>
      <c r="R35" s="103">
        <v>190266.56198588645</v>
      </c>
      <c r="S35" s="45">
        <v>145.09492540543073</v>
      </c>
      <c r="T35" s="104">
        <v>6.6361235806642105E-2</v>
      </c>
      <c r="U35" s="45">
        <v>325275.43801411358</v>
      </c>
      <c r="V35" s="90">
        <v>248.05102337623305</v>
      </c>
      <c r="W35" s="104">
        <v>2.46896415919724E-2</v>
      </c>
      <c r="X35" s="45">
        <v>46302.508706682238</v>
      </c>
      <c r="Y35" s="98">
        <v>2.0512485047466056E-2</v>
      </c>
      <c r="Z35" s="90">
        <v>35.30972009353232</v>
      </c>
      <c r="AA35" s="90">
        <v>371577.94672079582</v>
      </c>
    </row>
    <row r="36" spans="1:28" x14ac:dyDescent="0.2">
      <c r="A36" s="27">
        <v>34</v>
      </c>
      <c r="B36" s="13" t="s">
        <v>66</v>
      </c>
      <c r="C36" s="55" t="s">
        <v>67</v>
      </c>
      <c r="D36" s="3" t="s">
        <v>76</v>
      </c>
      <c r="E36" s="99" t="s">
        <v>77</v>
      </c>
      <c r="F36" s="99">
        <v>277642</v>
      </c>
      <c r="G36" s="99">
        <v>305118.04764854163</v>
      </c>
      <c r="H36" s="98">
        <v>-9.005054882951613E-2</v>
      </c>
      <c r="I36" s="127">
        <v>4.1717136040389152E-2</v>
      </c>
      <c r="J36" s="98">
        <v>3.0927533986122809E-3</v>
      </c>
      <c r="K36" s="90">
        <v>290119</v>
      </c>
      <c r="L36" s="90">
        <v>346.49169364831732</v>
      </c>
      <c r="M36" s="98">
        <v>-8.54233788818205E-2</v>
      </c>
      <c r="N36" s="98">
        <v>4.4939166264470032E-2</v>
      </c>
      <c r="O36" s="90">
        <v>1321.7705733872194</v>
      </c>
      <c r="P36" s="90">
        <v>2189.860564907041</v>
      </c>
      <c r="Q36" s="90">
        <v>293630.63113829424</v>
      </c>
      <c r="R36" s="103">
        <v>112687.34525704908</v>
      </c>
      <c r="S36" s="45">
        <v>134.58349543065989</v>
      </c>
      <c r="T36" s="104">
        <v>6.4028199791021922E-2</v>
      </c>
      <c r="U36" s="45">
        <v>177431.65474295092</v>
      </c>
      <c r="V36" s="90">
        <v>211.90819821765746</v>
      </c>
      <c r="W36" s="104">
        <v>3.3167295175870359E-2</v>
      </c>
      <c r="X36" s="45">
        <v>24665.442619195001</v>
      </c>
      <c r="Y36" s="98">
        <v>2.0512485047466056E-2</v>
      </c>
      <c r="Z36" s="90">
        <v>29.458156782941707</v>
      </c>
      <c r="AA36" s="90">
        <v>202097.09736214593</v>
      </c>
    </row>
    <row r="37" spans="1:28" x14ac:dyDescent="0.2">
      <c r="A37" s="27">
        <v>35</v>
      </c>
      <c r="B37" s="13" t="s">
        <v>66</v>
      </c>
      <c r="C37" s="55" t="s">
        <v>67</v>
      </c>
      <c r="D37" s="3" t="s">
        <v>78</v>
      </c>
      <c r="E37" s="99" t="s">
        <v>79</v>
      </c>
      <c r="F37" s="99">
        <v>238936</v>
      </c>
      <c r="G37" s="99">
        <v>233907.82759218183</v>
      </c>
      <c r="H37" s="98">
        <v>2.1496383680604358E-2</v>
      </c>
      <c r="I37" s="127">
        <v>4.2398831053167441E-2</v>
      </c>
      <c r="J37" s="98">
        <v>-1.4640973943313516E-3</v>
      </c>
      <c r="K37" s="90">
        <v>248702</v>
      </c>
      <c r="L37" s="90">
        <v>352.91796220213968</v>
      </c>
      <c r="M37" s="98">
        <v>2.0892691410286046E-2</v>
      </c>
      <c r="N37" s="98">
        <v>4.0872869722436089E-2</v>
      </c>
      <c r="O37" s="90">
        <v>1376.7388997408545</v>
      </c>
      <c r="P37" s="90">
        <v>380.51532250574724</v>
      </c>
      <c r="Q37" s="90">
        <v>250459.25422224661</v>
      </c>
      <c r="R37" s="103">
        <v>88168.252987462765</v>
      </c>
      <c r="S37" s="45">
        <v>125.11423380293715</v>
      </c>
      <c r="T37" s="104">
        <v>6.6254896298914012E-2</v>
      </c>
      <c r="U37" s="45">
        <v>160533.74701253723</v>
      </c>
      <c r="V37" s="90">
        <v>227.80372839920256</v>
      </c>
      <c r="W37" s="104">
        <v>2.7440036159869674E-2</v>
      </c>
      <c r="X37" s="45">
        <v>23258.158376643602</v>
      </c>
      <c r="Y37" s="98">
        <v>2.0512485047466056E-2</v>
      </c>
      <c r="Z37" s="90">
        <v>33.00424547796031</v>
      </c>
      <c r="AA37" s="90">
        <v>183791.90538918084</v>
      </c>
    </row>
    <row r="38" spans="1:28" x14ac:dyDescent="0.2">
      <c r="A38" s="27">
        <v>36</v>
      </c>
      <c r="B38" s="13" t="s">
        <v>66</v>
      </c>
      <c r="C38" s="55" t="s">
        <v>67</v>
      </c>
      <c r="D38" s="3" t="s">
        <v>80</v>
      </c>
      <c r="E38" s="99" t="s">
        <v>81</v>
      </c>
      <c r="F38" s="99">
        <v>209900</v>
      </c>
      <c r="G38" s="99">
        <v>229275.22870262721</v>
      </c>
      <c r="H38" s="98">
        <v>-8.4506419695941637E-2</v>
      </c>
      <c r="I38" s="127">
        <v>4.3537613613345308E-2</v>
      </c>
      <c r="J38" s="98">
        <v>3.1388048366818092E-3</v>
      </c>
      <c r="K38" s="90">
        <v>219726</v>
      </c>
      <c r="L38" s="90">
        <v>357.83407393453297</v>
      </c>
      <c r="M38" s="98">
        <v>-7.9938229731571386E-2</v>
      </c>
      <c r="N38" s="98">
        <v>4.6812767984754755E-2</v>
      </c>
      <c r="O38" s="90">
        <v>947.23148695803991</v>
      </c>
      <c r="P38" s="90">
        <v>2217.505466050945</v>
      </c>
      <c r="Q38" s="90">
        <v>222890.73695300898</v>
      </c>
      <c r="R38" s="103">
        <v>83331.813080210602</v>
      </c>
      <c r="S38" s="45">
        <v>135.70975743809456</v>
      </c>
      <c r="T38" s="104">
        <v>6.6538363093314512E-2</v>
      </c>
      <c r="U38" s="45">
        <v>136394.18691978941</v>
      </c>
      <c r="V38" s="90">
        <v>222.12431649643844</v>
      </c>
      <c r="W38" s="104">
        <v>3.5116219737927112E-2</v>
      </c>
      <c r="X38" s="45">
        <v>22411.904240131884</v>
      </c>
      <c r="Y38" s="98">
        <v>2.0512485047466056E-2</v>
      </c>
      <c r="Z38" s="90">
        <v>36.498834907462133</v>
      </c>
      <c r="AA38" s="90">
        <v>158806.09115992128</v>
      </c>
    </row>
    <row r="39" spans="1:28" x14ac:dyDescent="0.2">
      <c r="D39" s="62"/>
      <c r="F39" s="63"/>
      <c r="G39" s="63"/>
      <c r="H39" s="70"/>
      <c r="I39" s="70"/>
      <c r="J39" s="70"/>
      <c r="K39" s="70"/>
      <c r="L39" s="63"/>
      <c r="M39" s="63"/>
      <c r="N39" s="70"/>
      <c r="O39" s="70"/>
      <c r="P39" s="70"/>
      <c r="Q39" s="70"/>
      <c r="R39" s="63"/>
      <c r="S39" s="70"/>
      <c r="T39" s="63"/>
    </row>
    <row r="40" spans="1:28" ht="89.25" x14ac:dyDescent="0.2">
      <c r="A40" s="68" t="s">
        <v>7</v>
      </c>
      <c r="B40" s="71" t="s">
        <v>96</v>
      </c>
      <c r="C40" s="71" t="s">
        <v>97</v>
      </c>
      <c r="D40" s="64" t="s">
        <v>8</v>
      </c>
      <c r="E40" s="52" t="s">
        <v>9</v>
      </c>
      <c r="F40" s="65" t="s">
        <v>193</v>
      </c>
      <c r="G40" s="65" t="s">
        <v>194</v>
      </c>
      <c r="H40" s="72" t="s">
        <v>195</v>
      </c>
      <c r="I40" s="129" t="s">
        <v>196</v>
      </c>
      <c r="J40" s="72" t="s">
        <v>197</v>
      </c>
      <c r="K40" s="72" t="s">
        <v>198</v>
      </c>
      <c r="L40" s="65" t="s">
        <v>199</v>
      </c>
      <c r="M40" s="65" t="s">
        <v>200</v>
      </c>
      <c r="N40" s="72" t="s">
        <v>201</v>
      </c>
      <c r="O40" s="53" t="s">
        <v>386</v>
      </c>
      <c r="P40" s="53" t="s">
        <v>202</v>
      </c>
      <c r="Q40" s="53" t="s">
        <v>381</v>
      </c>
      <c r="R40" s="79" t="s">
        <v>203</v>
      </c>
      <c r="S40" s="53" t="s">
        <v>204</v>
      </c>
      <c r="T40" s="102" t="s">
        <v>205</v>
      </c>
      <c r="U40" s="53" t="s">
        <v>206</v>
      </c>
      <c r="V40" s="53" t="s">
        <v>207</v>
      </c>
      <c r="W40" s="102" t="s">
        <v>208</v>
      </c>
      <c r="X40" s="53" t="s">
        <v>209</v>
      </c>
      <c r="Y40" s="53" t="s">
        <v>210</v>
      </c>
      <c r="Z40" s="53" t="s">
        <v>211</v>
      </c>
      <c r="AA40" s="53" t="s">
        <v>212</v>
      </c>
    </row>
    <row r="41" spans="1:28" x14ac:dyDescent="0.2">
      <c r="A41" s="66">
        <v>43</v>
      </c>
      <c r="B41" s="66"/>
      <c r="C41" s="66"/>
      <c r="D41" s="3" t="s">
        <v>10</v>
      </c>
      <c r="E41" s="99" t="s">
        <v>102</v>
      </c>
      <c r="F41" s="99">
        <v>3064732</v>
      </c>
      <c r="G41" s="99">
        <v>3235618.9178228872</v>
      </c>
      <c r="H41" s="98">
        <v>-5.2814290608076297E-2</v>
      </c>
      <c r="I41" s="127">
        <v>3.9776340717837755E-2</v>
      </c>
      <c r="J41" s="98">
        <v>2.8249778938214121E-3</v>
      </c>
      <c r="K41" s="90">
        <v>3195638</v>
      </c>
      <c r="L41" s="90">
        <v>342.75024914286058</v>
      </c>
      <c r="M41" s="98">
        <v>-4.9268704681833198E-2</v>
      </c>
      <c r="N41" s="98">
        <v>4.2713685894884224E-2</v>
      </c>
      <c r="O41" s="90">
        <v>108809.39850394636</v>
      </c>
      <c r="P41" s="90">
        <v>3313.4259336814384</v>
      </c>
      <c r="Q41" s="90">
        <v>3307760.8244376276</v>
      </c>
      <c r="R41" s="103">
        <v>1129010.6622914458</v>
      </c>
      <c r="S41" s="45">
        <v>121.09277890215945</v>
      </c>
      <c r="T41" s="104">
        <v>6.3633409083063919E-2</v>
      </c>
      <c r="U41" s="45">
        <v>2066627.3377085542</v>
      </c>
      <c r="V41" s="90">
        <v>221.65747024070109</v>
      </c>
      <c r="W41" s="104">
        <v>3.1629000310027244E-2</v>
      </c>
      <c r="X41" s="45">
        <v>348996.04560330708</v>
      </c>
      <c r="Y41" s="98">
        <v>2.0512485047466056E-2</v>
      </c>
      <c r="Z41" s="90">
        <v>37.431799715864756</v>
      </c>
      <c r="AA41" s="90">
        <v>2415623.3833118612</v>
      </c>
    </row>
    <row r="42" spans="1:28" x14ac:dyDescent="0.2">
      <c r="A42" s="66">
        <v>2</v>
      </c>
      <c r="B42" s="66"/>
      <c r="C42" s="66"/>
      <c r="D42" s="3" t="s">
        <v>19</v>
      </c>
      <c r="E42" s="99" t="s">
        <v>20</v>
      </c>
      <c r="F42" s="99">
        <v>3003466</v>
      </c>
      <c r="G42" s="99">
        <v>2950980.7632351569</v>
      </c>
      <c r="H42" s="98">
        <v>1.7785692614039172E-2</v>
      </c>
      <c r="I42" s="127">
        <v>3.8521450481335373E-2</v>
      </c>
      <c r="J42" s="98">
        <v>-1.270810691793578E-3</v>
      </c>
      <c r="K42" s="90">
        <v>3115200</v>
      </c>
      <c r="L42" s="90">
        <v>387.78103007250934</v>
      </c>
      <c r="M42" s="98">
        <v>1.587353062982988E-2</v>
      </c>
      <c r="N42" s="98">
        <v>3.7201686318406813E-2</v>
      </c>
      <c r="O42" s="90">
        <v>106620.3729952142</v>
      </c>
      <c r="P42" s="90">
        <v>82588.4584517037</v>
      </c>
      <c r="Q42" s="90">
        <v>3304408.8314469177</v>
      </c>
      <c r="R42" s="103">
        <v>968606.89740352053</v>
      </c>
      <c r="S42" s="45">
        <v>120.57247701928435</v>
      </c>
      <c r="T42" s="104">
        <v>6.4015735553195618E-2</v>
      </c>
      <c r="U42" s="45">
        <v>2146593.1025964795</v>
      </c>
      <c r="V42" s="90">
        <v>267.20855305322499</v>
      </c>
      <c r="W42" s="104">
        <v>2.5539908977317838E-2</v>
      </c>
      <c r="X42" s="45">
        <v>276779.0069046343</v>
      </c>
      <c r="Y42" s="98">
        <v>2.0512485047466056E-2</v>
      </c>
      <c r="Z42" s="90">
        <v>34.453533769878426</v>
      </c>
      <c r="AA42" s="90">
        <v>2423372.1095011136</v>
      </c>
    </row>
    <row r="43" spans="1:28" x14ac:dyDescent="0.2">
      <c r="A43" s="66">
        <v>3</v>
      </c>
      <c r="B43" s="66"/>
      <c r="C43" s="66"/>
      <c r="D43" s="3" t="s">
        <v>27</v>
      </c>
      <c r="E43" s="99" t="s">
        <v>28</v>
      </c>
      <c r="F43" s="99">
        <v>4143107</v>
      </c>
      <c r="G43" s="99">
        <v>4134909.0204289719</v>
      </c>
      <c r="H43" s="98">
        <v>1.9826263481312889E-3</v>
      </c>
      <c r="I43" s="127">
        <v>3.9192909583698921E-2</v>
      </c>
      <c r="J43" s="98">
        <v>1.4767655142522429E-5</v>
      </c>
      <c r="K43" s="90">
        <v>4305551</v>
      </c>
      <c r="L43" s="90">
        <v>355.90119484861668</v>
      </c>
      <c r="M43" s="98">
        <v>2.1013485923331299E-3</v>
      </c>
      <c r="N43" s="98">
        <v>3.9208256026214139E-2</v>
      </c>
      <c r="O43" s="90">
        <v>116688.02541600582</v>
      </c>
      <c r="P43" s="90">
        <v>2168.7322330594839</v>
      </c>
      <c r="Q43" s="90">
        <v>4424407.757649065</v>
      </c>
      <c r="R43" s="103">
        <v>1432799.2235898152</v>
      </c>
      <c r="S43" s="45">
        <v>118.43663114286313</v>
      </c>
      <c r="T43" s="104">
        <v>6.3988051337973806E-2</v>
      </c>
      <c r="U43" s="45">
        <v>2872751.7764101848</v>
      </c>
      <c r="V43" s="90">
        <v>237.46456370575356</v>
      </c>
      <c r="W43" s="104">
        <v>2.7275652947862161E-2</v>
      </c>
      <c r="X43" s="45">
        <v>432076.32254618756</v>
      </c>
      <c r="Y43" s="98">
        <v>2.0512485047465834E-2</v>
      </c>
      <c r="Z43" s="90">
        <v>35.715865277169975</v>
      </c>
      <c r="AA43" s="90">
        <v>3304828.0989563721</v>
      </c>
    </row>
    <row r="44" spans="1:28" x14ac:dyDescent="0.2">
      <c r="A44" s="66">
        <v>4</v>
      </c>
      <c r="B44" s="66"/>
      <c r="C44" s="66"/>
      <c r="D44" s="3" t="s">
        <v>51</v>
      </c>
      <c r="E44" s="99" t="s">
        <v>52</v>
      </c>
      <c r="F44" s="99">
        <v>2510479</v>
      </c>
      <c r="G44" s="99">
        <v>2689958.835959929</v>
      </c>
      <c r="H44" s="98">
        <v>-6.6722149633148709E-2</v>
      </c>
      <c r="I44" s="127">
        <v>4.0410305722410778E-2</v>
      </c>
      <c r="J44" s="98">
        <v>3.3564383661428554E-3</v>
      </c>
      <c r="K44" s="90">
        <v>2620695</v>
      </c>
      <c r="L44" s="90">
        <v>353.95390335599683</v>
      </c>
      <c r="M44" s="98">
        <v>-6.331341702619786E-2</v>
      </c>
      <c r="N44" s="98">
        <v>4.3902378789067775E-2</v>
      </c>
      <c r="O44" s="90">
        <v>38052.542755762581</v>
      </c>
      <c r="P44" s="90">
        <v>10156.449712891519</v>
      </c>
      <c r="Q44" s="90">
        <v>2668903.9924686542</v>
      </c>
      <c r="R44" s="103">
        <v>878999.13903476426</v>
      </c>
      <c r="S44" s="45">
        <v>118.7185751519789</v>
      </c>
      <c r="T44" s="104">
        <v>6.4950552994553767E-2</v>
      </c>
      <c r="U44" s="45">
        <v>1741695.8609652356</v>
      </c>
      <c r="V44" s="90">
        <v>235.23532820401789</v>
      </c>
      <c r="W44" s="104">
        <v>3.3592572724777892E-2</v>
      </c>
      <c r="X44" s="45">
        <v>188304.90903296473</v>
      </c>
      <c r="Y44" s="98">
        <v>2.0512485047465834E-2</v>
      </c>
      <c r="Z44" s="90">
        <v>25.432664836355915</v>
      </c>
      <c r="AA44" s="90">
        <v>1930000.7699982007</v>
      </c>
    </row>
    <row r="45" spans="1:28" x14ac:dyDescent="0.2">
      <c r="A45" s="66">
        <v>5</v>
      </c>
      <c r="B45" s="66"/>
      <c r="C45" s="66"/>
      <c r="D45" s="3" t="s">
        <v>53</v>
      </c>
      <c r="E45" s="99" t="s">
        <v>54</v>
      </c>
      <c r="F45" s="99">
        <v>4156781</v>
      </c>
      <c r="G45" s="99">
        <v>3985085.5634826832</v>
      </c>
      <c r="H45" s="98">
        <v>4.3084504405789259E-2</v>
      </c>
      <c r="I45" s="127">
        <v>3.6534021054751342E-2</v>
      </c>
      <c r="J45" s="98">
        <v>-1.2695231725392553E-3</v>
      </c>
      <c r="K45" s="90">
        <v>4303175</v>
      </c>
      <c r="L45" s="90">
        <v>387.0221073331781</v>
      </c>
      <c r="M45" s="98">
        <v>3.9700236913563058E-2</v>
      </c>
      <c r="N45" s="98">
        <v>3.521811709589695E-2</v>
      </c>
      <c r="O45" s="90">
        <v>201763.81437607826</v>
      </c>
      <c r="P45" s="90">
        <v>46170.042520717456</v>
      </c>
      <c r="Q45" s="90">
        <v>4551108.8568967963</v>
      </c>
      <c r="R45" s="103">
        <v>1160464.5759565006</v>
      </c>
      <c r="S45" s="45">
        <v>104.37071364101803</v>
      </c>
      <c r="T45" s="104">
        <v>6.3603663034185853E-2</v>
      </c>
      <c r="U45" s="45">
        <v>3142710.4240434994</v>
      </c>
      <c r="V45" s="90">
        <v>282.65139369216007</v>
      </c>
      <c r="W45" s="104">
        <v>2.5115871869087592E-2</v>
      </c>
      <c r="X45" s="45">
        <v>437954.15674019436</v>
      </c>
      <c r="Y45" s="98">
        <v>2.0512485047466056E-2</v>
      </c>
      <c r="Z45" s="90">
        <v>39.389041964808548</v>
      </c>
      <c r="AA45" s="90">
        <v>3580664.5807836936</v>
      </c>
    </row>
    <row r="46" spans="1:28" x14ac:dyDescent="0.2">
      <c r="A46" s="66">
        <v>6</v>
      </c>
      <c r="B46" s="66"/>
      <c r="C46" s="66"/>
      <c r="D46" s="3" t="s">
        <v>61</v>
      </c>
      <c r="E46" s="99" t="s">
        <v>62</v>
      </c>
      <c r="F46" s="99">
        <v>3483921</v>
      </c>
      <c r="G46" s="99">
        <v>3394544.2066869792</v>
      </c>
      <c r="H46" s="98">
        <v>2.6329541720787164E-2</v>
      </c>
      <c r="I46" s="127">
        <v>4.08627123811518E-2</v>
      </c>
      <c r="J46" s="98">
        <v>-2.0046590009493714E-3</v>
      </c>
      <c r="K46" s="90">
        <v>3619014</v>
      </c>
      <c r="L46" s="90">
        <v>363.70506708657234</v>
      </c>
      <c r="M46" s="98">
        <v>2.5263723037540764E-2</v>
      </c>
      <c r="N46" s="98">
        <v>3.8776137576024272E-2</v>
      </c>
      <c r="O46" s="90">
        <v>69732.348720917958</v>
      </c>
      <c r="P46" s="90">
        <v>30354.454023276347</v>
      </c>
      <c r="Q46" s="90">
        <v>3719100.8027441944</v>
      </c>
      <c r="R46" s="103">
        <v>1291373.5229926023</v>
      </c>
      <c r="S46" s="45">
        <v>129.780955203226</v>
      </c>
      <c r="T46" s="104">
        <v>6.466274400397487E-2</v>
      </c>
      <c r="U46" s="45">
        <v>2327640.4770073975</v>
      </c>
      <c r="V46" s="90">
        <v>233.92411188334634</v>
      </c>
      <c r="W46" s="104">
        <v>2.4949973403548986E-2</v>
      </c>
      <c r="X46" s="45">
        <v>309810.34113263013</v>
      </c>
      <c r="Y46" s="98">
        <v>2.0512485047466056E-2</v>
      </c>
      <c r="Z46" s="90">
        <v>31.135439350540533</v>
      </c>
      <c r="AA46" s="90">
        <v>2637450.818140028</v>
      </c>
    </row>
    <row r="47" spans="1:28" x14ac:dyDescent="0.2">
      <c r="A47" s="66">
        <v>7</v>
      </c>
      <c r="B47" s="66"/>
      <c r="C47" s="66"/>
      <c r="D47" s="3" t="s">
        <v>66</v>
      </c>
      <c r="E47" s="99" t="s">
        <v>67</v>
      </c>
      <c r="F47" s="99">
        <v>2231068</v>
      </c>
      <c r="G47" s="99">
        <v>2204793.2965064482</v>
      </c>
      <c r="H47" s="98">
        <v>1.1917082447223004E-2</v>
      </c>
      <c r="I47" s="127">
        <v>4.213175583697204E-2</v>
      </c>
      <c r="J47" s="98">
        <v>-4.4764831109633807E-4</v>
      </c>
      <c r="K47" s="90">
        <v>2324026</v>
      </c>
      <c r="L47" s="90">
        <v>374.04193481780709</v>
      </c>
      <c r="M47" s="98">
        <v>1.2452481979021046E-2</v>
      </c>
      <c r="N47" s="98">
        <v>4.1665247316531762E-2</v>
      </c>
      <c r="O47" s="90">
        <v>52321.739415710748</v>
      </c>
      <c r="P47" s="90">
        <v>43592.010334067789</v>
      </c>
      <c r="Q47" s="90">
        <v>2419939.7497497788</v>
      </c>
      <c r="R47" s="103">
        <v>830481.96646591008</v>
      </c>
      <c r="S47" s="45">
        <v>133.66248121501491</v>
      </c>
      <c r="T47" s="104">
        <v>6.5990480801664475E-2</v>
      </c>
      <c r="U47" s="45">
        <v>1493544.03353409</v>
      </c>
      <c r="V47" s="90">
        <v>240.37945360279221</v>
      </c>
      <c r="W47" s="104">
        <v>2.8613516949150819E-2</v>
      </c>
      <c r="X47" s="45">
        <v>209261.77262489349</v>
      </c>
      <c r="Y47" s="98">
        <v>2.0512485047466056E-2</v>
      </c>
      <c r="Z47" s="90">
        <v>33.679777384598609</v>
      </c>
      <c r="AA47" s="90">
        <v>1702805.8061589836</v>
      </c>
    </row>
    <row r="48" spans="1:28" x14ac:dyDescent="0.2">
      <c r="A48" s="69" t="s">
        <v>82</v>
      </c>
      <c r="B48" s="69"/>
      <c r="C48" s="69"/>
      <c r="D48" s="3" t="s">
        <v>82</v>
      </c>
      <c r="E48" s="3" t="s">
        <v>137</v>
      </c>
      <c r="F48" s="74" t="s">
        <v>180</v>
      </c>
      <c r="G48" s="74" t="s">
        <v>213</v>
      </c>
      <c r="H48" s="73" t="s">
        <v>179</v>
      </c>
      <c r="I48" s="130" t="s">
        <v>214</v>
      </c>
      <c r="J48" s="73" t="s">
        <v>215</v>
      </c>
      <c r="K48" s="67" t="s">
        <v>216</v>
      </c>
      <c r="L48" s="67" t="s">
        <v>217</v>
      </c>
      <c r="M48" s="73" t="s">
        <v>179</v>
      </c>
      <c r="N48" s="73" t="s">
        <v>214</v>
      </c>
      <c r="O48" s="67" t="s">
        <v>218</v>
      </c>
      <c r="P48" s="67" t="s">
        <v>376</v>
      </c>
      <c r="Q48" s="67" t="s">
        <v>377</v>
      </c>
      <c r="R48" s="108" t="s">
        <v>219</v>
      </c>
      <c r="S48" s="67" t="s">
        <v>220</v>
      </c>
      <c r="T48" s="109" t="s">
        <v>221</v>
      </c>
      <c r="U48" s="67" t="s">
        <v>222</v>
      </c>
      <c r="V48" s="67" t="s">
        <v>223</v>
      </c>
      <c r="W48" s="109" t="s">
        <v>224</v>
      </c>
      <c r="X48" s="67" t="s">
        <v>225</v>
      </c>
      <c r="Y48" s="73" t="s">
        <v>226</v>
      </c>
      <c r="Z48" s="67" t="s">
        <v>191</v>
      </c>
      <c r="AA48" s="67" t="s">
        <v>227</v>
      </c>
      <c r="AB48" s="100"/>
    </row>
    <row r="49" spans="21:22" x14ac:dyDescent="0.2">
      <c r="U49" s="91"/>
      <c r="V49" s="49"/>
    </row>
    <row r="50" spans="21:22" x14ac:dyDescent="0.2">
      <c r="U50" s="91"/>
      <c r="V50" s="49"/>
    </row>
  </sheetData>
  <pageMargins left="0.39370078740157483" right="0.39370078740157483" top="0.39370078740157483" bottom="0.39370078740157483" header="0.31496062992125984" footer="0.31496062992125984"/>
  <pageSetup paperSize="9" scale="48" orientation="landscape" horizontalDpi="90" verticalDpi="9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442FF-69FF-4656-8816-357C6DDF0A69}">
  <sheetPr>
    <tabColor rgb="FF005EB8"/>
    <pageSetUpPr fitToPage="1"/>
  </sheetPr>
  <dimension ref="A1:AA52"/>
  <sheetViews>
    <sheetView workbookViewId="0">
      <selection activeCell="O41" sqref="O41"/>
    </sheetView>
  </sheetViews>
  <sheetFormatPr defaultColWidth="9.140625" defaultRowHeight="12.75" x14ac:dyDescent="0.2"/>
  <cols>
    <col min="1" max="1" width="4.5703125" style="69" customWidth="1"/>
    <col min="2" max="2" width="4.7109375" style="3" customWidth="1"/>
    <col min="3" max="3" width="20.7109375" style="3" customWidth="1"/>
    <col min="4" max="4" width="6.28515625" style="3" customWidth="1"/>
    <col min="5" max="5" width="54.85546875" style="3" customWidth="1"/>
    <col min="6" max="6" width="15" style="3" customWidth="1"/>
    <col min="7" max="9" width="11.7109375" style="3" customWidth="1"/>
    <col min="10" max="10" width="13.28515625" style="3" customWidth="1"/>
    <col min="11" max="12" width="15.28515625" style="3" customWidth="1"/>
    <col min="13" max="13" width="13.140625" style="3" customWidth="1"/>
    <col min="14" max="14" width="16.140625" style="3" customWidth="1"/>
    <col min="15" max="16" width="11.7109375" style="3" customWidth="1"/>
    <col min="17" max="17" width="15" style="3" customWidth="1"/>
    <col min="18" max="20" width="11.7109375" style="3" customWidth="1"/>
    <col min="21" max="27" width="14.5703125" style="3" customWidth="1"/>
    <col min="28" max="28" width="14.5703125" style="3" bestFit="1" customWidth="1"/>
    <col min="29" max="29" width="15.42578125" style="3" bestFit="1" customWidth="1"/>
    <col min="30" max="16384" width="9.140625" style="3"/>
  </cols>
  <sheetData>
    <row r="1" spans="1:27" s="97" customFormat="1" ht="37.5" customHeight="1" x14ac:dyDescent="0.25">
      <c r="A1" s="50" t="s">
        <v>265</v>
      </c>
      <c r="AA1" s="51" t="s">
        <v>346</v>
      </c>
    </row>
    <row r="2" spans="1:27" ht="89.25" x14ac:dyDescent="0.2">
      <c r="A2" s="68" t="s">
        <v>7</v>
      </c>
      <c r="B2" s="52" t="s">
        <v>8</v>
      </c>
      <c r="C2" s="52" t="s">
        <v>9</v>
      </c>
      <c r="D2" s="52" t="s">
        <v>103</v>
      </c>
      <c r="E2" s="52" t="s">
        <v>117</v>
      </c>
      <c r="F2" s="53" t="s">
        <v>228</v>
      </c>
      <c r="G2" s="53" t="s">
        <v>229</v>
      </c>
      <c r="H2" s="53" t="s">
        <v>230</v>
      </c>
      <c r="I2" s="79" t="s">
        <v>231</v>
      </c>
      <c r="J2" s="53" t="s">
        <v>232</v>
      </c>
      <c r="K2" s="53" t="s">
        <v>233</v>
      </c>
      <c r="L2" s="53" t="s">
        <v>234</v>
      </c>
      <c r="M2" s="53" t="s">
        <v>235</v>
      </c>
      <c r="N2" s="53" t="s">
        <v>236</v>
      </c>
      <c r="O2" s="53" t="s">
        <v>387</v>
      </c>
      <c r="P2" s="53" t="s">
        <v>237</v>
      </c>
      <c r="Q2" s="53" t="s">
        <v>380</v>
      </c>
      <c r="R2" s="79" t="s">
        <v>238</v>
      </c>
      <c r="S2" s="53" t="s">
        <v>239</v>
      </c>
      <c r="T2" s="102" t="s">
        <v>240</v>
      </c>
      <c r="U2" s="53" t="s">
        <v>241</v>
      </c>
      <c r="V2" s="53" t="s">
        <v>242</v>
      </c>
      <c r="W2" s="102" t="s">
        <v>243</v>
      </c>
      <c r="X2" s="53" t="s">
        <v>244</v>
      </c>
      <c r="Y2" s="53" t="s">
        <v>245</v>
      </c>
      <c r="Z2" s="53" t="s">
        <v>246</v>
      </c>
      <c r="AA2" s="53" t="s">
        <v>247</v>
      </c>
    </row>
    <row r="3" spans="1:27" x14ac:dyDescent="0.2">
      <c r="A3" s="27">
        <v>1</v>
      </c>
      <c r="B3" s="12" t="s">
        <v>10</v>
      </c>
      <c r="C3" s="3" t="s">
        <v>102</v>
      </c>
      <c r="D3" s="3" t="s">
        <v>11</v>
      </c>
      <c r="E3" s="90" t="s">
        <v>12</v>
      </c>
      <c r="F3" s="90">
        <v>640903</v>
      </c>
      <c r="G3" s="90">
        <v>668132.84993550973</v>
      </c>
      <c r="H3" s="98">
        <v>-4.0755143139778349E-2</v>
      </c>
      <c r="I3" s="127">
        <v>3.9935503689783151E-2</v>
      </c>
      <c r="J3" s="98">
        <v>3.1003478003707543E-3</v>
      </c>
      <c r="K3" s="90">
        <v>668564</v>
      </c>
      <c r="L3" s="99">
        <v>366.34214417283584</v>
      </c>
      <c r="M3" s="98">
        <v>-3.6125108486088631E-2</v>
      </c>
      <c r="N3" s="98">
        <v>4.3159417259710064E-2</v>
      </c>
      <c r="O3" s="90">
        <v>12193.586278664074</v>
      </c>
      <c r="P3" s="90">
        <v>2092.3647538241103</v>
      </c>
      <c r="Q3" s="90">
        <v>682849.95103248814</v>
      </c>
      <c r="R3" s="103">
        <v>258348.15380294135</v>
      </c>
      <c r="S3" s="45">
        <v>141.56283707657474</v>
      </c>
      <c r="T3" s="104">
        <v>6.0984324260469958E-2</v>
      </c>
      <c r="U3" s="45">
        <v>410215.84619705868</v>
      </c>
      <c r="V3" s="90">
        <v>224.77930709626114</v>
      </c>
      <c r="W3" s="104">
        <v>3.2237699448524282E-2</v>
      </c>
      <c r="X3" s="45">
        <v>72678.709651367695</v>
      </c>
      <c r="Y3" s="98">
        <v>2.0425945452366756E-2</v>
      </c>
      <c r="Z3" s="90">
        <v>39.824570765696357</v>
      </c>
      <c r="AA3" s="90">
        <v>482894.55584842636</v>
      </c>
    </row>
    <row r="4" spans="1:27" x14ac:dyDescent="0.2">
      <c r="A4" s="27">
        <v>2</v>
      </c>
      <c r="B4" s="13" t="s">
        <v>10</v>
      </c>
      <c r="C4" s="55" t="s">
        <v>102</v>
      </c>
      <c r="D4" s="3" t="s">
        <v>13</v>
      </c>
      <c r="E4" s="90" t="s">
        <v>14</v>
      </c>
      <c r="F4" s="90">
        <v>1155599</v>
      </c>
      <c r="G4" s="90">
        <v>1210369.9111942602</v>
      </c>
      <c r="H4" s="98">
        <v>-4.5251381984717676E-2</v>
      </c>
      <c r="I4" s="127">
        <v>3.8861374216700023E-2</v>
      </c>
      <c r="J4" s="98">
        <v>3.1945579638028971E-3</v>
      </c>
      <c r="K4" s="90">
        <v>1204342</v>
      </c>
      <c r="L4" s="99">
        <v>369.56701456249908</v>
      </c>
      <c r="M4" s="98">
        <v>-4.1197535319140166E-2</v>
      </c>
      <c r="N4" s="98">
        <v>4.2179856507317925E-2</v>
      </c>
      <c r="O4" s="90">
        <v>37562.733819322893</v>
      </c>
      <c r="P4" s="90">
        <v>0</v>
      </c>
      <c r="Q4" s="90">
        <v>1241904.7338193229</v>
      </c>
      <c r="R4" s="103">
        <v>442492.35144063761</v>
      </c>
      <c r="S4" s="45">
        <v>135.78416869016988</v>
      </c>
      <c r="T4" s="104">
        <v>6.043747093178875E-2</v>
      </c>
      <c r="U4" s="45">
        <v>761849.64855936239</v>
      </c>
      <c r="V4" s="90">
        <v>233.7828458723292</v>
      </c>
      <c r="W4" s="104">
        <v>3.1861350806022593E-2</v>
      </c>
      <c r="X4" s="45">
        <v>117973.71932956915</v>
      </c>
      <c r="Y4" s="98">
        <v>2.0425945452366756E-2</v>
      </c>
      <c r="Z4" s="90">
        <v>36.201672987791724</v>
      </c>
      <c r="AA4" s="90">
        <v>879823.36788893153</v>
      </c>
    </row>
    <row r="5" spans="1:27" x14ac:dyDescent="0.2">
      <c r="A5" s="27">
        <v>3</v>
      </c>
      <c r="B5" s="13" t="s">
        <v>10</v>
      </c>
      <c r="C5" s="55" t="s">
        <v>102</v>
      </c>
      <c r="D5" s="3" t="s">
        <v>15</v>
      </c>
      <c r="E5" s="90" t="s">
        <v>16</v>
      </c>
      <c r="F5" s="90">
        <v>548972</v>
      </c>
      <c r="G5" s="90">
        <v>555567.04619146499</v>
      </c>
      <c r="H5" s="98">
        <v>-1.1870837618385588E-2</v>
      </c>
      <c r="I5" s="127">
        <v>3.7538911757470789E-2</v>
      </c>
      <c r="J5" s="98">
        <v>8.2750095012699444E-4</v>
      </c>
      <c r="K5" s="90">
        <v>570051</v>
      </c>
      <c r="L5" s="99">
        <v>369.2578507591424</v>
      </c>
      <c r="M5" s="98">
        <v>-1.1300154552722264E-2</v>
      </c>
      <c r="N5" s="98">
        <v>3.8397222444860546E-2</v>
      </c>
      <c r="O5" s="90">
        <v>28468.177697938721</v>
      </c>
      <c r="P5" s="90">
        <v>0</v>
      </c>
      <c r="Q5" s="90">
        <v>598519.17769793875</v>
      </c>
      <c r="R5" s="103">
        <v>184678.23496171762</v>
      </c>
      <c r="S5" s="45">
        <v>119.62769668671007</v>
      </c>
      <c r="T5" s="104">
        <v>6.0900095343430216E-2</v>
      </c>
      <c r="U5" s="45">
        <v>385372.76503828238</v>
      </c>
      <c r="V5" s="90">
        <v>249.63015407243233</v>
      </c>
      <c r="W5" s="104">
        <v>2.7948349020838537E-2</v>
      </c>
      <c r="X5" s="45">
        <v>61100.756140133155</v>
      </c>
      <c r="Y5" s="98">
        <v>2.0425945452366756E-2</v>
      </c>
      <c r="Z5" s="90">
        <v>39.578798900561601</v>
      </c>
      <c r="AA5" s="90">
        <v>446473.52117841551</v>
      </c>
    </row>
    <row r="6" spans="1:27" x14ac:dyDescent="0.2">
      <c r="A6" s="28">
        <v>4</v>
      </c>
      <c r="B6" s="14" t="s">
        <v>10</v>
      </c>
      <c r="C6" s="15" t="s">
        <v>102</v>
      </c>
      <c r="D6" s="16" t="s">
        <v>17</v>
      </c>
      <c r="E6" s="43" t="s">
        <v>18</v>
      </c>
      <c r="F6" s="43">
        <v>850164</v>
      </c>
      <c r="G6" s="43">
        <v>927172.23418594443</v>
      </c>
      <c r="H6" s="44">
        <v>-8.3057096995098778E-2</v>
      </c>
      <c r="I6" s="128">
        <v>3.7988063401818539E-2</v>
      </c>
      <c r="J6" s="44">
        <v>3.2699704521858388E-3</v>
      </c>
      <c r="K6" s="43">
        <v>885346</v>
      </c>
      <c r="L6" s="47">
        <v>324.62929498060817</v>
      </c>
      <c r="M6" s="44">
        <v>-7.9553096518327315E-2</v>
      </c>
      <c r="N6" s="44">
        <v>4.138260382702641E-2</v>
      </c>
      <c r="O6" s="43">
        <v>33554.510612994491</v>
      </c>
      <c r="P6" s="43">
        <v>1221.0167726692641</v>
      </c>
      <c r="Q6" s="43">
        <v>920121.52738566371</v>
      </c>
      <c r="R6" s="105">
        <v>311826.13998191466</v>
      </c>
      <c r="S6" s="43">
        <v>114.33710659883636</v>
      </c>
      <c r="T6" s="106">
        <v>6.0049856235836474E-2</v>
      </c>
      <c r="U6" s="43">
        <v>573519.86001808534</v>
      </c>
      <c r="V6" s="43">
        <v>210.29218838177178</v>
      </c>
      <c r="W6" s="106">
        <v>3.1506398914483702E-2</v>
      </c>
      <c r="X6" s="43">
        <v>104371.43467282192</v>
      </c>
      <c r="Y6" s="44">
        <v>2.0425945452366756E-2</v>
      </c>
      <c r="Z6" s="43">
        <v>38.269812315131915</v>
      </c>
      <c r="AA6" s="43">
        <v>677891.29469090723</v>
      </c>
    </row>
    <row r="7" spans="1:27" x14ac:dyDescent="0.2">
      <c r="A7" s="27">
        <v>5</v>
      </c>
      <c r="B7" s="57" t="s">
        <v>19</v>
      </c>
      <c r="C7" s="58" t="s">
        <v>20</v>
      </c>
      <c r="D7" s="3" t="s">
        <v>21</v>
      </c>
      <c r="E7" s="90" t="s">
        <v>22</v>
      </c>
      <c r="F7" s="90">
        <v>1105675</v>
      </c>
      <c r="G7" s="90">
        <v>1066185.8844273</v>
      </c>
      <c r="H7" s="98">
        <v>3.7037739994008279E-2</v>
      </c>
      <c r="I7" s="127">
        <v>3.9586160543453784E-2</v>
      </c>
      <c r="J7" s="98">
        <v>-3.2610177437590922E-3</v>
      </c>
      <c r="K7" s="90">
        <v>1145696</v>
      </c>
      <c r="L7" s="99">
        <v>403.23299095938251</v>
      </c>
      <c r="M7" s="98">
        <v>3.432843475434999E-2</v>
      </c>
      <c r="N7" s="98">
        <v>3.6195988875573848E-2</v>
      </c>
      <c r="O7" s="90">
        <v>50646.426247474694</v>
      </c>
      <c r="P7" s="90">
        <v>32850.574254999374</v>
      </c>
      <c r="Q7" s="90">
        <v>1229193.0005024741</v>
      </c>
      <c r="R7" s="103">
        <v>408277.81459730607</v>
      </c>
      <c r="S7" s="45">
        <v>143.69525975689186</v>
      </c>
      <c r="T7" s="104">
        <v>6.1703245767418258E-2</v>
      </c>
      <c r="U7" s="45">
        <v>737418.18540269393</v>
      </c>
      <c r="V7" s="90">
        <v>259.53773120249065</v>
      </c>
      <c r="W7" s="104">
        <v>2.2593895717637036E-2</v>
      </c>
      <c r="X7" s="45">
        <v>96287.828602604</v>
      </c>
      <c r="Y7" s="98">
        <v>2.0425945452366756E-2</v>
      </c>
      <c r="Z7" s="90">
        <v>33.88894534013594</v>
      </c>
      <c r="AA7" s="90">
        <v>833706.01400529791</v>
      </c>
    </row>
    <row r="8" spans="1:27" x14ac:dyDescent="0.2">
      <c r="A8" s="27">
        <v>6</v>
      </c>
      <c r="B8" s="13" t="s">
        <v>19</v>
      </c>
      <c r="C8" s="55" t="s">
        <v>20</v>
      </c>
      <c r="D8" s="3" t="s">
        <v>23</v>
      </c>
      <c r="E8" s="90" t="s">
        <v>24</v>
      </c>
      <c r="F8" s="90">
        <v>1265323</v>
      </c>
      <c r="G8" s="90">
        <v>1236865.0321444827</v>
      </c>
      <c r="H8" s="98">
        <v>2.3008143262144509E-2</v>
      </c>
      <c r="I8" s="127">
        <v>3.5599579114026045E-2</v>
      </c>
      <c r="J8" s="98">
        <v>-1.5407074856545835E-3</v>
      </c>
      <c r="K8" s="90">
        <v>1308349</v>
      </c>
      <c r="L8" s="99">
        <v>391.35698561506024</v>
      </c>
      <c r="M8" s="98">
        <v>1.9665951913446333E-2</v>
      </c>
      <c r="N8" s="98">
        <v>3.4003965785811108E-2</v>
      </c>
      <c r="O8" s="90">
        <v>44509.443891339084</v>
      </c>
      <c r="P8" s="90">
        <v>38248.881404894331</v>
      </c>
      <c r="Q8" s="90">
        <v>1391107.3252962334</v>
      </c>
      <c r="R8" s="103">
        <v>368371.84814401809</v>
      </c>
      <c r="S8" s="45">
        <v>110.18841003057415</v>
      </c>
      <c r="T8" s="104">
        <v>6.0189269887606978E-2</v>
      </c>
      <c r="U8" s="45">
        <v>939977.15185598191</v>
      </c>
      <c r="V8" s="90">
        <v>281.16857558448612</v>
      </c>
      <c r="W8" s="104">
        <v>2.4091490655651526E-2</v>
      </c>
      <c r="X8" s="45">
        <v>120450.34977722693</v>
      </c>
      <c r="Y8" s="98">
        <v>2.0425945452366756E-2</v>
      </c>
      <c r="Z8" s="90">
        <v>36.029443065340502</v>
      </c>
      <c r="AA8" s="90">
        <v>1060427.5016332089</v>
      </c>
    </row>
    <row r="9" spans="1:27" x14ac:dyDescent="0.2">
      <c r="A9" s="28">
        <v>7</v>
      </c>
      <c r="B9" s="14" t="s">
        <v>19</v>
      </c>
      <c r="C9" s="15" t="s">
        <v>20</v>
      </c>
      <c r="D9" s="16" t="s">
        <v>25</v>
      </c>
      <c r="E9" s="43" t="s">
        <v>26</v>
      </c>
      <c r="F9" s="43">
        <v>744202</v>
      </c>
      <c r="G9" s="43">
        <v>763472.52957865631</v>
      </c>
      <c r="H9" s="44">
        <v>-2.5240632546781105E-2</v>
      </c>
      <c r="I9" s="128">
        <v>3.7779625775903075E-2</v>
      </c>
      <c r="J9" s="44">
        <v>1.9089095289708774E-3</v>
      </c>
      <c r="K9" s="43">
        <v>773792</v>
      </c>
      <c r="L9" s="47">
        <v>409.96095233162544</v>
      </c>
      <c r="M9" s="44">
        <v>-2.3737238287748985E-2</v>
      </c>
      <c r="N9" s="44">
        <v>3.9760710129776555E-2</v>
      </c>
      <c r="O9" s="43">
        <v>14374.370203081029</v>
      </c>
      <c r="P9" s="43">
        <v>11487.895924996086</v>
      </c>
      <c r="Q9" s="43">
        <v>799654.26612807717</v>
      </c>
      <c r="R9" s="105">
        <v>250983.83776789391</v>
      </c>
      <c r="S9" s="43">
        <v>132.9731674030902</v>
      </c>
      <c r="T9" s="106">
        <v>6.0800693744522238E-2</v>
      </c>
      <c r="U9" s="43">
        <v>522808.16223210609</v>
      </c>
      <c r="V9" s="43">
        <v>276.98778492853529</v>
      </c>
      <c r="W9" s="106">
        <v>2.9953787754109396E-2</v>
      </c>
      <c r="X9" s="43">
        <v>65694.301422197634</v>
      </c>
      <c r="Y9" s="44">
        <v>2.0425945452366756E-2</v>
      </c>
      <c r="Z9" s="43">
        <v>34.805346105678268</v>
      </c>
      <c r="AA9" s="43">
        <v>588502.46365430369</v>
      </c>
    </row>
    <row r="10" spans="1:27" x14ac:dyDescent="0.2">
      <c r="A10" s="27">
        <v>8</v>
      </c>
      <c r="B10" s="57" t="s">
        <v>27</v>
      </c>
      <c r="C10" s="58" t="s">
        <v>28</v>
      </c>
      <c r="D10" s="3" t="s">
        <v>29</v>
      </c>
      <c r="E10" s="90" t="s">
        <v>30</v>
      </c>
      <c r="F10" s="90">
        <v>625464</v>
      </c>
      <c r="G10" s="90">
        <v>562899.31877990277</v>
      </c>
      <c r="H10" s="98">
        <v>0.11114719654610283</v>
      </c>
      <c r="I10" s="127">
        <v>3.2555396941469313E-2</v>
      </c>
      <c r="J10" s="98">
        <v>-3.5485821363756042E-3</v>
      </c>
      <c r="K10" s="90">
        <v>643534</v>
      </c>
      <c r="L10" s="99">
        <v>391.36196118939495</v>
      </c>
      <c r="M10" s="98">
        <v>0.10584340587543872</v>
      </c>
      <c r="N10" s="98">
        <v>2.8890551654451757E-2</v>
      </c>
      <c r="O10" s="90">
        <v>42373.04213693057</v>
      </c>
      <c r="P10" s="90">
        <v>0</v>
      </c>
      <c r="Q10" s="90">
        <v>685907.04213693063</v>
      </c>
      <c r="R10" s="103">
        <v>191820.31185340419</v>
      </c>
      <c r="S10" s="45">
        <v>116.65455662468432</v>
      </c>
      <c r="T10" s="104">
        <v>5.6500763302222312E-2</v>
      </c>
      <c r="U10" s="45">
        <v>451713.68814659584</v>
      </c>
      <c r="V10" s="90">
        <v>274.7074045647106</v>
      </c>
      <c r="W10" s="104">
        <v>1.7597603410916207E-2</v>
      </c>
      <c r="X10" s="45">
        <v>94558.024508039642</v>
      </c>
      <c r="Y10" s="98">
        <v>2.0425945452366756E-2</v>
      </c>
      <c r="Z10" s="90">
        <v>57.504986399570598</v>
      </c>
      <c r="AA10" s="90">
        <v>546271.71265463554</v>
      </c>
    </row>
    <row r="11" spans="1:27" x14ac:dyDescent="0.2">
      <c r="A11" s="27">
        <v>9</v>
      </c>
      <c r="B11" s="13" t="s">
        <v>27</v>
      </c>
      <c r="C11" s="55" t="s">
        <v>28</v>
      </c>
      <c r="D11" s="3" t="s">
        <v>31</v>
      </c>
      <c r="E11" s="90" t="s">
        <v>32</v>
      </c>
      <c r="F11" s="90">
        <v>473756</v>
      </c>
      <c r="G11" s="90">
        <v>483722.16110080958</v>
      </c>
      <c r="H11" s="98">
        <v>-2.0603069080253666E-2</v>
      </c>
      <c r="I11" s="127">
        <v>3.5380866607965453E-2</v>
      </c>
      <c r="J11" s="98">
        <v>1.4373396049704014E-3</v>
      </c>
      <c r="K11" s="90">
        <v>491223</v>
      </c>
      <c r="L11" s="99">
        <v>363.71572005965851</v>
      </c>
      <c r="M11" s="98">
        <v>-1.9584750190398958E-2</v>
      </c>
      <c r="N11" s="98">
        <v>3.6869190047197353E-2</v>
      </c>
      <c r="O11" s="90">
        <v>5906.8963691044446</v>
      </c>
      <c r="P11" s="90">
        <v>0</v>
      </c>
      <c r="Q11" s="90">
        <v>497129.89636910445</v>
      </c>
      <c r="R11" s="103">
        <v>158119.19051181193</v>
      </c>
      <c r="S11" s="45">
        <v>117.07602297175418</v>
      </c>
      <c r="T11" s="104">
        <v>5.8560062608717933E-2</v>
      </c>
      <c r="U11" s="45">
        <v>333103.80948818807</v>
      </c>
      <c r="V11" s="90">
        <v>246.63969708790438</v>
      </c>
      <c r="W11" s="104">
        <v>2.6881004055829383E-2</v>
      </c>
      <c r="X11" s="45">
        <v>54913.537320071206</v>
      </c>
      <c r="Y11" s="98">
        <v>2.0425945452366756E-2</v>
      </c>
      <c r="Z11" s="90">
        <v>40.659571655628156</v>
      </c>
      <c r="AA11" s="90">
        <v>388017.34680825926</v>
      </c>
    </row>
    <row r="12" spans="1:27" x14ac:dyDescent="0.2">
      <c r="A12" s="27">
        <v>10</v>
      </c>
      <c r="B12" s="13" t="s">
        <v>27</v>
      </c>
      <c r="C12" s="55" t="s">
        <v>28</v>
      </c>
      <c r="D12" s="3" t="s">
        <v>33</v>
      </c>
      <c r="E12" s="90" t="s">
        <v>34</v>
      </c>
      <c r="F12" s="90">
        <v>374845</v>
      </c>
      <c r="G12" s="90">
        <v>384374.42028912058</v>
      </c>
      <c r="H12" s="98">
        <v>-2.4792025135160434E-2</v>
      </c>
      <c r="I12" s="127">
        <v>4.0899712434585546E-2</v>
      </c>
      <c r="J12" s="98">
        <v>1.6462085513369983E-3</v>
      </c>
      <c r="K12" s="90">
        <v>390818</v>
      </c>
      <c r="L12" s="99">
        <v>341.83655719035755</v>
      </c>
      <c r="M12" s="98">
        <v>-2.3056868392446916E-2</v>
      </c>
      <c r="N12" s="98">
        <v>4.2612279742293424E-2</v>
      </c>
      <c r="O12" s="90">
        <v>9731.7159018503771</v>
      </c>
      <c r="P12" s="90">
        <v>0</v>
      </c>
      <c r="Q12" s="90">
        <v>400549.71590185037</v>
      </c>
      <c r="R12" s="103">
        <v>132547.5801359193</v>
      </c>
      <c r="S12" s="45">
        <v>115.93531633030126</v>
      </c>
      <c r="T12" s="104">
        <v>6.3541102354852663E-2</v>
      </c>
      <c r="U12" s="45">
        <v>258270.4198640807</v>
      </c>
      <c r="V12" s="90">
        <v>225.90124086005628</v>
      </c>
      <c r="W12" s="104">
        <v>3.2187990457172022E-2</v>
      </c>
      <c r="X12" s="45">
        <v>44166.085558989704</v>
      </c>
      <c r="Y12" s="98">
        <v>2.0425945452366756E-2</v>
      </c>
      <c r="Z12" s="90">
        <v>38.630724869529573</v>
      </c>
      <c r="AA12" s="90">
        <v>302436.5054230704</v>
      </c>
    </row>
    <row r="13" spans="1:27" x14ac:dyDescent="0.2">
      <c r="A13" s="27">
        <v>11</v>
      </c>
      <c r="B13" s="13" t="s">
        <v>27</v>
      </c>
      <c r="C13" s="55" t="s">
        <v>28</v>
      </c>
      <c r="D13" s="3" t="s">
        <v>35</v>
      </c>
      <c r="E13" s="90" t="s">
        <v>36</v>
      </c>
      <c r="F13" s="90">
        <v>391430</v>
      </c>
      <c r="G13" s="90">
        <v>424016.48745769827</v>
      </c>
      <c r="H13" s="98">
        <v>-7.6851934822343981E-2</v>
      </c>
      <c r="I13" s="127">
        <v>3.9255927241378039E-2</v>
      </c>
      <c r="J13" s="98">
        <v>3.2996680944429417E-3</v>
      </c>
      <c r="K13" s="90">
        <v>408138</v>
      </c>
      <c r="L13" s="99">
        <v>352.71158010625334</v>
      </c>
      <c r="M13" s="98">
        <v>-7.3368188915309274E-2</v>
      </c>
      <c r="N13" s="98">
        <v>4.2684515749942475E-2</v>
      </c>
      <c r="O13" s="90">
        <v>1412.0656723807172</v>
      </c>
      <c r="P13" s="90">
        <v>0</v>
      </c>
      <c r="Q13" s="90">
        <v>409550.06567238073</v>
      </c>
      <c r="R13" s="103">
        <v>141336.22299534257</v>
      </c>
      <c r="S13" s="45">
        <v>122.14232083005516</v>
      </c>
      <c r="T13" s="104">
        <v>6.1782770119552355E-2</v>
      </c>
      <c r="U13" s="45">
        <v>266801.77700465743</v>
      </c>
      <c r="V13" s="90">
        <v>230.56925927619815</v>
      </c>
      <c r="W13" s="104">
        <v>3.2843110397755337E-2</v>
      </c>
      <c r="X13" s="45">
        <v>31925.20811722094</v>
      </c>
      <c r="Y13" s="98">
        <v>2.0425945452366756E-2</v>
      </c>
      <c r="Z13" s="90">
        <v>27.589664770851972</v>
      </c>
      <c r="AA13" s="90">
        <v>298726.98512187839</v>
      </c>
    </row>
    <row r="14" spans="1:27" x14ac:dyDescent="0.2">
      <c r="A14" s="27">
        <v>12</v>
      </c>
      <c r="B14" s="13" t="s">
        <v>27</v>
      </c>
      <c r="C14" s="55" t="s">
        <v>28</v>
      </c>
      <c r="D14" s="3" t="s">
        <v>37</v>
      </c>
      <c r="E14" s="90" t="s">
        <v>38</v>
      </c>
      <c r="F14" s="90">
        <v>307545</v>
      </c>
      <c r="G14" s="90">
        <v>305270.06038542092</v>
      </c>
      <c r="H14" s="98">
        <v>7.4522198859161559E-3</v>
      </c>
      <c r="I14" s="127">
        <v>4.0532632504072831E-2</v>
      </c>
      <c r="J14" s="98">
        <v>-5.7600951116765686E-4</v>
      </c>
      <c r="K14" s="90">
        <v>319826</v>
      </c>
      <c r="L14" s="99">
        <v>379.02520117954595</v>
      </c>
      <c r="M14" s="98">
        <v>8.8279348640796229E-3</v>
      </c>
      <c r="N14" s="98">
        <v>3.993236762099861E-2</v>
      </c>
      <c r="O14" s="90">
        <v>851.06805380762773</v>
      </c>
      <c r="P14" s="90">
        <v>1.3421669721664752E-14</v>
      </c>
      <c r="Q14" s="90">
        <v>320677.06805380766</v>
      </c>
      <c r="R14" s="103">
        <v>126601.46192163788</v>
      </c>
      <c r="S14" s="45">
        <v>150.03515841261634</v>
      </c>
      <c r="T14" s="104">
        <v>6.1256160603528897E-2</v>
      </c>
      <c r="U14" s="45">
        <v>193224.53807836212</v>
      </c>
      <c r="V14" s="90">
        <v>228.99004276692966</v>
      </c>
      <c r="W14" s="104">
        <v>2.6419559939633741E-2</v>
      </c>
      <c r="X14" s="45">
        <v>20227.951827223005</v>
      </c>
      <c r="Y14" s="98">
        <v>2.0425945452366756E-2</v>
      </c>
      <c r="Z14" s="90">
        <v>23.972108305026371</v>
      </c>
      <c r="AA14" s="90">
        <v>213452.48990558513</v>
      </c>
    </row>
    <row r="15" spans="1:27" x14ac:dyDescent="0.2">
      <c r="A15" s="27">
        <v>13</v>
      </c>
      <c r="B15" s="13" t="s">
        <v>27</v>
      </c>
      <c r="C15" s="55" t="s">
        <v>28</v>
      </c>
      <c r="D15" s="3" t="s">
        <v>39</v>
      </c>
      <c r="E15" s="90" t="s">
        <v>40</v>
      </c>
      <c r="F15" s="90">
        <v>422670</v>
      </c>
      <c r="G15" s="90">
        <v>406306.24440729088</v>
      </c>
      <c r="H15" s="98">
        <v>4.0274437860486678E-2</v>
      </c>
      <c r="I15" s="127">
        <v>3.922484153869385E-2</v>
      </c>
      <c r="J15" s="98">
        <v>-3.4010719725157184E-3</v>
      </c>
      <c r="K15" s="90">
        <v>437755</v>
      </c>
      <c r="L15" s="99">
        <v>349.61115355441075</v>
      </c>
      <c r="M15" s="98">
        <v>3.643595929216481E-2</v>
      </c>
      <c r="N15" s="98">
        <v>3.5689781626327965E-2</v>
      </c>
      <c r="O15" s="90">
        <v>19385.455630359153</v>
      </c>
      <c r="P15" s="90">
        <v>772.79734305060344</v>
      </c>
      <c r="Q15" s="90">
        <v>457913.25297340972</v>
      </c>
      <c r="R15" s="103">
        <v>143577.58260319784</v>
      </c>
      <c r="S15" s="45">
        <v>114.66762065186622</v>
      </c>
      <c r="T15" s="104">
        <v>6.2248929492077165E-2</v>
      </c>
      <c r="U15" s="45">
        <v>294177.41739680216</v>
      </c>
      <c r="V15" s="90">
        <v>234.94353290254452</v>
      </c>
      <c r="W15" s="104">
        <v>2.3203669526431714E-2</v>
      </c>
      <c r="X15" s="45">
        <v>34332.149829327092</v>
      </c>
      <c r="Y15" s="98">
        <v>2.0425945452366756E-2</v>
      </c>
      <c r="Z15" s="90">
        <v>27.419224236922275</v>
      </c>
      <c r="AA15" s="90">
        <v>328509.56722612923</v>
      </c>
    </row>
    <row r="16" spans="1:27" x14ac:dyDescent="0.2">
      <c r="A16" s="27">
        <v>14</v>
      </c>
      <c r="B16" s="13" t="s">
        <v>27</v>
      </c>
      <c r="C16" s="55" t="s">
        <v>28</v>
      </c>
      <c r="D16" s="3" t="s">
        <v>41</v>
      </c>
      <c r="E16" s="90" t="s">
        <v>42</v>
      </c>
      <c r="F16" s="90">
        <v>293101</v>
      </c>
      <c r="G16" s="90">
        <v>295766.31021287123</v>
      </c>
      <c r="H16" s="98">
        <v>-9.0115409390371104E-3</v>
      </c>
      <c r="I16" s="127">
        <v>4.054446487913238E-2</v>
      </c>
      <c r="J16" s="98">
        <v>5.046919627360849E-4</v>
      </c>
      <c r="K16" s="90">
        <v>305139</v>
      </c>
      <c r="L16" s="99">
        <v>365.85238970789476</v>
      </c>
      <c r="M16" s="98">
        <v>-7.3758729790579514E-3</v>
      </c>
      <c r="N16" s="98">
        <v>4.1071166594450315E-2</v>
      </c>
      <c r="O16" s="90">
        <v>544.61828229157049</v>
      </c>
      <c r="P16" s="90">
        <v>0</v>
      </c>
      <c r="Q16" s="90">
        <v>305683.61828229157</v>
      </c>
      <c r="R16" s="103">
        <v>111914.28573563184</v>
      </c>
      <c r="S16" s="45">
        <v>134.18182821216908</v>
      </c>
      <c r="T16" s="104">
        <v>6.2492058649045168E-2</v>
      </c>
      <c r="U16" s="45">
        <v>193224.71426436817</v>
      </c>
      <c r="V16" s="90">
        <v>231.67056149572565</v>
      </c>
      <c r="W16" s="104">
        <v>2.9054798714805097E-2</v>
      </c>
      <c r="X16" s="45">
        <v>24796.675195018044</v>
      </c>
      <c r="Y16" s="98">
        <v>2.0425945452366756E-2</v>
      </c>
      <c r="Z16" s="90">
        <v>29.73046014081395</v>
      </c>
      <c r="AA16" s="90">
        <v>218021.38945938621</v>
      </c>
    </row>
    <row r="17" spans="1:27" x14ac:dyDescent="0.2">
      <c r="A17" s="27">
        <v>15</v>
      </c>
      <c r="B17" s="13" t="s">
        <v>27</v>
      </c>
      <c r="C17" s="55" t="s">
        <v>28</v>
      </c>
      <c r="D17" s="3" t="s">
        <v>43</v>
      </c>
      <c r="E17" s="90" t="s">
        <v>44</v>
      </c>
      <c r="F17" s="90">
        <v>282537</v>
      </c>
      <c r="G17" s="90">
        <v>304956.75934469013</v>
      </c>
      <c r="H17" s="98">
        <v>-7.3517830504452819E-2</v>
      </c>
      <c r="I17" s="127">
        <v>3.9096534765610896E-2</v>
      </c>
      <c r="J17" s="98">
        <v>3.4089133042792814E-3</v>
      </c>
      <c r="K17" s="90">
        <v>294584</v>
      </c>
      <c r="L17" s="99">
        <v>342.30532463085086</v>
      </c>
      <c r="M17" s="98">
        <v>-7.06431324528497E-2</v>
      </c>
      <c r="N17" s="98">
        <v>4.2638663254724207E-2</v>
      </c>
      <c r="O17" s="90">
        <v>736.64815293120625</v>
      </c>
      <c r="P17" s="90">
        <v>8.0530018329988527E-14</v>
      </c>
      <c r="Q17" s="90">
        <v>295320.64815293119</v>
      </c>
      <c r="R17" s="103">
        <v>95504.937737462693</v>
      </c>
      <c r="S17" s="45">
        <v>110.97632157914673</v>
      </c>
      <c r="T17" s="104">
        <v>6.2249796002088909E-2</v>
      </c>
      <c r="U17" s="45">
        <v>199079.06226253731</v>
      </c>
      <c r="V17" s="90">
        <v>231.32900305170409</v>
      </c>
      <c r="W17" s="104">
        <v>3.3485302750315027E-2</v>
      </c>
      <c r="X17" s="45">
        <v>27946.095663366377</v>
      </c>
      <c r="Y17" s="98">
        <v>2.0425945452366756E-2</v>
      </c>
      <c r="Z17" s="90">
        <v>32.473241412342283</v>
      </c>
      <c r="AA17" s="90">
        <v>227025.15792590368</v>
      </c>
    </row>
    <row r="18" spans="1:27" x14ac:dyDescent="0.2">
      <c r="A18" s="27">
        <v>16</v>
      </c>
      <c r="B18" s="13" t="s">
        <v>27</v>
      </c>
      <c r="C18" s="55" t="s">
        <v>28</v>
      </c>
      <c r="D18" s="3" t="s">
        <v>45</v>
      </c>
      <c r="E18" s="90" t="s">
        <v>46</v>
      </c>
      <c r="F18" s="90">
        <v>471852</v>
      </c>
      <c r="G18" s="90">
        <v>468766.43176789145</v>
      </c>
      <c r="H18" s="98">
        <v>6.5823148224837258E-3</v>
      </c>
      <c r="I18" s="127">
        <v>3.7721186488517647E-2</v>
      </c>
      <c r="J18" s="98">
        <v>-4.4195926663311203E-4</v>
      </c>
      <c r="K18" s="90">
        <v>489434</v>
      </c>
      <c r="L18" s="99">
        <v>378.28078642566209</v>
      </c>
      <c r="M18" s="98">
        <v>6.093964259511031E-3</v>
      </c>
      <c r="N18" s="98">
        <v>3.7261683748293972E-2</v>
      </c>
      <c r="O18" s="90">
        <v>23591.871524327518</v>
      </c>
      <c r="P18" s="90">
        <v>0</v>
      </c>
      <c r="Q18" s="90">
        <v>513025.87152432749</v>
      </c>
      <c r="R18" s="103">
        <v>162265.5212576784</v>
      </c>
      <c r="S18" s="45">
        <v>125.4141089322045</v>
      </c>
      <c r="T18" s="104">
        <v>6.0781625634318326E-2</v>
      </c>
      <c r="U18" s="45">
        <v>327168.4787423216</v>
      </c>
      <c r="V18" s="90">
        <v>252.86667749345759</v>
      </c>
      <c r="W18" s="104">
        <v>2.5979228520145226E-2</v>
      </c>
      <c r="X18" s="45">
        <v>54235.605185152803</v>
      </c>
      <c r="Y18" s="98">
        <v>2.0425945452366756E-2</v>
      </c>
      <c r="Z18" s="90">
        <v>41.918394271160807</v>
      </c>
      <c r="AA18" s="90">
        <v>381404.08392747439</v>
      </c>
    </row>
    <row r="19" spans="1:27" x14ac:dyDescent="0.2">
      <c r="A19" s="27">
        <v>17</v>
      </c>
      <c r="B19" s="13" t="s">
        <v>27</v>
      </c>
      <c r="C19" s="55" t="s">
        <v>28</v>
      </c>
      <c r="D19" s="3" t="s">
        <v>47</v>
      </c>
      <c r="E19" s="90" t="s">
        <v>48</v>
      </c>
      <c r="F19" s="90">
        <v>196414</v>
      </c>
      <c r="G19" s="90">
        <v>202129.53575652294</v>
      </c>
      <c r="H19" s="98">
        <v>-2.8276598643196982E-2</v>
      </c>
      <c r="I19" s="127">
        <v>4.3860633626143807E-2</v>
      </c>
      <c r="J19" s="98">
        <v>2.1399122335574948E-3</v>
      </c>
      <c r="K19" s="90">
        <v>205468</v>
      </c>
      <c r="L19" s="99">
        <v>374.1890501772512</v>
      </c>
      <c r="M19" s="98">
        <v>-2.4747089922447674E-2</v>
      </c>
      <c r="N19" s="98">
        <v>4.6096510432046545E-2</v>
      </c>
      <c r="O19" s="90">
        <v>1748.3065849607683</v>
      </c>
      <c r="P19" s="90">
        <v>0</v>
      </c>
      <c r="Q19" s="90">
        <v>207216.30658496078</v>
      </c>
      <c r="R19" s="103">
        <v>78145.805176125999</v>
      </c>
      <c r="S19" s="45">
        <v>142.31561417929365</v>
      </c>
      <c r="T19" s="104">
        <v>6.5169271741830626E-2</v>
      </c>
      <c r="U19" s="45">
        <v>127322.194823874</v>
      </c>
      <c r="V19" s="90">
        <v>231.8734359979575</v>
      </c>
      <c r="W19" s="104">
        <v>3.4724914887587666E-2</v>
      </c>
      <c r="X19" s="45">
        <v>20681.919947343202</v>
      </c>
      <c r="Y19" s="98">
        <v>2.0425945452366756E-2</v>
      </c>
      <c r="Z19" s="90">
        <v>37.664979368749869</v>
      </c>
      <c r="AA19" s="90">
        <v>148004.1147712172</v>
      </c>
    </row>
    <row r="20" spans="1:27" x14ac:dyDescent="0.2">
      <c r="A20" s="28">
        <v>18</v>
      </c>
      <c r="B20" s="14" t="s">
        <v>27</v>
      </c>
      <c r="C20" s="15" t="s">
        <v>28</v>
      </c>
      <c r="D20" s="16" t="s">
        <v>49</v>
      </c>
      <c r="E20" s="43" t="s">
        <v>50</v>
      </c>
      <c r="F20" s="43">
        <v>465937</v>
      </c>
      <c r="G20" s="43">
        <v>458314.77897266985</v>
      </c>
      <c r="H20" s="44">
        <v>1.6630973682357997E-2</v>
      </c>
      <c r="I20" s="128">
        <v>3.7869048721064072E-2</v>
      </c>
      <c r="J20" s="44">
        <v>-1.1289736483126327E-3</v>
      </c>
      <c r="K20" s="43">
        <v>483036</v>
      </c>
      <c r="L20" s="47">
        <v>396.26532206162568</v>
      </c>
      <c r="M20" s="44">
        <v>1.6513196939531793E-2</v>
      </c>
      <c r="N20" s="44">
        <v>3.6698094377566104E-2</v>
      </c>
      <c r="O20" s="43">
        <v>13590.969324789286</v>
      </c>
      <c r="P20" s="43">
        <v>1395.9058242316271</v>
      </c>
      <c r="Q20" s="43">
        <v>498022.87514902093</v>
      </c>
      <c r="R20" s="105">
        <v>178077.61903255369</v>
      </c>
      <c r="S20" s="43">
        <v>146.08845936514538</v>
      </c>
      <c r="T20" s="106">
        <v>5.9391564199464453E-2</v>
      </c>
      <c r="U20" s="43">
        <v>304958.38096744631</v>
      </c>
      <c r="V20" s="43">
        <v>250.17686269648033</v>
      </c>
      <c r="W20" s="106">
        <v>2.3890525929710416E-2</v>
      </c>
      <c r="X20" s="43">
        <v>33118.636790023236</v>
      </c>
      <c r="Y20" s="44">
        <v>2.0425945452366756E-2</v>
      </c>
      <c r="Z20" s="43">
        <v>27.169335771744887</v>
      </c>
      <c r="AA20" s="43">
        <v>338077.01775746956</v>
      </c>
    </row>
    <row r="21" spans="1:27" x14ac:dyDescent="0.2">
      <c r="A21" s="27">
        <v>19</v>
      </c>
      <c r="B21" s="57" t="s">
        <v>51</v>
      </c>
      <c r="C21" s="58" t="s">
        <v>52</v>
      </c>
      <c r="D21" s="3" t="s">
        <v>104</v>
      </c>
      <c r="E21" s="90" t="s">
        <v>105</v>
      </c>
      <c r="F21" s="90">
        <v>1226757</v>
      </c>
      <c r="G21" s="90">
        <v>1290747.1095292056</v>
      </c>
      <c r="H21" s="98">
        <v>-4.957602388321114E-2</v>
      </c>
      <c r="I21" s="127">
        <v>3.8609071010668454E-2</v>
      </c>
      <c r="J21" s="98">
        <v>3.4285012920131103E-3</v>
      </c>
      <c r="K21" s="90">
        <v>1278489</v>
      </c>
      <c r="L21" s="99">
        <v>357.60095759245701</v>
      </c>
      <c r="M21" s="98">
        <v>-4.6734692560982616E-2</v>
      </c>
      <c r="N21" s="98">
        <v>4.2169720653723708E-2</v>
      </c>
      <c r="O21" s="90">
        <v>28376.19064809116</v>
      </c>
      <c r="P21" s="90">
        <v>4787.6332471747564</v>
      </c>
      <c r="Q21" s="90">
        <v>1311652.823895266</v>
      </c>
      <c r="R21" s="103">
        <v>409427.63472639874</v>
      </c>
      <c r="S21" s="45">
        <v>114.51933825240179</v>
      </c>
      <c r="T21" s="104">
        <v>6.1877903490892727E-2</v>
      </c>
      <c r="U21" s="45">
        <v>869061.36527360126</v>
      </c>
      <c r="V21" s="90">
        <v>243.08161934005525</v>
      </c>
      <c r="W21" s="104">
        <v>3.3136215565791938E-2</v>
      </c>
      <c r="X21" s="45">
        <v>91956.699432909285</v>
      </c>
      <c r="Y21" s="98">
        <v>2.0425945452366756E-2</v>
      </c>
      <c r="Z21" s="90">
        <v>25.720834339794955</v>
      </c>
      <c r="AA21" s="90">
        <v>961018.06470651051</v>
      </c>
    </row>
    <row r="22" spans="1:27" x14ac:dyDescent="0.2">
      <c r="A22" s="27">
        <v>20</v>
      </c>
      <c r="B22" s="13" t="s">
        <v>51</v>
      </c>
      <c r="C22" s="55" t="s">
        <v>52</v>
      </c>
      <c r="D22" s="3" t="s">
        <v>106</v>
      </c>
      <c r="E22" s="90" t="s">
        <v>107</v>
      </c>
      <c r="F22" s="90">
        <v>743749</v>
      </c>
      <c r="G22" s="90">
        <v>787303.72986426926</v>
      </c>
      <c r="H22" s="98">
        <v>-5.5321381332434583E-2</v>
      </c>
      <c r="I22" s="127">
        <v>3.8549194534057675E-2</v>
      </c>
      <c r="J22" s="98">
        <v>3.2759622992513497E-3</v>
      </c>
      <c r="K22" s="90">
        <v>774950</v>
      </c>
      <c r="L22" s="99">
        <v>380.13974658162334</v>
      </c>
      <c r="M22" s="98">
        <v>-5.168108867489174E-2</v>
      </c>
      <c r="N22" s="98">
        <v>4.1950980774427826E-2</v>
      </c>
      <c r="O22" s="90">
        <v>4882.686489222061</v>
      </c>
      <c r="P22" s="90">
        <v>5368.6803469739607</v>
      </c>
      <c r="Q22" s="90">
        <v>785201.36683619604</v>
      </c>
      <c r="R22" s="103">
        <v>272040.49962321133</v>
      </c>
      <c r="S22" s="45">
        <v>133.44526303207402</v>
      </c>
      <c r="T22" s="104">
        <v>6.0792436908199798E-2</v>
      </c>
      <c r="U22" s="45">
        <v>502909.50037678867</v>
      </c>
      <c r="V22" s="90">
        <v>246.69448354954935</v>
      </c>
      <c r="W22" s="104">
        <v>3.2035304785406726E-2</v>
      </c>
      <c r="X22" s="45">
        <v>55467.53843455702</v>
      </c>
      <c r="Y22" s="98">
        <v>2.0425945452366756E-2</v>
      </c>
      <c r="Z22" s="90">
        <v>27.208743795108017</v>
      </c>
      <c r="AA22" s="90">
        <v>558377.0388113457</v>
      </c>
    </row>
    <row r="23" spans="1:27" x14ac:dyDescent="0.2">
      <c r="A23" s="28">
        <v>21</v>
      </c>
      <c r="B23" s="14" t="s">
        <v>51</v>
      </c>
      <c r="C23" s="15" t="s">
        <v>52</v>
      </c>
      <c r="D23" s="16" t="s">
        <v>108</v>
      </c>
      <c r="E23" s="43" t="s">
        <v>109</v>
      </c>
      <c r="F23" s="43">
        <v>650189</v>
      </c>
      <c r="G23" s="43">
        <v>719784.68813142111</v>
      </c>
      <c r="H23" s="44">
        <v>-9.6689592428109594E-2</v>
      </c>
      <c r="I23" s="128">
        <v>4.1218232029888807E-2</v>
      </c>
      <c r="J23" s="44">
        <v>3.1776109119566152E-3</v>
      </c>
      <c r="K23" s="43">
        <v>679140</v>
      </c>
      <c r="L23" s="47">
        <v>371.80988217974817</v>
      </c>
      <c r="M23" s="44">
        <v>-9.2756679048147106E-2</v>
      </c>
      <c r="N23" s="44">
        <v>4.4527052903079012E-2</v>
      </c>
      <c r="O23" s="43">
        <v>5832.1899502684864</v>
      </c>
      <c r="P23" s="43">
        <v>0</v>
      </c>
      <c r="Q23" s="43">
        <v>684972.18995026848</v>
      </c>
      <c r="R23" s="105">
        <v>251850.1228312451</v>
      </c>
      <c r="S23" s="43">
        <v>137.88079703277728</v>
      </c>
      <c r="T23" s="106">
        <v>6.2750816427547651E-2</v>
      </c>
      <c r="U23" s="43">
        <v>427289.87716875493</v>
      </c>
      <c r="V23" s="43">
        <v>233.92908514697098</v>
      </c>
      <c r="W23" s="106">
        <v>3.407555688602093E-2</v>
      </c>
      <c r="X23" s="43">
        <v>44726.976965818656</v>
      </c>
      <c r="Y23" s="44">
        <v>2.0425945452366756E-2</v>
      </c>
      <c r="Z23" s="43">
        <v>24.486750943719038</v>
      </c>
      <c r="AA23" s="43">
        <v>472016.8541345736</v>
      </c>
    </row>
    <row r="24" spans="1:27" x14ac:dyDescent="0.2">
      <c r="A24" s="27">
        <v>22</v>
      </c>
      <c r="B24" s="57" t="s">
        <v>53</v>
      </c>
      <c r="C24" s="58" t="s">
        <v>54</v>
      </c>
      <c r="D24" s="3" t="s">
        <v>55</v>
      </c>
      <c r="E24" s="90" t="s">
        <v>56</v>
      </c>
      <c r="F24" s="90">
        <v>926493</v>
      </c>
      <c r="G24" s="90">
        <v>933714.86341903079</v>
      </c>
      <c r="H24" s="98">
        <v>-7.7345490598554889E-3</v>
      </c>
      <c r="I24" s="127">
        <v>3.7608934517592597E-2</v>
      </c>
      <c r="J24" s="98">
        <v>7.4431875389983904E-4</v>
      </c>
      <c r="K24" s="90">
        <v>962053</v>
      </c>
      <c r="L24" s="99">
        <v>386.0772420690937</v>
      </c>
      <c r="M24" s="98">
        <v>-9.2722739447433922E-3</v>
      </c>
      <c r="N24" s="98">
        <v>3.8381293760449298E-2</v>
      </c>
      <c r="O24" s="90">
        <v>36202.891184466185</v>
      </c>
      <c r="P24" s="90">
        <v>13350.110594798394</v>
      </c>
      <c r="Q24" s="90">
        <v>1011606.0017792645</v>
      </c>
      <c r="R24" s="103">
        <v>252478.40339665877</v>
      </c>
      <c r="S24" s="45">
        <v>101.32099340201643</v>
      </c>
      <c r="T24" s="104">
        <v>6.2977852104749488E-2</v>
      </c>
      <c r="U24" s="45">
        <v>709574.59660334117</v>
      </c>
      <c r="V24" s="90">
        <v>284.75624866707722</v>
      </c>
      <c r="W24" s="104">
        <v>2.9901757480127689E-2</v>
      </c>
      <c r="X24" s="45">
        <v>96677.876754281839</v>
      </c>
      <c r="Y24" s="98">
        <v>2.0425945452366756E-2</v>
      </c>
      <c r="Z24" s="90">
        <v>38.797371897794484</v>
      </c>
      <c r="AA24" s="90">
        <v>806252.47335762298</v>
      </c>
    </row>
    <row r="25" spans="1:27" x14ac:dyDescent="0.2">
      <c r="A25" s="27">
        <v>23</v>
      </c>
      <c r="B25" s="13" t="s">
        <v>53</v>
      </c>
      <c r="C25" s="55" t="s">
        <v>54</v>
      </c>
      <c r="D25" s="3" t="s">
        <v>57</v>
      </c>
      <c r="E25" s="90" t="s">
        <v>58</v>
      </c>
      <c r="F25" s="90">
        <v>972853</v>
      </c>
      <c r="G25" s="90">
        <v>831845.25475612551</v>
      </c>
      <c r="H25" s="98">
        <v>0.16951199088731261</v>
      </c>
      <c r="I25" s="127">
        <v>3.5581919546960203E-2</v>
      </c>
      <c r="J25" s="98">
        <v>-3.6663449271934078E-3</v>
      </c>
      <c r="K25" s="90">
        <v>1003775</v>
      </c>
      <c r="L25" s="99">
        <v>470.22630430602931</v>
      </c>
      <c r="M25" s="98">
        <v>0.16296817708739941</v>
      </c>
      <c r="N25" s="98">
        <v>3.1784863694720666E-2</v>
      </c>
      <c r="O25" s="90">
        <v>74906.589668892208</v>
      </c>
      <c r="P25" s="90">
        <v>621.81514365596843</v>
      </c>
      <c r="Q25" s="90">
        <v>1079303.4048125483</v>
      </c>
      <c r="R25" s="103">
        <v>275211.6346372572</v>
      </c>
      <c r="S25" s="45">
        <v>128.9250577644379</v>
      </c>
      <c r="T25" s="104">
        <v>6.0586391868625133E-2</v>
      </c>
      <c r="U25" s="45">
        <v>728563.3653627428</v>
      </c>
      <c r="V25" s="90">
        <v>341.30124654159141</v>
      </c>
      <c r="W25" s="104">
        <v>2.1308134168043447E-2</v>
      </c>
      <c r="X25" s="45">
        <v>96402.030056023112</v>
      </c>
      <c r="Y25" s="98">
        <v>2.0425945452366756E-2</v>
      </c>
      <c r="Z25" s="90">
        <v>45.160290225242214</v>
      </c>
      <c r="AA25" s="90">
        <v>824965.39541876595</v>
      </c>
    </row>
    <row r="26" spans="1:27" x14ac:dyDescent="0.2">
      <c r="A26" s="27">
        <v>24</v>
      </c>
      <c r="B26" s="13" t="s">
        <v>53</v>
      </c>
      <c r="C26" s="55" t="s">
        <v>54</v>
      </c>
      <c r="D26" s="3" t="s">
        <v>59</v>
      </c>
      <c r="E26" s="45" t="s">
        <v>60</v>
      </c>
      <c r="F26" s="45">
        <v>651795</v>
      </c>
      <c r="G26" s="45">
        <v>639076.42046489613</v>
      </c>
      <c r="H26" s="46">
        <v>1.9901500239754899E-2</v>
      </c>
      <c r="I26" s="127">
        <v>3.6361352169455283E-2</v>
      </c>
      <c r="J26" s="46">
        <v>-1.3288735353972755E-3</v>
      </c>
      <c r="K26" s="45">
        <v>674597</v>
      </c>
      <c r="L26" s="48">
        <v>378.7343635265803</v>
      </c>
      <c r="M26" s="46">
        <v>1.7591459975458523E-2</v>
      </c>
      <c r="N26" s="46">
        <v>3.4983392017428727E-2</v>
      </c>
      <c r="O26" s="45">
        <v>22905.875498565514</v>
      </c>
      <c r="P26" s="45">
        <v>7290.4583714999262</v>
      </c>
      <c r="Q26" s="45">
        <v>704793.3338700654</v>
      </c>
      <c r="R26" s="103">
        <v>206340.06191936103</v>
      </c>
      <c r="S26" s="45">
        <v>115.84408472178852</v>
      </c>
      <c r="T26" s="104">
        <v>6.0154868985697219E-2</v>
      </c>
      <c r="U26" s="45">
        <v>468256.938080639</v>
      </c>
      <c r="V26" s="45">
        <v>262.89027880479182</v>
      </c>
      <c r="W26" s="104">
        <v>2.4266919146763266E-2</v>
      </c>
      <c r="X26" s="45">
        <v>60438.469761507782</v>
      </c>
      <c r="Y26" s="46">
        <v>2.0425945452366756E-2</v>
      </c>
      <c r="Z26" s="45">
        <v>33.931555250979649</v>
      </c>
      <c r="AA26" s="45">
        <v>528695.40784214681</v>
      </c>
    </row>
    <row r="27" spans="1:27" x14ac:dyDescent="0.2">
      <c r="A27" s="28">
        <v>25</v>
      </c>
      <c r="B27" s="14" t="s">
        <v>53</v>
      </c>
      <c r="C27" s="15" t="s">
        <v>54</v>
      </c>
      <c r="D27" s="16" t="s">
        <v>110</v>
      </c>
      <c r="E27" s="43" t="s">
        <v>111</v>
      </c>
      <c r="F27" s="43">
        <v>1752034</v>
      </c>
      <c r="G27" s="43">
        <v>1734224.6900294085</v>
      </c>
      <c r="H27" s="44">
        <v>1.0269320966875162E-2</v>
      </c>
      <c r="I27" s="128">
        <v>3.5474638793314812E-2</v>
      </c>
      <c r="J27" s="44">
        <v>-6.1094482891828046E-4</v>
      </c>
      <c r="K27" s="43">
        <v>1813078</v>
      </c>
      <c r="L27" s="47">
        <v>383.10551903368327</v>
      </c>
      <c r="M27" s="44">
        <v>7.7252751701382127E-3</v>
      </c>
      <c r="N27" s="44">
        <v>3.4841789599973527E-2</v>
      </c>
      <c r="O27" s="43">
        <v>73254.96600852457</v>
      </c>
      <c r="P27" s="43">
        <v>24907.039630744486</v>
      </c>
      <c r="Q27" s="43">
        <v>1911240.005639269</v>
      </c>
      <c r="R27" s="105">
        <v>497160.68635746976</v>
      </c>
      <c r="S27" s="43">
        <v>105.05063918381929</v>
      </c>
      <c r="T27" s="106">
        <v>6.0445224501404438E-2</v>
      </c>
      <c r="U27" s="43">
        <v>1315917.3136425302</v>
      </c>
      <c r="V27" s="43">
        <v>278.05487984986405</v>
      </c>
      <c r="W27" s="106">
        <v>2.5487548445262576E-2</v>
      </c>
      <c r="X27" s="43">
        <v>193381.40788459414</v>
      </c>
      <c r="Y27" s="44">
        <v>2.0425945452366756E-2</v>
      </c>
      <c r="Z27" s="43">
        <v>40.861719484264796</v>
      </c>
      <c r="AA27" s="43">
        <v>1509298.7215271243</v>
      </c>
    </row>
    <row r="28" spans="1:27" x14ac:dyDescent="0.2">
      <c r="A28" s="27">
        <v>26</v>
      </c>
      <c r="B28" s="57" t="s">
        <v>61</v>
      </c>
      <c r="C28" s="58" t="s">
        <v>62</v>
      </c>
      <c r="D28" s="3" t="s">
        <v>63</v>
      </c>
      <c r="E28" s="90" t="s">
        <v>112</v>
      </c>
      <c r="F28" s="90">
        <v>820354</v>
      </c>
      <c r="G28" s="90">
        <v>772735.81736667745</v>
      </c>
      <c r="H28" s="98">
        <v>6.1622849055444906E-2</v>
      </c>
      <c r="I28" s="127">
        <v>3.8932581822705425E-2</v>
      </c>
      <c r="J28" s="98">
        <v>-3.2288427896698768E-3</v>
      </c>
      <c r="K28" s="90">
        <v>849541</v>
      </c>
      <c r="L28" s="99">
        <v>388.74636396648384</v>
      </c>
      <c r="M28" s="98">
        <v>5.9138844993335438E-2</v>
      </c>
      <c r="N28" s="98">
        <v>3.5578542921714362E-2</v>
      </c>
      <c r="O28" s="90">
        <v>32189.833907951695</v>
      </c>
      <c r="P28" s="90">
        <v>23403.014664302234</v>
      </c>
      <c r="Q28" s="90">
        <v>905133.84857225395</v>
      </c>
      <c r="R28" s="103">
        <v>308283.86122881051</v>
      </c>
      <c r="S28" s="45">
        <v>141.06938937879178</v>
      </c>
      <c r="T28" s="104">
        <v>6.0870523655387032E-2</v>
      </c>
      <c r="U28" s="45">
        <v>541257.13877118949</v>
      </c>
      <c r="V28" s="90">
        <v>247.676974587692</v>
      </c>
      <c r="W28" s="104">
        <v>2.1704818817434024E-2</v>
      </c>
      <c r="X28" s="45">
        <v>62887.779199595971</v>
      </c>
      <c r="Y28" s="98">
        <v>2.0425945452366756E-2</v>
      </c>
      <c r="Z28" s="90">
        <v>28.777181444768416</v>
      </c>
      <c r="AA28" s="90">
        <v>604144.91797078541</v>
      </c>
    </row>
    <row r="29" spans="1:27" x14ac:dyDescent="0.2">
      <c r="A29" s="27">
        <v>27</v>
      </c>
      <c r="B29" s="13" t="s">
        <v>61</v>
      </c>
      <c r="C29" s="55" t="s">
        <v>62</v>
      </c>
      <c r="D29" s="3" t="s">
        <v>64</v>
      </c>
      <c r="E29" s="90" t="s">
        <v>65</v>
      </c>
      <c r="F29" s="90">
        <v>761554</v>
      </c>
      <c r="G29" s="90">
        <v>757724.13056136575</v>
      </c>
      <c r="H29" s="98">
        <v>5.0544377355341563E-3</v>
      </c>
      <c r="I29" s="127">
        <v>3.9787154038499833E-2</v>
      </c>
      <c r="J29" s="98">
        <v>-3.7565904643899732E-4</v>
      </c>
      <c r="K29" s="90">
        <v>791557</v>
      </c>
      <c r="L29" s="99">
        <v>382.71068650290283</v>
      </c>
      <c r="M29" s="98">
        <v>5.395455738048005E-3</v>
      </c>
      <c r="N29" s="98">
        <v>3.9397074928370079E-2</v>
      </c>
      <c r="O29" s="90">
        <v>1600.2069971229419</v>
      </c>
      <c r="P29" s="90">
        <v>3255.6642581090669</v>
      </c>
      <c r="Q29" s="90">
        <v>796412.87125523202</v>
      </c>
      <c r="R29" s="103">
        <v>282439.52903727314</v>
      </c>
      <c r="S29" s="45">
        <v>136.55697069624975</v>
      </c>
      <c r="T29" s="104">
        <v>6.1889265694645257E-2</v>
      </c>
      <c r="U29" s="45">
        <v>509117.47096272686</v>
      </c>
      <c r="V29" s="90">
        <v>246.15371580665308</v>
      </c>
      <c r="W29" s="104">
        <v>2.7325386276510377E-2</v>
      </c>
      <c r="X29" s="45">
        <v>86842.63571286849</v>
      </c>
      <c r="Y29" s="98">
        <v>2.0425945452366756E-2</v>
      </c>
      <c r="Z29" s="90">
        <v>41.987632894906376</v>
      </c>
      <c r="AA29" s="90">
        <v>595960.10667559539</v>
      </c>
    </row>
    <row r="30" spans="1:27" x14ac:dyDescent="0.2">
      <c r="A30" s="27">
        <v>28</v>
      </c>
      <c r="B30" s="13" t="s">
        <v>61</v>
      </c>
      <c r="C30" s="55" t="s">
        <v>62</v>
      </c>
      <c r="D30" s="3" t="s">
        <v>113</v>
      </c>
      <c r="E30" s="90" t="s">
        <v>114</v>
      </c>
      <c r="F30" s="90">
        <v>1186024</v>
      </c>
      <c r="G30" s="90">
        <v>1155027.745452937</v>
      </c>
      <c r="H30" s="98">
        <v>2.683593936949813E-2</v>
      </c>
      <c r="I30" s="127">
        <v>3.9754554078299427E-2</v>
      </c>
      <c r="J30" s="98">
        <v>-2.5605657207357579E-3</v>
      </c>
      <c r="K30" s="90">
        <v>1230016</v>
      </c>
      <c r="L30" s="99">
        <v>384.81945132924051</v>
      </c>
      <c r="M30" s="98">
        <v>2.5445105571823667E-2</v>
      </c>
      <c r="N30" s="98">
        <v>3.7091998138317539E-2</v>
      </c>
      <c r="O30" s="90">
        <v>11105.940053632108</v>
      </c>
      <c r="P30" s="90">
        <v>3695.3682844836435</v>
      </c>
      <c r="Q30" s="90">
        <v>1244817.3083381157</v>
      </c>
      <c r="R30" s="103">
        <v>460668.36972438265</v>
      </c>
      <c r="S30" s="45">
        <v>144.12344984298792</v>
      </c>
      <c r="T30" s="104">
        <v>6.1180068360884521E-2</v>
      </c>
      <c r="U30" s="45">
        <v>769347.63027561735</v>
      </c>
      <c r="V30" s="90">
        <v>240.69600148625256</v>
      </c>
      <c r="W30" s="104">
        <v>2.3185016870649555E-2</v>
      </c>
      <c r="X30" s="45">
        <v>91166.122202195897</v>
      </c>
      <c r="Y30" s="98">
        <v>2.0425945452366756E-2</v>
      </c>
      <c r="Z30" s="90">
        <v>28.521984369035454</v>
      </c>
      <c r="AA30" s="90">
        <v>860513.75247781328</v>
      </c>
    </row>
    <row r="31" spans="1:27" x14ac:dyDescent="0.2">
      <c r="A31" s="28">
        <v>29</v>
      </c>
      <c r="B31" s="14" t="s">
        <v>61</v>
      </c>
      <c r="C31" s="15" t="s">
        <v>62</v>
      </c>
      <c r="D31" s="16" t="s">
        <v>115</v>
      </c>
      <c r="E31" s="43" t="s">
        <v>116</v>
      </c>
      <c r="F31" s="43">
        <v>851082</v>
      </c>
      <c r="G31" s="43">
        <v>844349.47795477731</v>
      </c>
      <c r="H31" s="44">
        <v>7.9736201904576642E-3</v>
      </c>
      <c r="I31" s="128">
        <v>4.0576216314856944E-2</v>
      </c>
      <c r="J31" s="44">
        <v>-5.6995565026712251E-4</v>
      </c>
      <c r="K31" s="43">
        <v>885111</v>
      </c>
      <c r="L31" s="47">
        <v>348.11070318764155</v>
      </c>
      <c r="M31" s="44">
        <v>8.2384503475840809E-3</v>
      </c>
      <c r="N31" s="44">
        <v>3.9983221358224075E-2</v>
      </c>
      <c r="O31" s="43">
        <v>26739.492642101217</v>
      </c>
      <c r="P31" s="43">
        <v>0</v>
      </c>
      <c r="Q31" s="43">
        <v>911850.49264210125</v>
      </c>
      <c r="R31" s="105">
        <v>319492.21778189001</v>
      </c>
      <c r="S31" s="43">
        <v>125.65504280822728</v>
      </c>
      <c r="T31" s="106">
        <v>6.252848291845936E-2</v>
      </c>
      <c r="U31" s="43">
        <v>565618.78221811005</v>
      </c>
      <c r="V31" s="43">
        <v>222.4556603794143</v>
      </c>
      <c r="W31" s="106">
        <v>2.7666269020875545E-2</v>
      </c>
      <c r="X31" s="43">
        <v>75241.973146524018</v>
      </c>
      <c r="Y31" s="44">
        <v>2.0425945452366756E-2</v>
      </c>
      <c r="Z31" s="43">
        <v>29.592374494568613</v>
      </c>
      <c r="AA31" s="43">
        <v>640860.7553646341</v>
      </c>
    </row>
    <row r="32" spans="1:27" x14ac:dyDescent="0.2">
      <c r="A32" s="27">
        <v>30</v>
      </c>
      <c r="B32" s="57" t="s">
        <v>66</v>
      </c>
      <c r="C32" s="58" t="s">
        <v>67</v>
      </c>
      <c r="D32" s="3" t="s">
        <v>68</v>
      </c>
      <c r="E32" s="90" t="s">
        <v>69</v>
      </c>
      <c r="F32" s="90">
        <v>349469</v>
      </c>
      <c r="G32" s="90">
        <v>357980.97939450166</v>
      </c>
      <c r="H32" s="98">
        <v>-2.3777742071377728E-2</v>
      </c>
      <c r="I32" s="127">
        <v>4.1459594305064108E-2</v>
      </c>
      <c r="J32" s="98">
        <v>1.4012833240513096E-3</v>
      </c>
      <c r="K32" s="90">
        <v>364468</v>
      </c>
      <c r="L32" s="99">
        <v>355.3430278890574</v>
      </c>
      <c r="M32" s="98">
        <v>-2.0949019590669415E-2</v>
      </c>
      <c r="N32" s="98">
        <v>4.2919400576302946E-2</v>
      </c>
      <c r="O32" s="90">
        <v>1241.1425440492039</v>
      </c>
      <c r="P32" s="90">
        <v>11105.383764837594</v>
      </c>
      <c r="Q32" s="90">
        <v>376814.52630888677</v>
      </c>
      <c r="R32" s="103">
        <v>138236.35431549783</v>
      </c>
      <c r="S32" s="45">
        <v>134.77541157745964</v>
      </c>
      <c r="T32" s="104">
        <v>6.2854155428005765E-2</v>
      </c>
      <c r="U32" s="45">
        <v>226231.64568450217</v>
      </c>
      <c r="V32" s="90">
        <v>220.56761631159776</v>
      </c>
      <c r="W32" s="104">
        <v>3.1102381641219257E-2</v>
      </c>
      <c r="X32" s="45">
        <v>23902.972515721933</v>
      </c>
      <c r="Y32" s="98">
        <v>2.0425945452366756E-2</v>
      </c>
      <c r="Z32" s="90">
        <v>23.304527775512671</v>
      </c>
      <c r="AA32" s="90">
        <v>250134.6182002241</v>
      </c>
    </row>
    <row r="33" spans="1:27" x14ac:dyDescent="0.2">
      <c r="A33" s="27">
        <v>31</v>
      </c>
      <c r="B33" s="13" t="s">
        <v>66</v>
      </c>
      <c r="C33" s="55" t="s">
        <v>67</v>
      </c>
      <c r="D33" s="3" t="s">
        <v>70</v>
      </c>
      <c r="E33" s="90" t="s">
        <v>71</v>
      </c>
      <c r="F33" s="90">
        <v>443694</v>
      </c>
      <c r="G33" s="90">
        <v>381138.74440612504</v>
      </c>
      <c r="H33" s="98">
        <v>0.16412725421380614</v>
      </c>
      <c r="I33" s="127">
        <v>3.7327205807438556E-2</v>
      </c>
      <c r="J33" s="98">
        <v>-3.5172525697680234E-3</v>
      </c>
      <c r="K33" s="90">
        <v>458637</v>
      </c>
      <c r="L33" s="99">
        <v>410.44996860055068</v>
      </c>
      <c r="M33" s="98">
        <v>0.15891965324986668</v>
      </c>
      <c r="N33" s="98">
        <v>3.3678616343696399E-2</v>
      </c>
      <c r="O33" s="90">
        <v>32181.63458285305</v>
      </c>
      <c r="P33" s="90">
        <v>17447.503171078915</v>
      </c>
      <c r="Q33" s="90">
        <v>508266.13775393198</v>
      </c>
      <c r="R33" s="103">
        <v>139645.93086271183</v>
      </c>
      <c r="S33" s="45">
        <v>124.97392913741093</v>
      </c>
      <c r="T33" s="104">
        <v>6.1322945803187867E-2</v>
      </c>
      <c r="U33" s="45">
        <v>318991.06913728814</v>
      </c>
      <c r="V33" s="90">
        <v>285.47603946313973</v>
      </c>
      <c r="W33" s="104">
        <v>2.2024759347793799E-2</v>
      </c>
      <c r="X33" s="45">
        <v>51084.439150437669</v>
      </c>
      <c r="Y33" s="98">
        <v>2.0425945452366756E-2</v>
      </c>
      <c r="Z33" s="90">
        <v>45.717215238356005</v>
      </c>
      <c r="AA33" s="90">
        <v>370075.5082877258</v>
      </c>
    </row>
    <row r="34" spans="1:27" x14ac:dyDescent="0.2">
      <c r="A34" s="27">
        <v>32</v>
      </c>
      <c r="B34" s="13" t="s">
        <v>66</v>
      </c>
      <c r="C34" s="55" t="s">
        <v>67</v>
      </c>
      <c r="D34" s="3" t="s">
        <v>72</v>
      </c>
      <c r="E34" s="90" t="s">
        <v>73</v>
      </c>
      <c r="F34" s="90">
        <v>256774</v>
      </c>
      <c r="G34" s="90">
        <v>262397.10823042807</v>
      </c>
      <c r="H34" s="98">
        <v>-2.1429764483113289E-2</v>
      </c>
      <c r="I34" s="127">
        <v>4.3652002065916698E-2</v>
      </c>
      <c r="J34" s="98">
        <v>1.2723873838082767E-3</v>
      </c>
      <c r="K34" s="90">
        <v>268324</v>
      </c>
      <c r="L34" s="99">
        <v>432.5401559497771</v>
      </c>
      <c r="M34" s="98">
        <v>-1.8871909211725435E-2</v>
      </c>
      <c r="N34" s="98">
        <v>4.4981189684313749E-2</v>
      </c>
      <c r="O34" s="90">
        <v>1066.9161411065904</v>
      </c>
      <c r="P34" s="90">
        <v>1417.3147987308653</v>
      </c>
      <c r="Q34" s="90">
        <v>270808.23093983746</v>
      </c>
      <c r="R34" s="103">
        <v>100547.39675515323</v>
      </c>
      <c r="S34" s="45">
        <v>162.0831035346003</v>
      </c>
      <c r="T34" s="104">
        <v>6.5241314182678867E-2</v>
      </c>
      <c r="U34" s="45">
        <v>167776.60324484677</v>
      </c>
      <c r="V34" s="90">
        <v>270.4570524151768</v>
      </c>
      <c r="W34" s="104">
        <v>3.3204591188474408E-2</v>
      </c>
      <c r="X34" s="45">
        <v>19528.274858517791</v>
      </c>
      <c r="Y34" s="98">
        <v>2.0425945452366756E-2</v>
      </c>
      <c r="Z34" s="90">
        <v>31.479715018907729</v>
      </c>
      <c r="AA34" s="90">
        <v>187304.87810336455</v>
      </c>
    </row>
    <row r="35" spans="1:27" x14ac:dyDescent="0.2">
      <c r="A35" s="27">
        <v>33</v>
      </c>
      <c r="B35" s="13" t="s">
        <v>66</v>
      </c>
      <c r="C35" s="55" t="s">
        <v>67</v>
      </c>
      <c r="D35" s="3" t="s">
        <v>74</v>
      </c>
      <c r="E35" s="90" t="s">
        <v>75</v>
      </c>
      <c r="F35" s="90">
        <v>515542</v>
      </c>
      <c r="G35" s="90">
        <v>494279.6348754486</v>
      </c>
      <c r="H35" s="98">
        <v>4.3016874708805775E-2</v>
      </c>
      <c r="I35" s="127">
        <v>4.201478701559859E-2</v>
      </c>
      <c r="J35" s="98">
        <v>-3.154693875708609E-3</v>
      </c>
      <c r="K35" s="90">
        <v>535508</v>
      </c>
      <c r="L35" s="99">
        <v>405.93251937282207</v>
      </c>
      <c r="M35" s="98">
        <v>4.109020221412174E-2</v>
      </c>
      <c r="N35" s="98">
        <v>3.8728173456284765E-2</v>
      </c>
      <c r="O35" s="90">
        <v>15514.763290828905</v>
      </c>
      <c r="P35" s="90">
        <v>8833.4071853644891</v>
      </c>
      <c r="Q35" s="90">
        <v>559856.17047619342</v>
      </c>
      <c r="R35" s="103">
        <v>202326.9043183091</v>
      </c>
      <c r="S35" s="45">
        <v>153.37038850369206</v>
      </c>
      <c r="T35" s="104">
        <v>6.3386557293852119E-2</v>
      </c>
      <c r="U35" s="45">
        <v>333181.0956816909</v>
      </c>
      <c r="V35" s="90">
        <v>252.56213086913004</v>
      </c>
      <c r="W35" s="104">
        <v>2.4304502411381934E-2</v>
      </c>
      <c r="X35" s="45">
        <v>47248.281223832666</v>
      </c>
      <c r="Y35" s="98">
        <v>2.0425945452366756E-2</v>
      </c>
      <c r="Z35" s="90">
        <v>35.815737268586091</v>
      </c>
      <c r="AA35" s="90">
        <v>380429.37690552359</v>
      </c>
    </row>
    <row r="36" spans="1:27" x14ac:dyDescent="0.2">
      <c r="A36" s="27">
        <v>34</v>
      </c>
      <c r="B36" s="13" t="s">
        <v>66</v>
      </c>
      <c r="C36" s="55" t="s">
        <v>67</v>
      </c>
      <c r="D36" s="3" t="s">
        <v>76</v>
      </c>
      <c r="E36" s="90" t="s">
        <v>77</v>
      </c>
      <c r="F36" s="90">
        <v>290119</v>
      </c>
      <c r="G36" s="90">
        <v>317216.72443944035</v>
      </c>
      <c r="H36" s="98">
        <v>-8.54233788818205E-2</v>
      </c>
      <c r="I36" s="127">
        <v>4.0416869600154809E-2</v>
      </c>
      <c r="J36" s="98">
        <v>3.0579116628512942E-3</v>
      </c>
      <c r="K36" s="90">
        <v>302768</v>
      </c>
      <c r="L36" s="99">
        <v>360.39329487396105</v>
      </c>
      <c r="M36" s="98">
        <v>-8.0925492169855451E-2</v>
      </c>
      <c r="N36" s="98">
        <v>4.3599350611300824E-2</v>
      </c>
      <c r="O36" s="90">
        <v>1357.8441390975495</v>
      </c>
      <c r="P36" s="90">
        <v>2189.8312159637157</v>
      </c>
      <c r="Q36" s="90">
        <v>306315.67535506125</v>
      </c>
      <c r="R36" s="103">
        <v>119555.27714246642</v>
      </c>
      <c r="S36" s="45">
        <v>142.31002037514875</v>
      </c>
      <c r="T36" s="104">
        <v>6.0946789275681645E-2</v>
      </c>
      <c r="U36" s="45">
        <v>183212.72285753358</v>
      </c>
      <c r="V36" s="90">
        <v>218.08327449881233</v>
      </c>
      <c r="W36" s="104">
        <v>3.2581943300691307E-2</v>
      </c>
      <c r="X36" s="45">
        <v>25169.257604693161</v>
      </c>
      <c r="Y36" s="98">
        <v>2.0425945452366756E-2</v>
      </c>
      <c r="Z36" s="90">
        <v>29.959677633326077</v>
      </c>
      <c r="AA36" s="90">
        <v>208381.98046222673</v>
      </c>
    </row>
    <row r="37" spans="1:27" x14ac:dyDescent="0.2">
      <c r="A37" s="27">
        <v>35</v>
      </c>
      <c r="B37" s="13" t="s">
        <v>66</v>
      </c>
      <c r="C37" s="55" t="s">
        <v>67</v>
      </c>
      <c r="D37" s="3" t="s">
        <v>78</v>
      </c>
      <c r="E37" s="90" t="s">
        <v>79</v>
      </c>
      <c r="F37" s="90">
        <v>248702</v>
      </c>
      <c r="G37" s="90">
        <v>243612.28373222752</v>
      </c>
      <c r="H37" s="98">
        <v>2.0892691410286046E-2</v>
      </c>
      <c r="I37" s="127">
        <v>4.0872370846879211E-2</v>
      </c>
      <c r="J37" s="98">
        <v>-1.4042967196192296E-3</v>
      </c>
      <c r="K37" s="90">
        <v>258504</v>
      </c>
      <c r="L37" s="99">
        <v>364.54377770334634</v>
      </c>
      <c r="M37" s="98">
        <v>2.0322706854908335E-2</v>
      </c>
      <c r="N37" s="98">
        <v>3.9412630376916891E-2</v>
      </c>
      <c r="O37" s="90">
        <v>1414.31265283062</v>
      </c>
      <c r="P37" s="90">
        <v>380.51022276432371</v>
      </c>
      <c r="Q37" s="90">
        <v>260298.82287559495</v>
      </c>
      <c r="R37" s="103">
        <v>93699.739620592969</v>
      </c>
      <c r="S37" s="45">
        <v>132.13589364617522</v>
      </c>
      <c r="T37" s="104">
        <v>6.2737850027682507E-2</v>
      </c>
      <c r="U37" s="45">
        <v>164804.26037940703</v>
      </c>
      <c r="V37" s="90">
        <v>232.40788405717115</v>
      </c>
      <c r="W37" s="104">
        <v>2.6601966541877742E-2</v>
      </c>
      <c r="X37" s="45">
        <v>23733.22825096743</v>
      </c>
      <c r="Y37" s="98">
        <v>2.0425945452366756E-2</v>
      </c>
      <c r="Z37" s="90">
        <v>33.468730401477153</v>
      </c>
      <c r="AA37" s="90">
        <v>188537.48863037446</v>
      </c>
    </row>
    <row r="38" spans="1:27" x14ac:dyDescent="0.2">
      <c r="A38" s="27">
        <v>36</v>
      </c>
      <c r="B38" s="13" t="s">
        <v>66</v>
      </c>
      <c r="C38" s="55" t="s">
        <v>67</v>
      </c>
      <c r="D38" s="3" t="s">
        <v>80</v>
      </c>
      <c r="E38" s="90" t="s">
        <v>81</v>
      </c>
      <c r="F38" s="90">
        <v>219726</v>
      </c>
      <c r="G38" s="90">
        <v>238816.57416968298</v>
      </c>
      <c r="H38" s="98">
        <v>-7.9938229731571386E-2</v>
      </c>
      <c r="I38" s="127">
        <v>4.2199489465555184E-2</v>
      </c>
      <c r="J38" s="98">
        <v>3.1037334434657121E-3</v>
      </c>
      <c r="K38" s="90">
        <v>229709</v>
      </c>
      <c r="L38" s="99">
        <v>372.1623345396286</v>
      </c>
      <c r="M38" s="98">
        <v>-7.552083945080601E-2</v>
      </c>
      <c r="N38" s="98">
        <v>4.5433858532900162E-2</v>
      </c>
      <c r="O38" s="90">
        <v>973.08318768103993</v>
      </c>
      <c r="P38" s="90">
        <v>2217.475746605201</v>
      </c>
      <c r="Q38" s="90">
        <v>232899.55893428624</v>
      </c>
      <c r="R38" s="103">
        <v>88607.256820028357</v>
      </c>
      <c r="S38" s="45">
        <v>143.55677642275305</v>
      </c>
      <c r="T38" s="104">
        <v>6.3306479780296021E-2</v>
      </c>
      <c r="U38" s="45">
        <v>141101.74317997164</v>
      </c>
      <c r="V38" s="90">
        <v>228.60555811687553</v>
      </c>
      <c r="W38" s="104">
        <v>3.4514346736423951E-2</v>
      </c>
      <c r="X38" s="45">
        <v>22869.688573624484</v>
      </c>
      <c r="Y38" s="98">
        <v>2.0425945452366756E-2</v>
      </c>
      <c r="Z38" s="90">
        <v>37.052256070743226</v>
      </c>
      <c r="AA38" s="90">
        <v>163971.43175359612</v>
      </c>
    </row>
    <row r="39" spans="1:27" x14ac:dyDescent="0.2">
      <c r="D39" s="62"/>
      <c r="F39" s="63"/>
      <c r="G39" s="63"/>
      <c r="H39" s="70"/>
      <c r="I39" s="70"/>
      <c r="J39" s="70"/>
      <c r="K39" s="70"/>
      <c r="L39" s="63"/>
      <c r="M39" s="63"/>
      <c r="N39" s="70"/>
      <c r="O39" s="70"/>
      <c r="P39" s="70"/>
      <c r="Q39" s="70"/>
      <c r="R39" s="63"/>
      <c r="S39" s="70"/>
      <c r="T39" s="63"/>
    </row>
    <row r="40" spans="1:27" ht="89.25" x14ac:dyDescent="0.2">
      <c r="A40" s="68" t="s">
        <v>7</v>
      </c>
      <c r="B40" s="71" t="s">
        <v>96</v>
      </c>
      <c r="C40" s="71" t="s">
        <v>97</v>
      </c>
      <c r="D40" s="64" t="s">
        <v>8</v>
      </c>
      <c r="E40" s="52" t="s">
        <v>9</v>
      </c>
      <c r="F40" s="65" t="s">
        <v>228</v>
      </c>
      <c r="G40" s="65" t="s">
        <v>229</v>
      </c>
      <c r="H40" s="72" t="s">
        <v>230</v>
      </c>
      <c r="I40" s="129" t="s">
        <v>231</v>
      </c>
      <c r="J40" s="72" t="s">
        <v>232</v>
      </c>
      <c r="K40" s="72" t="s">
        <v>233</v>
      </c>
      <c r="L40" s="65" t="s">
        <v>234</v>
      </c>
      <c r="M40" s="65" t="s">
        <v>235</v>
      </c>
      <c r="N40" s="72" t="s">
        <v>236</v>
      </c>
      <c r="O40" s="53" t="s">
        <v>387</v>
      </c>
      <c r="P40" s="53" t="s">
        <v>237</v>
      </c>
      <c r="Q40" s="53" t="s">
        <v>380</v>
      </c>
      <c r="R40" s="79" t="s">
        <v>238</v>
      </c>
      <c r="S40" s="53" t="s">
        <v>239</v>
      </c>
      <c r="T40" s="102" t="s">
        <v>240</v>
      </c>
      <c r="U40" s="53" t="s">
        <v>241</v>
      </c>
      <c r="V40" s="53" t="s">
        <v>242</v>
      </c>
      <c r="W40" s="102" t="s">
        <v>243</v>
      </c>
      <c r="X40" s="53" t="s">
        <v>244</v>
      </c>
      <c r="Y40" s="53" t="s">
        <v>245</v>
      </c>
      <c r="Z40" s="53" t="s">
        <v>246</v>
      </c>
      <c r="AA40" s="53" t="s">
        <v>247</v>
      </c>
    </row>
    <row r="41" spans="1:27" x14ac:dyDescent="0.2">
      <c r="A41" s="66">
        <v>43</v>
      </c>
      <c r="B41" s="66"/>
      <c r="C41" s="66"/>
      <c r="D41" s="3" t="s">
        <v>10</v>
      </c>
      <c r="E41" s="90" t="s">
        <v>102</v>
      </c>
      <c r="F41" s="90">
        <v>3195638</v>
      </c>
      <c r="G41" s="90">
        <v>3361242.0415071794</v>
      </c>
      <c r="H41" s="98">
        <v>-4.9268704681833198E-2</v>
      </c>
      <c r="I41" s="127">
        <v>3.8617279148640549E-2</v>
      </c>
      <c r="J41" s="98">
        <v>2.7894034968432013E-3</v>
      </c>
      <c r="K41" s="90">
        <v>3328303</v>
      </c>
      <c r="L41" s="99">
        <v>355.78593914125656</v>
      </c>
      <c r="M41" s="98">
        <v>-4.5823699879407598E-2</v>
      </c>
      <c r="N41" s="98">
        <v>4.1514401818979474E-2</v>
      </c>
      <c r="O41" s="90">
        <v>111779.00840892017</v>
      </c>
      <c r="P41" s="90">
        <v>3313.3815264933746</v>
      </c>
      <c r="Q41" s="90">
        <v>3443395.3899354138</v>
      </c>
      <c r="R41" s="103">
        <v>1197344.8801872111</v>
      </c>
      <c r="S41" s="45">
        <v>127.99269557891283</v>
      </c>
      <c r="T41" s="104">
        <v>6.0525750710869186E-2</v>
      </c>
      <c r="U41" s="45">
        <v>2130958.1198127889</v>
      </c>
      <c r="V41" s="90">
        <v>227.79324356234375</v>
      </c>
      <c r="W41" s="104">
        <v>3.1128390170026332E-2</v>
      </c>
      <c r="X41" s="45">
        <v>356124.61979389191</v>
      </c>
      <c r="Y41" s="98">
        <v>2.0425945452366756E-2</v>
      </c>
      <c r="Z41" s="90">
        <v>38.068689150204399</v>
      </c>
      <c r="AA41" s="90">
        <v>2487082.7396066803</v>
      </c>
    </row>
    <row r="42" spans="1:27" x14ac:dyDescent="0.2">
      <c r="A42" s="66">
        <v>2</v>
      </c>
      <c r="B42" s="66"/>
      <c r="C42" s="66"/>
      <c r="D42" s="3" t="s">
        <v>19</v>
      </c>
      <c r="E42" s="90" t="s">
        <v>20</v>
      </c>
      <c r="F42" s="90">
        <v>3115200</v>
      </c>
      <c r="G42" s="90">
        <v>3066523.4461504393</v>
      </c>
      <c r="H42" s="98">
        <v>1.587353062982988E-2</v>
      </c>
      <c r="I42" s="127">
        <v>3.7535332358711759E-2</v>
      </c>
      <c r="J42" s="98">
        <v>-1.3282470922836298E-3</v>
      </c>
      <c r="K42" s="90">
        <v>3227837</v>
      </c>
      <c r="L42" s="99">
        <v>399.88755402464028</v>
      </c>
      <c r="M42" s="98">
        <v>1.3961212061147865E-2</v>
      </c>
      <c r="N42" s="98">
        <v>3.6157229070364671E-2</v>
      </c>
      <c r="O42" s="90">
        <v>109530.24034189479</v>
      </c>
      <c r="P42" s="90">
        <v>82587.351584889795</v>
      </c>
      <c r="Q42" s="90">
        <v>3419954.5919267847</v>
      </c>
      <c r="R42" s="103">
        <v>1027633.5005092181</v>
      </c>
      <c r="S42" s="45">
        <v>127.31059435541825</v>
      </c>
      <c r="T42" s="104">
        <v>6.093968901514768E-2</v>
      </c>
      <c r="U42" s="45">
        <v>2200203.4994907817</v>
      </c>
      <c r="V42" s="90">
        <v>272.57695966922199</v>
      </c>
      <c r="W42" s="104">
        <v>2.4974643228591331E-2</v>
      </c>
      <c r="X42" s="45">
        <v>282432.47980202857</v>
      </c>
      <c r="Y42" s="98">
        <v>2.0425945452366534E-2</v>
      </c>
      <c r="Z42" s="90">
        <v>34.989757390211096</v>
      </c>
      <c r="AA42" s="90">
        <v>2482635.9792928109</v>
      </c>
    </row>
    <row r="43" spans="1:27" x14ac:dyDescent="0.2">
      <c r="A43" s="66">
        <v>3</v>
      </c>
      <c r="B43" s="66"/>
      <c r="C43" s="66"/>
      <c r="D43" s="3" t="s">
        <v>27</v>
      </c>
      <c r="E43" s="90" t="s">
        <v>28</v>
      </c>
      <c r="F43" s="90">
        <v>4305551</v>
      </c>
      <c r="G43" s="90">
        <v>4296522.5084748883</v>
      </c>
      <c r="H43" s="98">
        <v>2.1013485923331299E-3</v>
      </c>
      <c r="I43" s="127">
        <v>3.8056451022218329E-2</v>
      </c>
      <c r="J43" s="98">
        <v>-1.0068247475758518E-4</v>
      </c>
      <c r="K43" s="90">
        <v>4468955</v>
      </c>
      <c r="L43" s="99">
        <v>367.88102714431278</v>
      </c>
      <c r="M43" s="98">
        <v>2.1008475118637904E-3</v>
      </c>
      <c r="N43" s="98">
        <v>3.7951936929791374E-2</v>
      </c>
      <c r="O43" s="90">
        <v>119872.65763373324</v>
      </c>
      <c r="P43" s="90">
        <v>2168.7031672822304</v>
      </c>
      <c r="Q43" s="90">
        <v>4590996.360801015</v>
      </c>
      <c r="R43" s="103">
        <v>1519910.5189607665</v>
      </c>
      <c r="S43" s="45">
        <v>125.11789509689225</v>
      </c>
      <c r="T43" s="104">
        <v>6.0797977788330959E-2</v>
      </c>
      <c r="U43" s="45">
        <v>2949044.4810392335</v>
      </c>
      <c r="V43" s="90">
        <v>242.76313204742047</v>
      </c>
      <c r="W43" s="104">
        <v>2.6557360526423546E-2</v>
      </c>
      <c r="X43" s="45">
        <v>440901.88994177518</v>
      </c>
      <c r="Y43" s="98">
        <v>2.0425945452366756E-2</v>
      </c>
      <c r="Z43" s="90">
        <v>36.294713225272801</v>
      </c>
      <c r="AA43" s="90">
        <v>3389946.3709810087</v>
      </c>
    </row>
    <row r="44" spans="1:27" x14ac:dyDescent="0.2">
      <c r="A44" s="66">
        <v>4</v>
      </c>
      <c r="B44" s="66"/>
      <c r="C44" s="66"/>
      <c r="D44" s="3" t="s">
        <v>51</v>
      </c>
      <c r="E44" s="90" t="s">
        <v>52</v>
      </c>
      <c r="F44" s="90">
        <v>2620695</v>
      </c>
      <c r="G44" s="90">
        <v>2797835.527524896</v>
      </c>
      <c r="H44" s="98">
        <v>-6.331341702619786E-2</v>
      </c>
      <c r="I44" s="127">
        <v>3.9239405606767308E-2</v>
      </c>
      <c r="J44" s="98">
        <v>3.322705289808825E-3</v>
      </c>
      <c r="K44" s="90">
        <v>2732579</v>
      </c>
      <c r="L44" s="99">
        <v>367.26462658286766</v>
      </c>
      <c r="M44" s="98">
        <v>-5.9976526406465447E-2</v>
      </c>
      <c r="N44" s="98">
        <v>4.2692491877154737E-2</v>
      </c>
      <c r="O44" s="90">
        <v>39091.067087581701</v>
      </c>
      <c r="P44" s="90">
        <v>10156.313594148716</v>
      </c>
      <c r="Q44" s="90">
        <v>2781826.3806817303</v>
      </c>
      <c r="R44" s="103">
        <v>933318.25718085514</v>
      </c>
      <c r="S44" s="45">
        <v>125.44002614617899</v>
      </c>
      <c r="T44" s="104">
        <v>6.179655443774279E-2</v>
      </c>
      <c r="U44" s="45">
        <v>1799260.7428191449</v>
      </c>
      <c r="V44" s="90">
        <v>241.82460043668871</v>
      </c>
      <c r="W44" s="104">
        <v>3.3051052795180391E-2</v>
      </c>
      <c r="X44" s="45">
        <v>192151.21483328496</v>
      </c>
      <c r="Y44" s="98">
        <v>2.0425945452366756E-2</v>
      </c>
      <c r="Z44" s="90">
        <v>25.825545817043455</v>
      </c>
      <c r="AA44" s="90">
        <v>1991411.9576524298</v>
      </c>
    </row>
    <row r="45" spans="1:27" x14ac:dyDescent="0.2">
      <c r="A45" s="66">
        <v>5</v>
      </c>
      <c r="B45" s="66"/>
      <c r="C45" s="66"/>
      <c r="D45" s="3" t="s">
        <v>53</v>
      </c>
      <c r="E45" s="90" t="s">
        <v>54</v>
      </c>
      <c r="F45" s="90">
        <v>4303175</v>
      </c>
      <c r="G45" s="90">
        <v>4138861.2286694613</v>
      </c>
      <c r="H45" s="98">
        <v>3.9700236913563058E-2</v>
      </c>
      <c r="I45" s="127">
        <v>3.6092725158963779E-2</v>
      </c>
      <c r="J45" s="98">
        <v>-1.1181620846354434E-3</v>
      </c>
      <c r="K45" s="90">
        <v>4453503</v>
      </c>
      <c r="L45" s="99">
        <v>399.76511299624457</v>
      </c>
      <c r="M45" s="98">
        <v>3.6593815541636987E-2</v>
      </c>
      <c r="N45" s="98">
        <v>3.4934205557524356E-2</v>
      </c>
      <c r="O45" s="90">
        <v>207270.32236044848</v>
      </c>
      <c r="P45" s="90">
        <v>46169.423740698781</v>
      </c>
      <c r="Q45" s="90">
        <v>4706942.7461011475</v>
      </c>
      <c r="R45" s="103">
        <v>1231190.7863107468</v>
      </c>
      <c r="S45" s="45">
        <v>110.51685017601895</v>
      </c>
      <c r="T45" s="104">
        <v>6.0946462149394698E-2</v>
      </c>
      <c r="U45" s="45">
        <v>3222312.2136892532</v>
      </c>
      <c r="V45" s="90">
        <v>289.24826282022565</v>
      </c>
      <c r="W45" s="104">
        <v>2.5329024601425276E-2</v>
      </c>
      <c r="X45" s="45">
        <v>446899.78445640684</v>
      </c>
      <c r="Y45" s="98">
        <v>2.0425945452366756E-2</v>
      </c>
      <c r="Z45" s="90">
        <v>40.115599524961098</v>
      </c>
      <c r="AA45" s="90">
        <v>3669211.9981456599</v>
      </c>
    </row>
    <row r="46" spans="1:27" x14ac:dyDescent="0.2">
      <c r="A46" s="66">
        <v>6</v>
      </c>
      <c r="B46" s="66"/>
      <c r="C46" s="66"/>
      <c r="D46" s="3" t="s">
        <v>61</v>
      </c>
      <c r="E46" s="90" t="s">
        <v>62</v>
      </c>
      <c r="F46" s="90">
        <v>3619014</v>
      </c>
      <c r="G46" s="90">
        <v>3529837.1713357572</v>
      </c>
      <c r="H46" s="98">
        <v>2.5263723037540764E-2</v>
      </c>
      <c r="I46" s="127">
        <v>3.9768320353295472E-2</v>
      </c>
      <c r="J46" s="98">
        <v>-1.7834764987342266E-3</v>
      </c>
      <c r="K46" s="90">
        <v>3756225</v>
      </c>
      <c r="L46" s="99">
        <v>375.90123037182968</v>
      </c>
      <c r="M46" s="98">
        <v>2.439113234131729E-2</v>
      </c>
      <c r="N46" s="98">
        <v>3.7913917989817136E-2</v>
      </c>
      <c r="O46" s="90">
        <v>71635.473600807964</v>
      </c>
      <c r="P46" s="90">
        <v>30354.047206894946</v>
      </c>
      <c r="Q46" s="90">
        <v>3858214.520807703</v>
      </c>
      <c r="R46" s="103">
        <v>1370883.9777723562</v>
      </c>
      <c r="S46" s="45">
        <v>137.19012411174964</v>
      </c>
      <c r="T46" s="104">
        <v>6.1570454530845531E-2</v>
      </c>
      <c r="U46" s="45">
        <v>2385341.022227644</v>
      </c>
      <c r="V46" s="90">
        <v>238.71110626008007</v>
      </c>
      <c r="W46" s="104">
        <v>2.4789285884232015E-2</v>
      </c>
      <c r="X46" s="45">
        <v>316138.51026118436</v>
      </c>
      <c r="Y46" s="98">
        <v>2.0425945452366756E-2</v>
      </c>
      <c r="Z46" s="90">
        <v>31.63731005866169</v>
      </c>
      <c r="AA46" s="90">
        <v>2701479.5324888285</v>
      </c>
    </row>
    <row r="47" spans="1:27" x14ac:dyDescent="0.2">
      <c r="A47" s="66">
        <v>7</v>
      </c>
      <c r="B47" s="66"/>
      <c r="C47" s="66"/>
      <c r="D47" s="3" t="s">
        <v>66</v>
      </c>
      <c r="E47" s="90" t="s">
        <v>67</v>
      </c>
      <c r="F47" s="90">
        <v>2324026</v>
      </c>
      <c r="G47" s="90">
        <v>2295442.0492478539</v>
      </c>
      <c r="H47" s="98">
        <v>1.2452481979021046E-2</v>
      </c>
      <c r="I47" s="127">
        <v>4.0912990607673061E-2</v>
      </c>
      <c r="J47" s="98">
        <v>-4.9226966701532149E-4</v>
      </c>
      <c r="K47" s="90">
        <v>2417918</v>
      </c>
      <c r="L47" s="99">
        <v>386.92396545769691</v>
      </c>
      <c r="M47" s="98">
        <v>1.2899369169407704E-2</v>
      </c>
      <c r="N47" s="98">
        <v>4.0400580716394741E-2</v>
      </c>
      <c r="O47" s="90">
        <v>53749.696538446951</v>
      </c>
      <c r="P47" s="90">
        <v>43591.426105345105</v>
      </c>
      <c r="Q47" s="90">
        <v>2515259.1226437921</v>
      </c>
      <c r="R47" s="103">
        <v>882618.85983475973</v>
      </c>
      <c r="S47" s="45">
        <v>141.23985562579722</v>
      </c>
      <c r="T47" s="104">
        <v>6.277907946721184E-2</v>
      </c>
      <c r="U47" s="45">
        <v>1535299.1401652403</v>
      </c>
      <c r="V47" s="90">
        <v>245.68410983189969</v>
      </c>
      <c r="W47" s="104">
        <v>2.7957064333983705E-2</v>
      </c>
      <c r="X47" s="45">
        <v>213536.14217779512</v>
      </c>
      <c r="Y47" s="98">
        <v>2.0425945452366534E-2</v>
      </c>
      <c r="Z47" s="90">
        <v>34.170824196672953</v>
      </c>
      <c r="AA47" s="90">
        <v>1748835.2823430351</v>
      </c>
    </row>
    <row r="48" spans="1:27" x14ac:dyDescent="0.2">
      <c r="A48" s="69" t="s">
        <v>82</v>
      </c>
      <c r="B48" s="69"/>
      <c r="C48" s="69"/>
      <c r="D48" s="3" t="s">
        <v>82</v>
      </c>
      <c r="E48" s="3" t="s">
        <v>137</v>
      </c>
      <c r="F48" s="67" t="s">
        <v>216</v>
      </c>
      <c r="G48" s="67" t="s">
        <v>248</v>
      </c>
      <c r="H48" s="73" t="s">
        <v>179</v>
      </c>
      <c r="I48" s="130" t="s">
        <v>249</v>
      </c>
      <c r="J48" s="73" t="s">
        <v>215</v>
      </c>
      <c r="K48" s="67" t="s">
        <v>250</v>
      </c>
      <c r="L48" s="74" t="s">
        <v>251</v>
      </c>
      <c r="M48" s="73" t="s">
        <v>179</v>
      </c>
      <c r="N48" s="73" t="s">
        <v>249</v>
      </c>
      <c r="O48" s="67" t="s">
        <v>252</v>
      </c>
      <c r="P48" s="67" t="s">
        <v>378</v>
      </c>
      <c r="Q48" s="67" t="s">
        <v>379</v>
      </c>
      <c r="R48" s="108" t="s">
        <v>253</v>
      </c>
      <c r="S48" s="67" t="s">
        <v>254</v>
      </c>
      <c r="T48" s="109" t="s">
        <v>255</v>
      </c>
      <c r="U48" s="67" t="s">
        <v>256</v>
      </c>
      <c r="V48" s="67" t="s">
        <v>257</v>
      </c>
      <c r="W48" s="109" t="s">
        <v>258</v>
      </c>
      <c r="X48" s="67" t="s">
        <v>259</v>
      </c>
      <c r="Y48" s="73" t="s">
        <v>260</v>
      </c>
      <c r="Z48" s="67" t="s">
        <v>261</v>
      </c>
      <c r="AA48" s="67" t="s">
        <v>262</v>
      </c>
    </row>
    <row r="49" spans="21:22" x14ac:dyDescent="0.2">
      <c r="U49" s="91"/>
      <c r="V49" s="49"/>
    </row>
    <row r="50" spans="21:22" x14ac:dyDescent="0.2">
      <c r="U50" s="91"/>
      <c r="V50" s="49"/>
    </row>
    <row r="51" spans="21:22" x14ac:dyDescent="0.2">
      <c r="U51" s="91"/>
      <c r="V51" s="49"/>
    </row>
    <row r="52" spans="21:22" x14ac:dyDescent="0.2">
      <c r="U52" s="91"/>
      <c r="V52" s="49"/>
    </row>
  </sheetData>
  <pageMargins left="0.39370078740157483" right="0.39370078740157483" top="0.39370078740157483" bottom="0.39370078740157483" header="0.31496062992125984" footer="0.31496062992125984"/>
  <pageSetup paperSize="9" scale="48" orientation="landscape" horizontalDpi="90" verticalDpi="90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5FFA-3F41-4500-90DC-28CB62E5BCF6}">
  <sheetPr>
    <tabColor rgb="FF009639"/>
    <pageSetUpPr fitToPage="1"/>
  </sheetPr>
  <dimension ref="A1:Y48"/>
  <sheetViews>
    <sheetView topLeftCell="C1" workbookViewId="0">
      <selection activeCell="C40" sqref="B40:C40"/>
    </sheetView>
  </sheetViews>
  <sheetFormatPr defaultColWidth="9.140625" defaultRowHeight="12.75" x14ac:dyDescent="0.2"/>
  <cols>
    <col min="1" max="1" width="5" style="3" customWidth="1"/>
    <col min="2" max="2" width="4.7109375" style="3" customWidth="1"/>
    <col min="3" max="3" width="20.7109375" style="3" customWidth="1"/>
    <col min="4" max="4" width="6.28515625" style="3" customWidth="1"/>
    <col min="5" max="5" width="54.85546875" style="3" customWidth="1"/>
    <col min="6" max="6" width="17.28515625" style="3" customWidth="1"/>
    <col min="7" max="7" width="10.28515625" style="3" customWidth="1"/>
    <col min="8" max="8" width="18.28515625" style="3" customWidth="1"/>
    <col min="9" max="9" width="10.85546875" style="3" customWidth="1"/>
    <col min="10" max="10" width="11.85546875" style="3" customWidth="1"/>
    <col min="11" max="11" width="14.85546875" style="3" customWidth="1"/>
    <col min="12" max="13" width="14" style="3" customWidth="1"/>
    <col min="14" max="14" width="17.140625" style="3" customWidth="1"/>
    <col min="15" max="15" width="11.140625" style="3" customWidth="1"/>
    <col min="16" max="16" width="12.140625" style="3" customWidth="1"/>
    <col min="17" max="17" width="13.140625" style="3" customWidth="1"/>
    <col min="18" max="18" width="16.42578125" style="3" customWidth="1"/>
    <col min="19" max="19" width="15.85546875" style="3" customWidth="1"/>
    <col min="20" max="20" width="17" style="3" customWidth="1"/>
    <col min="21" max="21" width="15.85546875" style="3" customWidth="1"/>
    <col min="22" max="22" width="11.140625" style="3" customWidth="1"/>
    <col min="23" max="23" width="17" style="3" customWidth="1"/>
    <col min="24" max="24" width="15" style="3" customWidth="1"/>
    <col min="25" max="25" width="15.7109375" style="3" customWidth="1"/>
    <col min="26" max="16384" width="9.140625" style="3"/>
  </cols>
  <sheetData>
    <row r="1" spans="1:25" s="89" customFormat="1" ht="38.25" customHeight="1" x14ac:dyDescent="0.25">
      <c r="A1" s="101" t="s">
        <v>345</v>
      </c>
      <c r="Y1" s="51" t="s">
        <v>346</v>
      </c>
    </row>
    <row r="2" spans="1:25" ht="63.75" x14ac:dyDescent="0.2">
      <c r="A2" s="75" t="s">
        <v>7</v>
      </c>
      <c r="B2" s="75" t="s">
        <v>8</v>
      </c>
      <c r="C2" s="75" t="s">
        <v>9</v>
      </c>
      <c r="D2" s="75" t="s">
        <v>103</v>
      </c>
      <c r="E2" s="75" t="s">
        <v>117</v>
      </c>
      <c r="F2" s="76" t="s">
        <v>118</v>
      </c>
      <c r="G2" s="76" t="s">
        <v>348</v>
      </c>
      <c r="H2" s="76" t="s">
        <v>119</v>
      </c>
      <c r="I2" s="76" t="s">
        <v>120</v>
      </c>
      <c r="J2" s="76" t="s">
        <v>121</v>
      </c>
      <c r="K2" s="76" t="s">
        <v>122</v>
      </c>
      <c r="L2" s="76" t="s">
        <v>123</v>
      </c>
      <c r="M2" s="76" t="s">
        <v>124</v>
      </c>
      <c r="N2" s="76" t="s">
        <v>125</v>
      </c>
      <c r="O2" s="76" t="s">
        <v>126</v>
      </c>
      <c r="P2" s="76" t="s">
        <v>127</v>
      </c>
      <c r="Q2" s="76" t="s">
        <v>128</v>
      </c>
      <c r="R2" s="76" t="s">
        <v>129</v>
      </c>
      <c r="S2" s="76" t="s">
        <v>130</v>
      </c>
      <c r="T2" s="76" t="s">
        <v>131</v>
      </c>
      <c r="U2" s="76" t="s">
        <v>132</v>
      </c>
      <c r="V2" s="76" t="s">
        <v>133</v>
      </c>
      <c r="W2" s="76" t="s">
        <v>134</v>
      </c>
      <c r="X2" s="76" t="s">
        <v>135</v>
      </c>
      <c r="Y2" s="76" t="s">
        <v>136</v>
      </c>
    </row>
    <row r="3" spans="1:25" x14ac:dyDescent="0.2">
      <c r="A3" s="27">
        <v>1</v>
      </c>
      <c r="B3" s="12" t="s">
        <v>10</v>
      </c>
      <c r="C3" s="3" t="s">
        <v>102</v>
      </c>
      <c r="D3" s="3" t="s">
        <v>11</v>
      </c>
      <c r="E3" s="3" t="s">
        <v>12</v>
      </c>
      <c r="F3" s="90">
        <v>339321.92208029481</v>
      </c>
      <c r="G3" s="91">
        <v>-29.623500000000003</v>
      </c>
      <c r="H3" s="91">
        <v>546.29999999999995</v>
      </c>
      <c r="I3" s="91">
        <v>2262.8972472923697</v>
      </c>
      <c r="J3" s="91">
        <v>3576.4327758040022</v>
      </c>
      <c r="K3" s="91">
        <v>805</v>
      </c>
      <c r="L3" s="91">
        <v>20802.864796957652</v>
      </c>
      <c r="M3" s="91">
        <v>5018.7700942871752</v>
      </c>
      <c r="N3" s="91">
        <v>372304.56349463604</v>
      </c>
      <c r="O3" s="91">
        <v>182817.32562704038</v>
      </c>
      <c r="P3" s="91">
        <v>32004.285169596355</v>
      </c>
      <c r="Q3" s="91">
        <v>214821.61079663673</v>
      </c>
      <c r="R3" s="91">
        <v>587126.17429127276</v>
      </c>
      <c r="S3" s="91">
        <v>67265.862260428199</v>
      </c>
      <c r="T3" s="91">
        <v>254.30000000000004</v>
      </c>
      <c r="U3" s="91">
        <v>395</v>
      </c>
      <c r="V3" s="91">
        <v>449</v>
      </c>
      <c r="W3" s="91">
        <v>68364.162260428202</v>
      </c>
      <c r="X3" s="91">
        <v>440668.72575506422</v>
      </c>
      <c r="Y3" s="91">
        <v>655490.33655170095</v>
      </c>
    </row>
    <row r="4" spans="1:25" x14ac:dyDescent="0.2">
      <c r="A4" s="27">
        <v>2</v>
      </c>
      <c r="B4" s="13" t="s">
        <v>10</v>
      </c>
      <c r="C4" s="55" t="s">
        <v>102</v>
      </c>
      <c r="D4" s="3" t="s">
        <v>13</v>
      </c>
      <c r="E4" s="3" t="s">
        <v>14</v>
      </c>
      <c r="F4" s="90">
        <v>631876.29640504532</v>
      </c>
      <c r="G4" s="91">
        <v>-45.967500000000001</v>
      </c>
      <c r="H4" s="91">
        <v>4546</v>
      </c>
      <c r="I4" s="91">
        <v>4235.6396774507739</v>
      </c>
      <c r="J4" s="91">
        <v>7321.0537127100224</v>
      </c>
      <c r="K4" s="91">
        <v>1734</v>
      </c>
      <c r="L4" s="91">
        <v>37827.640949042601</v>
      </c>
      <c r="M4" s="91">
        <v>4886.3305650211787</v>
      </c>
      <c r="N4" s="91">
        <v>692380.99380926986</v>
      </c>
      <c r="O4" s="91">
        <v>304631.80201467004</v>
      </c>
      <c r="P4" s="91">
        <v>64013.433051043619</v>
      </c>
      <c r="Q4" s="91">
        <v>368645.23506571364</v>
      </c>
      <c r="R4" s="91">
        <v>1061026.2288749835</v>
      </c>
      <c r="S4" s="91">
        <v>109586.24877575145</v>
      </c>
      <c r="T4" s="91">
        <v>650</v>
      </c>
      <c r="U4" s="91">
        <v>0</v>
      </c>
      <c r="V4" s="91">
        <v>734</v>
      </c>
      <c r="W4" s="91">
        <v>110970.24877575145</v>
      </c>
      <c r="X4" s="91">
        <v>803351.2425850213</v>
      </c>
      <c r="Y4" s="91">
        <v>1171996.4776507351</v>
      </c>
    </row>
    <row r="5" spans="1:25" x14ac:dyDescent="0.2">
      <c r="A5" s="27">
        <v>3</v>
      </c>
      <c r="B5" s="13" t="s">
        <v>10</v>
      </c>
      <c r="C5" s="55" t="s">
        <v>102</v>
      </c>
      <c r="D5" s="3" t="s">
        <v>15</v>
      </c>
      <c r="E5" s="3" t="s">
        <v>16</v>
      </c>
      <c r="F5" s="90">
        <v>329052.79139894794</v>
      </c>
      <c r="G5" s="91">
        <v>-34.731000000000002</v>
      </c>
      <c r="H5" s="91">
        <v>2105</v>
      </c>
      <c r="I5" s="91">
        <v>2203.883229582118</v>
      </c>
      <c r="J5" s="91">
        <v>2945.2687562809997</v>
      </c>
      <c r="K5" s="91">
        <v>640</v>
      </c>
      <c r="L5" s="91">
        <v>17582.252797028588</v>
      </c>
      <c r="M5" s="91">
        <v>0</v>
      </c>
      <c r="N5" s="91">
        <v>354494.46518183959</v>
      </c>
      <c r="O5" s="91">
        <v>137208.56034340325</v>
      </c>
      <c r="P5" s="91">
        <v>16542.426528800828</v>
      </c>
      <c r="Q5" s="91">
        <v>153750.98687220408</v>
      </c>
      <c r="R5" s="91">
        <v>508245.45205404365</v>
      </c>
      <c r="S5" s="91">
        <v>51642.391103052825</v>
      </c>
      <c r="T5" s="91">
        <v>4213.1390000000001</v>
      </c>
      <c r="U5" s="91">
        <v>1246</v>
      </c>
      <c r="V5" s="91">
        <v>372</v>
      </c>
      <c r="W5" s="91">
        <v>57473.530103052828</v>
      </c>
      <c r="X5" s="91">
        <v>411967.99528489244</v>
      </c>
      <c r="Y5" s="91">
        <v>565718.9821570965</v>
      </c>
    </row>
    <row r="6" spans="1:25" x14ac:dyDescent="0.2">
      <c r="A6" s="28">
        <v>4</v>
      </c>
      <c r="B6" s="14" t="s">
        <v>10</v>
      </c>
      <c r="C6" s="15" t="s">
        <v>102</v>
      </c>
      <c r="D6" s="16" t="s">
        <v>17</v>
      </c>
      <c r="E6" s="16" t="s">
        <v>18</v>
      </c>
      <c r="F6" s="43">
        <v>477456.00779337599</v>
      </c>
      <c r="G6" s="56">
        <v>-97.042500000000004</v>
      </c>
      <c r="H6" s="56">
        <v>5502</v>
      </c>
      <c r="I6" s="56">
        <v>3214.0402841730788</v>
      </c>
      <c r="J6" s="56">
        <v>4443.2572211080014</v>
      </c>
      <c r="K6" s="56">
        <v>-17</v>
      </c>
      <c r="L6" s="56">
        <v>29473.237685724362</v>
      </c>
      <c r="M6" s="56">
        <v>1804.2942950385623</v>
      </c>
      <c r="N6" s="56">
        <v>521778.79477942002</v>
      </c>
      <c r="O6" s="56">
        <v>213956.26793568913</v>
      </c>
      <c r="P6" s="56">
        <v>46126.283408634154</v>
      </c>
      <c r="Q6" s="56">
        <v>260082.55134432329</v>
      </c>
      <c r="R6" s="56">
        <v>781861.34612374334</v>
      </c>
      <c r="S6" s="56">
        <v>93359.459217061172</v>
      </c>
      <c r="T6" s="56">
        <v>1526</v>
      </c>
      <c r="U6" s="56">
        <v>2658</v>
      </c>
      <c r="V6" s="56">
        <v>632</v>
      </c>
      <c r="W6" s="56">
        <v>98175.459217061172</v>
      </c>
      <c r="X6" s="56">
        <v>619954.25399648119</v>
      </c>
      <c r="Y6" s="56">
        <v>880036.80534080451</v>
      </c>
    </row>
    <row r="7" spans="1:25" x14ac:dyDescent="0.2">
      <c r="A7" s="27">
        <v>5</v>
      </c>
      <c r="B7" s="57" t="s">
        <v>19</v>
      </c>
      <c r="C7" s="58" t="s">
        <v>20</v>
      </c>
      <c r="D7" s="3" t="s">
        <v>21</v>
      </c>
      <c r="E7" s="3" t="s">
        <v>22</v>
      </c>
      <c r="F7" s="90">
        <v>644199.82397503103</v>
      </c>
      <c r="G7" s="91">
        <v>-139.94550000000001</v>
      </c>
      <c r="H7" s="91">
        <v>0</v>
      </c>
      <c r="I7" s="91">
        <v>4287.5450249911919</v>
      </c>
      <c r="J7" s="91">
        <v>6628.8670718109788</v>
      </c>
      <c r="K7" s="91">
        <v>0</v>
      </c>
      <c r="L7" s="91">
        <v>33807.705570610597</v>
      </c>
      <c r="M7" s="91">
        <v>0</v>
      </c>
      <c r="N7" s="91">
        <v>688783.99614244374</v>
      </c>
      <c r="O7" s="91">
        <v>285464.6912656608</v>
      </c>
      <c r="P7" s="91">
        <v>53544.232884007361</v>
      </c>
      <c r="Q7" s="91">
        <v>339008.92414966819</v>
      </c>
      <c r="R7" s="91">
        <v>1027792.9202921119</v>
      </c>
      <c r="S7" s="91">
        <v>89425.763728748774</v>
      </c>
      <c r="T7" s="91">
        <v>546.97</v>
      </c>
      <c r="U7" s="91">
        <v>0</v>
      </c>
      <c r="V7" s="91">
        <v>599</v>
      </c>
      <c r="W7" s="91">
        <v>90571.733728748775</v>
      </c>
      <c r="X7" s="91">
        <v>779355.72987119248</v>
      </c>
      <c r="Y7" s="91">
        <v>1118364.6540208608</v>
      </c>
    </row>
    <row r="8" spans="1:25" x14ac:dyDescent="0.2">
      <c r="A8" s="27">
        <v>6</v>
      </c>
      <c r="B8" s="13" t="s">
        <v>19</v>
      </c>
      <c r="C8" s="55" t="s">
        <v>20</v>
      </c>
      <c r="D8" s="3" t="s">
        <v>23</v>
      </c>
      <c r="E8" s="3" t="s">
        <v>24</v>
      </c>
      <c r="F8" s="90">
        <v>825306.02021785511</v>
      </c>
      <c r="G8" s="91">
        <v>-106.236</v>
      </c>
      <c r="H8" s="91">
        <v>0</v>
      </c>
      <c r="I8" s="91">
        <v>5493.4689182273223</v>
      </c>
      <c r="J8" s="91">
        <v>6800.7470611040098</v>
      </c>
      <c r="K8" s="91">
        <v>0</v>
      </c>
      <c r="L8" s="91">
        <v>39763.206572778116</v>
      </c>
      <c r="M8" s="91">
        <v>0</v>
      </c>
      <c r="N8" s="91">
        <v>877257.20676996466</v>
      </c>
      <c r="O8" s="91">
        <v>260420.18852584533</v>
      </c>
      <c r="P8" s="91">
        <v>46845.881722413003</v>
      </c>
      <c r="Q8" s="91">
        <v>307266.0702482583</v>
      </c>
      <c r="R8" s="91">
        <v>1184523.277018223</v>
      </c>
      <c r="S8" s="91">
        <v>108704.57888178951</v>
      </c>
      <c r="T8" s="91">
        <v>3846.2759999999998</v>
      </c>
      <c r="U8" s="91">
        <v>0</v>
      </c>
      <c r="V8" s="91">
        <v>749</v>
      </c>
      <c r="W8" s="91">
        <v>113299.85488178951</v>
      </c>
      <c r="X8" s="91">
        <v>990557.06165175419</v>
      </c>
      <c r="Y8" s="91">
        <v>1297823.1319000125</v>
      </c>
    </row>
    <row r="9" spans="1:25" x14ac:dyDescent="0.2">
      <c r="A9" s="28">
        <v>7</v>
      </c>
      <c r="B9" s="14" t="s">
        <v>19</v>
      </c>
      <c r="C9" s="15" t="s">
        <v>20</v>
      </c>
      <c r="D9" s="16" t="s">
        <v>25</v>
      </c>
      <c r="E9" s="16" t="s">
        <v>26</v>
      </c>
      <c r="F9" s="43">
        <v>430019.60824269848</v>
      </c>
      <c r="G9" s="56">
        <v>-58.225500000000004</v>
      </c>
      <c r="H9" s="56">
        <v>0</v>
      </c>
      <c r="I9" s="56">
        <v>2861.8073810839019</v>
      </c>
      <c r="J9" s="56">
        <v>4452.6628042130005</v>
      </c>
      <c r="K9" s="56">
        <v>0</v>
      </c>
      <c r="L9" s="56">
        <v>23960.926151719352</v>
      </c>
      <c r="M9" s="56">
        <v>15041.08015814091</v>
      </c>
      <c r="N9" s="56">
        <v>476277.85923785565</v>
      </c>
      <c r="O9" s="56">
        <v>171667.20657208643</v>
      </c>
      <c r="P9" s="56">
        <v>37263.638700764175</v>
      </c>
      <c r="Q9" s="56">
        <v>208930.84527285059</v>
      </c>
      <c r="R9" s="56">
        <v>685208.70451070624</v>
      </c>
      <c r="S9" s="56">
        <v>61159.950099445989</v>
      </c>
      <c r="T9" s="56">
        <v>225.43100000000001</v>
      </c>
      <c r="U9" s="56">
        <v>0</v>
      </c>
      <c r="V9" s="56">
        <v>409</v>
      </c>
      <c r="W9" s="56">
        <v>61794.381099445985</v>
      </c>
      <c r="X9" s="56">
        <v>538072.24033730163</v>
      </c>
      <c r="Y9" s="56">
        <v>747003.08561015222</v>
      </c>
    </row>
    <row r="10" spans="1:25" x14ac:dyDescent="0.2">
      <c r="A10" s="27">
        <v>8</v>
      </c>
      <c r="B10" s="57" t="s">
        <v>27</v>
      </c>
      <c r="C10" s="58" t="s">
        <v>28</v>
      </c>
      <c r="D10" s="3" t="s">
        <v>29</v>
      </c>
      <c r="E10" s="3" t="s">
        <v>30</v>
      </c>
      <c r="F10" s="90">
        <v>403822.24806070898</v>
      </c>
      <c r="G10" s="91">
        <v>-77.634</v>
      </c>
      <c r="H10" s="91">
        <v>193.00000000000011</v>
      </c>
      <c r="I10" s="91">
        <v>2689.5409390531427</v>
      </c>
      <c r="J10" s="91">
        <v>3223.6912167250021</v>
      </c>
      <c r="K10" s="91">
        <v>117</v>
      </c>
      <c r="L10" s="91">
        <v>18683.988034057056</v>
      </c>
      <c r="M10" s="91">
        <v>0</v>
      </c>
      <c r="N10" s="91">
        <v>428651.8342505442</v>
      </c>
      <c r="O10" s="91">
        <v>136118.15609284528</v>
      </c>
      <c r="P10" s="91">
        <v>25706.103024622927</v>
      </c>
      <c r="Q10" s="91">
        <v>161824.2591174682</v>
      </c>
      <c r="R10" s="91">
        <v>590476.09336801246</v>
      </c>
      <c r="S10" s="91">
        <v>87842.618878102498</v>
      </c>
      <c r="T10" s="91">
        <v>514</v>
      </c>
      <c r="U10" s="91">
        <v>0</v>
      </c>
      <c r="V10" s="91">
        <v>588</v>
      </c>
      <c r="W10" s="91">
        <v>88944.618878102498</v>
      </c>
      <c r="X10" s="91">
        <v>517596.45312864671</v>
      </c>
      <c r="Y10" s="91">
        <v>679420.71224611485</v>
      </c>
    </row>
    <row r="11" spans="1:25" x14ac:dyDescent="0.2">
      <c r="A11" s="27">
        <v>9</v>
      </c>
      <c r="B11" s="13" t="s">
        <v>27</v>
      </c>
      <c r="C11" s="55" t="s">
        <v>28</v>
      </c>
      <c r="D11" s="3" t="s">
        <v>31</v>
      </c>
      <c r="E11" s="3" t="s">
        <v>32</v>
      </c>
      <c r="F11" s="90">
        <v>286229.01109342737</v>
      </c>
      <c r="G11" s="91">
        <v>-46.989000000000004</v>
      </c>
      <c r="H11" s="91">
        <v>158</v>
      </c>
      <c r="I11" s="91">
        <v>1906.0488627899294</v>
      </c>
      <c r="J11" s="91">
        <v>3243.7079208180039</v>
      </c>
      <c r="K11" s="91">
        <v>39</v>
      </c>
      <c r="L11" s="91">
        <v>15581.981061659431</v>
      </c>
      <c r="M11" s="91">
        <v>0</v>
      </c>
      <c r="N11" s="91">
        <v>307110.75993869471</v>
      </c>
      <c r="O11" s="91">
        <v>112391.12248836967</v>
      </c>
      <c r="P11" s="91">
        <v>20054.818658819131</v>
      </c>
      <c r="Q11" s="91">
        <v>132445.9411471888</v>
      </c>
      <c r="R11" s="91">
        <v>439556.70108588354</v>
      </c>
      <c r="S11" s="91">
        <v>51016.61346743146</v>
      </c>
      <c r="T11" s="91">
        <v>295</v>
      </c>
      <c r="U11" s="91">
        <v>0</v>
      </c>
      <c r="V11" s="91">
        <v>342</v>
      </c>
      <c r="W11" s="91">
        <v>51653.61346743146</v>
      </c>
      <c r="X11" s="91">
        <v>358764.37340612616</v>
      </c>
      <c r="Y11" s="91">
        <v>491210.31455331494</v>
      </c>
    </row>
    <row r="12" spans="1:25" x14ac:dyDescent="0.2">
      <c r="A12" s="27">
        <v>10</v>
      </c>
      <c r="B12" s="13" t="s">
        <v>27</v>
      </c>
      <c r="C12" s="55" t="s">
        <v>28</v>
      </c>
      <c r="D12" s="3" t="s">
        <v>33</v>
      </c>
      <c r="E12" s="3" t="s">
        <v>34</v>
      </c>
      <c r="F12" s="90">
        <v>215139.69475160839</v>
      </c>
      <c r="G12" s="91">
        <v>-28.602000000000004</v>
      </c>
      <c r="H12" s="91">
        <v>322</v>
      </c>
      <c r="I12" s="91">
        <v>1434.3622637224607</v>
      </c>
      <c r="J12" s="91">
        <v>2565.581829194999</v>
      </c>
      <c r="K12" s="91">
        <v>257</v>
      </c>
      <c r="L12" s="91">
        <v>11908.317093969754</v>
      </c>
      <c r="M12" s="91">
        <v>2075.547095945823</v>
      </c>
      <c r="N12" s="91">
        <v>233673.90103444143</v>
      </c>
      <c r="O12" s="91">
        <v>91311.171709563539</v>
      </c>
      <c r="P12" s="91">
        <v>18163.96662156305</v>
      </c>
      <c r="Q12" s="91">
        <v>109475.1383311266</v>
      </c>
      <c r="R12" s="91">
        <v>343149.03936556802</v>
      </c>
      <c r="S12" s="91">
        <v>40818.180600431268</v>
      </c>
      <c r="T12" s="91">
        <v>257</v>
      </c>
      <c r="U12" s="91">
        <v>196</v>
      </c>
      <c r="V12" s="91">
        <v>273</v>
      </c>
      <c r="W12" s="91">
        <v>41544.180600431268</v>
      </c>
      <c r="X12" s="91">
        <v>275218.08163487271</v>
      </c>
      <c r="Y12" s="91">
        <v>384693.21996599931</v>
      </c>
    </row>
    <row r="13" spans="1:25" x14ac:dyDescent="0.2">
      <c r="A13" s="27">
        <v>11</v>
      </c>
      <c r="B13" s="13" t="s">
        <v>27</v>
      </c>
      <c r="C13" s="55" t="s">
        <v>28</v>
      </c>
      <c r="D13" s="3" t="s">
        <v>35</v>
      </c>
      <c r="E13" s="3" t="s">
        <v>36</v>
      </c>
      <c r="F13" s="90">
        <v>220643.69856256884</v>
      </c>
      <c r="G13" s="91">
        <v>-37.795500000000004</v>
      </c>
      <c r="H13" s="91">
        <v>1392</v>
      </c>
      <c r="I13" s="91">
        <v>1477.370751811804</v>
      </c>
      <c r="J13" s="91">
        <v>2509.3578202600015</v>
      </c>
      <c r="K13" s="91">
        <v>-172</v>
      </c>
      <c r="L13" s="91">
        <v>13242.933070074414</v>
      </c>
      <c r="M13" s="91">
        <v>2657.9575534046226</v>
      </c>
      <c r="N13" s="91">
        <v>241713.52225811966</v>
      </c>
      <c r="O13" s="91">
        <v>102764.18246671205</v>
      </c>
      <c r="P13" s="91">
        <v>14480.014276896978</v>
      </c>
      <c r="Q13" s="91">
        <v>117244.19674360903</v>
      </c>
      <c r="R13" s="91">
        <v>358957.71900172869</v>
      </c>
      <c r="S13" s="91">
        <v>29837.978770853973</v>
      </c>
      <c r="T13" s="91">
        <v>-7</v>
      </c>
      <c r="U13" s="91">
        <v>0</v>
      </c>
      <c r="V13" s="91">
        <v>199</v>
      </c>
      <c r="W13" s="91">
        <v>30029.978770853973</v>
      </c>
      <c r="X13" s="91">
        <v>271743.50102897361</v>
      </c>
      <c r="Y13" s="91">
        <v>388987.69777258264</v>
      </c>
    </row>
    <row r="14" spans="1:25" x14ac:dyDescent="0.2">
      <c r="A14" s="27">
        <v>12</v>
      </c>
      <c r="B14" s="13" t="s">
        <v>27</v>
      </c>
      <c r="C14" s="55" t="s">
        <v>28</v>
      </c>
      <c r="D14" s="3" t="s">
        <v>37</v>
      </c>
      <c r="E14" s="3" t="s">
        <v>38</v>
      </c>
      <c r="F14" s="90">
        <v>165780.37982693498</v>
      </c>
      <c r="G14" s="91">
        <v>-22.473000000000003</v>
      </c>
      <c r="H14" s="91">
        <v>3</v>
      </c>
      <c r="I14" s="91">
        <v>1103.4281344964247</v>
      </c>
      <c r="J14" s="91">
        <v>1870.0302347699987</v>
      </c>
      <c r="K14" s="91">
        <v>0</v>
      </c>
      <c r="L14" s="91">
        <v>9492.5455422102914</v>
      </c>
      <c r="M14" s="91">
        <v>0</v>
      </c>
      <c r="N14" s="91">
        <v>178226.91073841168</v>
      </c>
      <c r="O14" s="91">
        <v>87881.083026632725</v>
      </c>
      <c r="P14" s="91">
        <v>17282.61655699449</v>
      </c>
      <c r="Q14" s="91">
        <v>105163.69958362721</v>
      </c>
      <c r="R14" s="91">
        <v>283390.61032203888</v>
      </c>
      <c r="S14" s="91">
        <v>18766.126204439639</v>
      </c>
      <c r="T14" s="91">
        <v>135</v>
      </c>
      <c r="U14" s="91">
        <v>0</v>
      </c>
      <c r="V14" s="91">
        <v>126</v>
      </c>
      <c r="W14" s="91">
        <v>19027.126204439639</v>
      </c>
      <c r="X14" s="91">
        <v>197254.03694285132</v>
      </c>
      <c r="Y14" s="91">
        <v>302417.73652647855</v>
      </c>
    </row>
    <row r="15" spans="1:25" x14ac:dyDescent="0.2">
      <c r="A15" s="27">
        <v>13</v>
      </c>
      <c r="B15" s="13" t="s">
        <v>27</v>
      </c>
      <c r="C15" s="55" t="s">
        <v>28</v>
      </c>
      <c r="D15" s="3" t="s">
        <v>39</v>
      </c>
      <c r="E15" s="3" t="s">
        <v>40</v>
      </c>
      <c r="F15" s="90">
        <v>257366.85734419135</v>
      </c>
      <c r="G15" s="91">
        <v>-37.795500000000004</v>
      </c>
      <c r="H15" s="91">
        <v>-477</v>
      </c>
      <c r="I15" s="91">
        <v>1708.8974588112221</v>
      </c>
      <c r="J15" s="91">
        <v>2135.220059376999</v>
      </c>
      <c r="K15" s="91">
        <v>366</v>
      </c>
      <c r="L15" s="91">
        <v>12851.183489006511</v>
      </c>
      <c r="M15" s="91">
        <v>0</v>
      </c>
      <c r="N15" s="91">
        <v>273913.36285138607</v>
      </c>
      <c r="O15" s="91">
        <v>98615.77844043418</v>
      </c>
      <c r="P15" s="91">
        <v>20263.806044419107</v>
      </c>
      <c r="Q15" s="91">
        <v>118879.58448485329</v>
      </c>
      <c r="R15" s="91">
        <v>392792.94733623939</v>
      </c>
      <c r="S15" s="91">
        <v>32079.033189914804</v>
      </c>
      <c r="T15" s="91">
        <v>1</v>
      </c>
      <c r="U15" s="91">
        <v>0</v>
      </c>
      <c r="V15" s="91">
        <v>214</v>
      </c>
      <c r="W15" s="91">
        <v>32294.033189914804</v>
      </c>
      <c r="X15" s="91">
        <v>306207.3960413009</v>
      </c>
      <c r="Y15" s="91">
        <v>425086.98052615416</v>
      </c>
    </row>
    <row r="16" spans="1:25" x14ac:dyDescent="0.2">
      <c r="A16" s="27">
        <v>14</v>
      </c>
      <c r="B16" s="13" t="s">
        <v>27</v>
      </c>
      <c r="C16" s="55" t="s">
        <v>28</v>
      </c>
      <c r="D16" s="3" t="s">
        <v>41</v>
      </c>
      <c r="E16" s="3" t="s">
        <v>42</v>
      </c>
      <c r="F16" s="90">
        <v>163671.35649182933</v>
      </c>
      <c r="G16" s="91">
        <v>-33.709500000000006</v>
      </c>
      <c r="H16" s="91">
        <v>1095</v>
      </c>
      <c r="I16" s="91">
        <v>1096.5844917590866</v>
      </c>
      <c r="J16" s="91">
        <v>1812.3038848020005</v>
      </c>
      <c r="K16" s="91">
        <v>0</v>
      </c>
      <c r="L16" s="91">
        <v>9269.8833585327739</v>
      </c>
      <c r="M16" s="91">
        <v>0</v>
      </c>
      <c r="N16" s="91">
        <v>176911.41872692318</v>
      </c>
      <c r="O16" s="91">
        <v>82676.149796430545</v>
      </c>
      <c r="P16" s="91">
        <v>9976.0388933070117</v>
      </c>
      <c r="Q16" s="91">
        <v>92652.188689737552</v>
      </c>
      <c r="R16" s="91">
        <v>269563.60741666076</v>
      </c>
      <c r="S16" s="91">
        <v>23172.628831236379</v>
      </c>
      <c r="T16" s="91">
        <v>-2</v>
      </c>
      <c r="U16" s="91">
        <v>0</v>
      </c>
      <c r="V16" s="91">
        <v>154</v>
      </c>
      <c r="W16" s="91">
        <v>23324.628831236379</v>
      </c>
      <c r="X16" s="91">
        <v>200236.04755815957</v>
      </c>
      <c r="Y16" s="91">
        <v>292888.23624789715</v>
      </c>
    </row>
    <row r="17" spans="1:25" x14ac:dyDescent="0.2">
      <c r="A17" s="27">
        <v>15</v>
      </c>
      <c r="B17" s="13" t="s">
        <v>27</v>
      </c>
      <c r="C17" s="55" t="s">
        <v>28</v>
      </c>
      <c r="D17" s="3" t="s">
        <v>43</v>
      </c>
      <c r="E17" s="3" t="s">
        <v>44</v>
      </c>
      <c r="F17" s="90">
        <v>162928.85159435472</v>
      </c>
      <c r="G17" s="91">
        <v>-11.236500000000001</v>
      </c>
      <c r="H17" s="91">
        <v>499</v>
      </c>
      <c r="I17" s="91">
        <v>1087.4376555261474</v>
      </c>
      <c r="J17" s="91">
        <v>1779.1849375710008</v>
      </c>
      <c r="K17" s="91">
        <v>0</v>
      </c>
      <c r="L17" s="91">
        <v>9605.9120911589489</v>
      </c>
      <c r="M17" s="91">
        <v>4238.8809445813886</v>
      </c>
      <c r="N17" s="91">
        <v>180128.03072319221</v>
      </c>
      <c r="O17" s="91">
        <v>67054.155483542971</v>
      </c>
      <c r="P17" s="91">
        <v>12122.282053192048</v>
      </c>
      <c r="Q17" s="91">
        <v>79176.437536735015</v>
      </c>
      <c r="R17" s="91">
        <v>259304.46825992723</v>
      </c>
      <c r="S17" s="91">
        <v>26100.085002476721</v>
      </c>
      <c r="T17" s="91">
        <v>13</v>
      </c>
      <c r="U17" s="91">
        <v>0</v>
      </c>
      <c r="V17" s="91">
        <v>174</v>
      </c>
      <c r="W17" s="91">
        <v>26287.085002476721</v>
      </c>
      <c r="X17" s="91">
        <v>206415.11572566893</v>
      </c>
      <c r="Y17" s="91">
        <v>285591.55326240393</v>
      </c>
    </row>
    <row r="18" spans="1:25" x14ac:dyDescent="0.2">
      <c r="A18" s="27">
        <v>16</v>
      </c>
      <c r="B18" s="13" t="s">
        <v>27</v>
      </c>
      <c r="C18" s="55" t="s">
        <v>28</v>
      </c>
      <c r="D18" s="3" t="s">
        <v>45</v>
      </c>
      <c r="E18" s="3" t="s">
        <v>46</v>
      </c>
      <c r="F18" s="90">
        <v>276380.23514248745</v>
      </c>
      <c r="G18" s="91">
        <v>-44.946000000000005</v>
      </c>
      <c r="H18" s="91">
        <v>6027</v>
      </c>
      <c r="I18" s="91">
        <v>1880.509002152015</v>
      </c>
      <c r="J18" s="91">
        <v>3265.4308861900008</v>
      </c>
      <c r="K18" s="91">
        <v>476</v>
      </c>
      <c r="L18" s="91">
        <v>14623.728691466766</v>
      </c>
      <c r="M18" s="91">
        <v>0</v>
      </c>
      <c r="N18" s="91">
        <v>302607.95772229624</v>
      </c>
      <c r="O18" s="91">
        <v>118792.60436569666</v>
      </c>
      <c r="P18" s="91">
        <v>16266.252923830578</v>
      </c>
      <c r="Q18" s="91">
        <v>135058.85728952725</v>
      </c>
      <c r="R18" s="91">
        <v>437666.81501182349</v>
      </c>
      <c r="S18" s="91">
        <v>50653.926547899748</v>
      </c>
      <c r="T18" s="91">
        <v>25</v>
      </c>
      <c r="U18" s="91">
        <v>0</v>
      </c>
      <c r="V18" s="91">
        <v>337</v>
      </c>
      <c r="W18" s="91">
        <v>51015.926547899748</v>
      </c>
      <c r="X18" s="91">
        <v>353623.88427019597</v>
      </c>
      <c r="Y18" s="91">
        <v>488682.74155972322</v>
      </c>
    </row>
    <row r="19" spans="1:25" x14ac:dyDescent="0.2">
      <c r="A19" s="27">
        <v>17</v>
      </c>
      <c r="B19" s="13" t="s">
        <v>27</v>
      </c>
      <c r="C19" s="55" t="s">
        <v>28</v>
      </c>
      <c r="D19" s="3" t="s">
        <v>47</v>
      </c>
      <c r="E19" s="3" t="s">
        <v>48</v>
      </c>
      <c r="F19" s="90">
        <v>102754.57701345962</v>
      </c>
      <c r="G19" s="91">
        <v>-8.1720000000000006</v>
      </c>
      <c r="H19" s="91">
        <v>0</v>
      </c>
      <c r="I19" s="91">
        <v>683.85267628838847</v>
      </c>
      <c r="J19" s="91">
        <v>1270.5040703009986</v>
      </c>
      <c r="K19" s="91">
        <v>0</v>
      </c>
      <c r="L19" s="91">
        <v>6268.4367544759962</v>
      </c>
      <c r="M19" s="91">
        <v>3295.3569484977934</v>
      </c>
      <c r="N19" s="91">
        <v>114264.5554630228</v>
      </c>
      <c r="O19" s="91">
        <v>53945.274981964336</v>
      </c>
      <c r="P19" s="91">
        <v>10221.483151817547</v>
      </c>
      <c r="Q19" s="91">
        <v>64166.758133781885</v>
      </c>
      <c r="R19" s="91">
        <v>178431.31359680468</v>
      </c>
      <c r="S19" s="91">
        <v>19196.144658314664</v>
      </c>
      <c r="T19" s="91">
        <v>129</v>
      </c>
      <c r="U19" s="91">
        <v>0</v>
      </c>
      <c r="V19" s="91">
        <v>129</v>
      </c>
      <c r="W19" s="91">
        <v>19454.144658314664</v>
      </c>
      <c r="X19" s="91">
        <v>133718.70012133746</v>
      </c>
      <c r="Y19" s="91">
        <v>197885.45825511933</v>
      </c>
    </row>
    <row r="20" spans="1:25" x14ac:dyDescent="0.2">
      <c r="A20" s="28">
        <v>18</v>
      </c>
      <c r="B20" s="14" t="s">
        <v>27</v>
      </c>
      <c r="C20" s="15" t="s">
        <v>28</v>
      </c>
      <c r="D20" s="16" t="s">
        <v>49</v>
      </c>
      <c r="E20" s="16" t="s">
        <v>50</v>
      </c>
      <c r="F20" s="43">
        <v>266457.69723127043</v>
      </c>
      <c r="G20" s="56">
        <v>-16.344000000000001</v>
      </c>
      <c r="H20" s="56">
        <v>-1471</v>
      </c>
      <c r="I20" s="56">
        <v>1763.6762938662607</v>
      </c>
      <c r="J20" s="56">
        <v>2616.1457747129994</v>
      </c>
      <c r="K20" s="56">
        <v>42</v>
      </c>
      <c r="L20" s="56">
        <v>14176.298812787769</v>
      </c>
      <c r="M20" s="56">
        <v>0</v>
      </c>
      <c r="N20" s="56">
        <v>283568.47411263746</v>
      </c>
      <c r="O20" s="56">
        <v>121347.93487704781</v>
      </c>
      <c r="P20" s="56">
        <v>27393.649568049441</v>
      </c>
      <c r="Q20" s="56">
        <v>148741.58444509725</v>
      </c>
      <c r="R20" s="56">
        <v>432310.05855773471</v>
      </c>
      <c r="S20" s="56">
        <v>30725.559947997481</v>
      </c>
      <c r="T20" s="56">
        <v>221</v>
      </c>
      <c r="U20" s="56">
        <v>0</v>
      </c>
      <c r="V20" s="56">
        <v>206</v>
      </c>
      <c r="W20" s="56">
        <v>31152.559947997481</v>
      </c>
      <c r="X20" s="56">
        <v>314721.03406063496</v>
      </c>
      <c r="Y20" s="56">
        <v>463462.61850573221</v>
      </c>
    </row>
    <row r="21" spans="1:25" x14ac:dyDescent="0.2">
      <c r="A21" s="92">
        <v>19</v>
      </c>
      <c r="B21" s="59" t="s">
        <v>51</v>
      </c>
      <c r="C21" s="41" t="s">
        <v>52</v>
      </c>
      <c r="D21" s="42" t="s">
        <v>104</v>
      </c>
      <c r="E21" s="42" t="s">
        <v>105</v>
      </c>
      <c r="F21" s="60">
        <v>724360.65200078569</v>
      </c>
      <c r="G21" s="61">
        <v>-65.133129884946442</v>
      </c>
      <c r="H21" s="61">
        <v>6696.8502879142707</v>
      </c>
      <c r="I21" s="61">
        <v>4866.5885905219657</v>
      </c>
      <c r="J21" s="61">
        <v>8031.3549570573796</v>
      </c>
      <c r="K21" s="61">
        <v>145</v>
      </c>
      <c r="L21" s="61">
        <v>40588.500810330275</v>
      </c>
      <c r="M21" s="61">
        <v>1989.0636111808626</v>
      </c>
      <c r="N21" s="61">
        <v>786612.87712790549</v>
      </c>
      <c r="O21" s="61">
        <v>286857.67219527252</v>
      </c>
      <c r="P21" s="61">
        <v>52706.991152285627</v>
      </c>
      <c r="Q21" s="61">
        <v>339564.66334755812</v>
      </c>
      <c r="R21" s="61">
        <v>1126177.5404754635</v>
      </c>
      <c r="S21" s="61">
        <v>85132.493997795376</v>
      </c>
      <c r="T21" s="61">
        <v>564.77196364799238</v>
      </c>
      <c r="U21" s="61">
        <v>230.61365954390982</v>
      </c>
      <c r="V21" s="61">
        <v>569.8409786317294</v>
      </c>
      <c r="W21" s="61">
        <v>86497.720599619017</v>
      </c>
      <c r="X21" s="61">
        <v>873110.59772752447</v>
      </c>
      <c r="Y21" s="93">
        <v>1212675.2610750827</v>
      </c>
    </row>
    <row r="22" spans="1:25" x14ac:dyDescent="0.2">
      <c r="A22" s="94">
        <v>20</v>
      </c>
      <c r="B22" s="13" t="s">
        <v>51</v>
      </c>
      <c r="C22" s="55" t="s">
        <v>52</v>
      </c>
      <c r="D22" s="3" t="s">
        <v>106</v>
      </c>
      <c r="E22" s="3" t="s">
        <v>107</v>
      </c>
      <c r="F22" s="45">
        <v>411999.64612545702</v>
      </c>
      <c r="G22" s="54">
        <v>-36.328475994315433</v>
      </c>
      <c r="H22" s="54">
        <v>1828.1063914193812</v>
      </c>
      <c r="I22" s="54">
        <v>2754.6421203012369</v>
      </c>
      <c r="J22" s="54">
        <v>4533.1279694646646</v>
      </c>
      <c r="K22" s="54">
        <v>0</v>
      </c>
      <c r="L22" s="54">
        <v>24419.847893842179</v>
      </c>
      <c r="M22" s="54">
        <v>10921.153529674673</v>
      </c>
      <c r="N22" s="54">
        <v>456420.19555416488</v>
      </c>
      <c r="O22" s="54">
        <v>192823.92869662496</v>
      </c>
      <c r="P22" s="54">
        <v>33366.30384526003</v>
      </c>
      <c r="Q22" s="54">
        <v>226190.23254188499</v>
      </c>
      <c r="R22" s="54">
        <v>682610.42809604993</v>
      </c>
      <c r="S22" s="54">
        <v>50516.581047953936</v>
      </c>
      <c r="T22" s="54">
        <v>369.58817709476767</v>
      </c>
      <c r="U22" s="54">
        <v>950.25266136975847</v>
      </c>
      <c r="V22" s="54">
        <v>338.30460386168875</v>
      </c>
      <c r="W22" s="54">
        <v>52174.726490280147</v>
      </c>
      <c r="X22" s="54">
        <v>508594.922044445</v>
      </c>
      <c r="Y22" s="95">
        <v>734785.15458633006</v>
      </c>
    </row>
    <row r="23" spans="1:25" x14ac:dyDescent="0.2">
      <c r="A23" s="94">
        <v>21</v>
      </c>
      <c r="B23" s="13" t="s">
        <v>51</v>
      </c>
      <c r="C23" s="55" t="s">
        <v>52</v>
      </c>
      <c r="D23" s="3" t="s">
        <v>108</v>
      </c>
      <c r="E23" s="3" t="s">
        <v>109</v>
      </c>
      <c r="F23" s="45">
        <v>349888.0304877914</v>
      </c>
      <c r="G23" s="54">
        <v>-25.204394120738129</v>
      </c>
      <c r="H23" s="54">
        <v>5323.6703206663478</v>
      </c>
      <c r="I23" s="54">
        <v>2363.7211118423443</v>
      </c>
      <c r="J23" s="54">
        <v>3395.0744257899623</v>
      </c>
      <c r="K23" s="54">
        <v>0</v>
      </c>
      <c r="L23" s="54">
        <v>22301.487996499156</v>
      </c>
      <c r="M23" s="54">
        <v>2550.9835973268528</v>
      </c>
      <c r="N23" s="54">
        <v>385797.76354579534</v>
      </c>
      <c r="O23" s="54">
        <v>173462.42286154153</v>
      </c>
      <c r="P23" s="54">
        <v>34962.341052495292</v>
      </c>
      <c r="Q23" s="54">
        <v>208424.76391403683</v>
      </c>
      <c r="R23" s="54">
        <v>594222.52745983214</v>
      </c>
      <c r="S23" s="54">
        <v>41396.146919862978</v>
      </c>
      <c r="T23" s="54">
        <v>293.63985925724</v>
      </c>
      <c r="U23" s="54">
        <v>104.13367908633171</v>
      </c>
      <c r="V23" s="54">
        <v>277.85441750658185</v>
      </c>
      <c r="W23" s="54">
        <v>42071.774875713134</v>
      </c>
      <c r="X23" s="54">
        <v>427869.53842150851</v>
      </c>
      <c r="Y23" s="95">
        <v>636294.3023355453</v>
      </c>
    </row>
    <row r="24" spans="1:25" x14ac:dyDescent="0.2">
      <c r="A24" s="92">
        <v>22</v>
      </c>
      <c r="B24" s="59" t="s">
        <v>53</v>
      </c>
      <c r="C24" s="41" t="s">
        <v>54</v>
      </c>
      <c r="D24" s="42" t="s">
        <v>55</v>
      </c>
      <c r="E24" s="42" t="s">
        <v>56</v>
      </c>
      <c r="F24" s="60">
        <v>591871.29025573283</v>
      </c>
      <c r="G24" s="61">
        <v>-34.731000000000002</v>
      </c>
      <c r="H24" s="61">
        <v>15885.989999999991</v>
      </c>
      <c r="I24" s="61">
        <v>4046.1038033546101</v>
      </c>
      <c r="J24" s="61">
        <v>5066.5925659310078</v>
      </c>
      <c r="K24" s="61">
        <v>2997</v>
      </c>
      <c r="L24" s="61">
        <v>30319.72068994107</v>
      </c>
      <c r="M24" s="61">
        <v>0</v>
      </c>
      <c r="N24" s="61">
        <v>650151.96631495957</v>
      </c>
      <c r="O24" s="61">
        <v>181455.0212264616</v>
      </c>
      <c r="P24" s="61">
        <v>27749.178141769484</v>
      </c>
      <c r="Q24" s="61">
        <v>209204.19936823109</v>
      </c>
      <c r="R24" s="61">
        <v>859356.16568319069</v>
      </c>
      <c r="S24" s="61">
        <v>90337.626801817838</v>
      </c>
      <c r="T24" s="61">
        <v>0</v>
      </c>
      <c r="U24" s="61">
        <v>0</v>
      </c>
      <c r="V24" s="61">
        <v>601</v>
      </c>
      <c r="W24" s="61">
        <v>90938.626801817838</v>
      </c>
      <c r="X24" s="61">
        <v>741090.59311677737</v>
      </c>
      <c r="Y24" s="93">
        <v>950294.79248500848</v>
      </c>
    </row>
    <row r="25" spans="1:25" x14ac:dyDescent="0.2">
      <c r="A25" s="94">
        <v>23</v>
      </c>
      <c r="B25" s="13" t="s">
        <v>53</v>
      </c>
      <c r="C25" s="55" t="s">
        <v>54</v>
      </c>
      <c r="D25" s="3" t="s">
        <v>57</v>
      </c>
      <c r="E25" s="3" t="s">
        <v>58</v>
      </c>
      <c r="F25" s="45">
        <v>630845.21659709443</v>
      </c>
      <c r="G25" s="54">
        <v>-65.376000000000005</v>
      </c>
      <c r="H25" s="54">
        <v>12018.054000000004</v>
      </c>
      <c r="I25" s="54">
        <v>4278.6338281134731</v>
      </c>
      <c r="J25" s="54">
        <v>6232.867842408009</v>
      </c>
      <c r="K25" s="54">
        <v>3275</v>
      </c>
      <c r="L25" s="54">
        <v>26891.102078371081</v>
      </c>
      <c r="M25" s="54">
        <v>0</v>
      </c>
      <c r="N25" s="54">
        <v>683475.49834598694</v>
      </c>
      <c r="O25" s="54">
        <v>201138.93927695855</v>
      </c>
      <c r="P25" s="54">
        <v>28200.737793449898</v>
      </c>
      <c r="Q25" s="54">
        <v>229339.67707040845</v>
      </c>
      <c r="R25" s="54">
        <v>912815.17541639542</v>
      </c>
      <c r="S25" s="54">
        <v>89325.155650923407</v>
      </c>
      <c r="T25" s="54">
        <v>0</v>
      </c>
      <c r="U25" s="54">
        <v>759</v>
      </c>
      <c r="V25" s="54">
        <v>595</v>
      </c>
      <c r="W25" s="54">
        <v>90679.155650923407</v>
      </c>
      <c r="X25" s="54">
        <v>774154.65399691032</v>
      </c>
      <c r="Y25" s="95">
        <v>1003494.3310673188</v>
      </c>
    </row>
    <row r="26" spans="1:25" x14ac:dyDescent="0.2">
      <c r="A26" s="94">
        <v>24</v>
      </c>
      <c r="B26" s="13" t="s">
        <v>53</v>
      </c>
      <c r="C26" s="55" t="s">
        <v>54</v>
      </c>
      <c r="D26" s="3" t="s">
        <v>59</v>
      </c>
      <c r="E26" s="3" t="s">
        <v>60</v>
      </c>
      <c r="F26" s="45">
        <v>399534.96634298214</v>
      </c>
      <c r="G26" s="54">
        <v>-33.709500000000006</v>
      </c>
      <c r="H26" s="54">
        <v>10490.606000000029</v>
      </c>
      <c r="I26" s="54">
        <v>2729.5641559223864</v>
      </c>
      <c r="J26" s="54">
        <v>4249.0034474810091</v>
      </c>
      <c r="K26" s="54">
        <v>-1539</v>
      </c>
      <c r="L26" s="54">
        <v>20196.832568915022</v>
      </c>
      <c r="M26" s="54">
        <v>0</v>
      </c>
      <c r="N26" s="54">
        <v>435628.26301530062</v>
      </c>
      <c r="O26" s="54">
        <v>146564.81479236571</v>
      </c>
      <c r="P26" s="54">
        <v>25532.539372692576</v>
      </c>
      <c r="Q26" s="54">
        <v>172097.35416505829</v>
      </c>
      <c r="R26" s="54">
        <v>607725.61718035885</v>
      </c>
      <c r="S26" s="54">
        <v>56474.560134703039</v>
      </c>
      <c r="T26" s="54">
        <v>0</v>
      </c>
      <c r="U26" s="54">
        <v>0</v>
      </c>
      <c r="V26" s="54">
        <v>376</v>
      </c>
      <c r="W26" s="54">
        <v>56850.560134703039</v>
      </c>
      <c r="X26" s="54">
        <v>492478.82315000368</v>
      </c>
      <c r="Y26" s="95">
        <v>664576.17731506191</v>
      </c>
    </row>
    <row r="27" spans="1:25" x14ac:dyDescent="0.2">
      <c r="A27" s="28">
        <v>25</v>
      </c>
      <c r="B27" s="14" t="s">
        <v>53</v>
      </c>
      <c r="C27" s="15" t="s">
        <v>54</v>
      </c>
      <c r="D27" s="16" t="s">
        <v>110</v>
      </c>
      <c r="E27" s="16" t="s">
        <v>111</v>
      </c>
      <c r="F27" s="43">
        <v>1112248.9362421748</v>
      </c>
      <c r="G27" s="56">
        <v>-67.419000000000011</v>
      </c>
      <c r="H27" s="56">
        <v>33133.853000000119</v>
      </c>
      <c r="I27" s="56">
        <v>7623.6808931184769</v>
      </c>
      <c r="J27" s="56">
        <v>9946.6746479830072</v>
      </c>
      <c r="K27" s="56">
        <v>3811</v>
      </c>
      <c r="L27" s="56">
        <v>55469.98935668778</v>
      </c>
      <c r="M27" s="56">
        <v>0</v>
      </c>
      <c r="N27" s="56">
        <v>1222166.7151399641</v>
      </c>
      <c r="O27" s="56">
        <v>363869.91144950379</v>
      </c>
      <c r="P27" s="56">
        <v>51152.820769913516</v>
      </c>
      <c r="Q27" s="56">
        <v>415022.73221941729</v>
      </c>
      <c r="R27" s="56">
        <v>1637189.4473593815</v>
      </c>
      <c r="S27" s="56">
        <v>180698.38501617796</v>
      </c>
      <c r="T27" s="56">
        <v>0</v>
      </c>
      <c r="U27" s="56">
        <v>0</v>
      </c>
      <c r="V27" s="56">
        <v>1203</v>
      </c>
      <c r="W27" s="56">
        <v>181901.38501617796</v>
      </c>
      <c r="X27" s="56">
        <v>1404068.1001561421</v>
      </c>
      <c r="Y27" s="96">
        <v>1819090.8323755595</v>
      </c>
    </row>
    <row r="28" spans="1:25" x14ac:dyDescent="0.2">
      <c r="A28" s="27">
        <v>26</v>
      </c>
      <c r="B28" s="57" t="s">
        <v>61</v>
      </c>
      <c r="C28" s="58" t="s">
        <v>62</v>
      </c>
      <c r="D28" s="3" t="s">
        <v>63</v>
      </c>
      <c r="E28" s="3" t="s">
        <v>112</v>
      </c>
      <c r="F28" s="90">
        <v>473353.4111180834</v>
      </c>
      <c r="G28" s="91">
        <v>-25.268219745807063</v>
      </c>
      <c r="H28" s="91">
        <v>-657.03789203780786</v>
      </c>
      <c r="I28" s="91">
        <v>3145.9410020760511</v>
      </c>
      <c r="J28" s="91">
        <v>4905.0720323800597</v>
      </c>
      <c r="K28" s="91">
        <v>1661.464584828283</v>
      </c>
      <c r="L28" s="91">
        <v>24183.373479589325</v>
      </c>
      <c r="M28" s="91">
        <v>0</v>
      </c>
      <c r="N28" s="91">
        <v>506566.95610517345</v>
      </c>
      <c r="O28" s="91">
        <v>219391.09524954067</v>
      </c>
      <c r="P28" s="91">
        <v>37018.542247507496</v>
      </c>
      <c r="Q28" s="91">
        <v>256409.63749704816</v>
      </c>
      <c r="R28" s="91">
        <v>762976.59360222158</v>
      </c>
      <c r="S28" s="91">
        <v>58522.01581802385</v>
      </c>
      <c r="T28" s="91">
        <v>43.618888164807636</v>
      </c>
      <c r="U28" s="91">
        <v>199</v>
      </c>
      <c r="V28" s="91">
        <v>389.83242761598291</v>
      </c>
      <c r="W28" s="91">
        <v>59154.467133804639</v>
      </c>
      <c r="X28" s="91">
        <v>565721.42323897814</v>
      </c>
      <c r="Y28" s="91">
        <v>822131.06073602627</v>
      </c>
    </row>
    <row r="29" spans="1:25" x14ac:dyDescent="0.2">
      <c r="A29" s="27">
        <v>27</v>
      </c>
      <c r="B29" s="13" t="s">
        <v>61</v>
      </c>
      <c r="C29" s="55" t="s">
        <v>62</v>
      </c>
      <c r="D29" s="3" t="s">
        <v>64</v>
      </c>
      <c r="E29" s="3" t="s">
        <v>65</v>
      </c>
      <c r="F29" s="90">
        <v>441339.57543647446</v>
      </c>
      <c r="G29" s="91">
        <v>-41.881500000000003</v>
      </c>
      <c r="H29" s="91">
        <v>-5206.0191134407696</v>
      </c>
      <c r="I29" s="91">
        <v>2903.5915311618351</v>
      </c>
      <c r="J29" s="91">
        <v>5109.5626645000011</v>
      </c>
      <c r="K29" s="91">
        <v>1048</v>
      </c>
      <c r="L29" s="91">
        <v>23599.128816159307</v>
      </c>
      <c r="M29" s="91">
        <v>0</v>
      </c>
      <c r="N29" s="91">
        <v>468751.95783485484</v>
      </c>
      <c r="O29" s="91">
        <v>199008.92288845699</v>
      </c>
      <c r="P29" s="91">
        <v>35285.030424898934</v>
      </c>
      <c r="Q29" s="91">
        <v>234293.95331335592</v>
      </c>
      <c r="R29" s="91">
        <v>703045.91114821075</v>
      </c>
      <c r="S29" s="91">
        <v>81147.251568947948</v>
      </c>
      <c r="T29" s="91">
        <v>0</v>
      </c>
      <c r="U29" s="91">
        <v>0</v>
      </c>
      <c r="V29" s="91">
        <v>540</v>
      </c>
      <c r="W29" s="91">
        <v>81687.251568947948</v>
      </c>
      <c r="X29" s="91">
        <v>550439.20940380276</v>
      </c>
      <c r="Y29" s="91">
        <v>784733.16271715867</v>
      </c>
    </row>
    <row r="30" spans="1:25" x14ac:dyDescent="0.2">
      <c r="A30" s="27">
        <v>28</v>
      </c>
      <c r="B30" s="13" t="s">
        <v>61</v>
      </c>
      <c r="C30" s="55" t="s">
        <v>62</v>
      </c>
      <c r="D30" s="3" t="s">
        <v>113</v>
      </c>
      <c r="E30" s="3" t="s">
        <v>114</v>
      </c>
      <c r="F30" s="90">
        <v>676456.35627189896</v>
      </c>
      <c r="G30" s="91">
        <v>-34.614660198897468</v>
      </c>
      <c r="H30" s="91">
        <v>-5081.1773893685604</v>
      </c>
      <c r="I30" s="91">
        <v>4468.3969661724159</v>
      </c>
      <c r="J30" s="91">
        <v>7533.494742597717</v>
      </c>
      <c r="K30" s="91">
        <v>-784.49114539684797</v>
      </c>
      <c r="L30" s="91">
        <v>35871.893855163471</v>
      </c>
      <c r="M30" s="91">
        <v>0</v>
      </c>
      <c r="N30" s="91">
        <v>718429.85864086822</v>
      </c>
      <c r="O30" s="91">
        <v>316522.50293009577</v>
      </c>
      <c r="P30" s="91">
        <v>66399.006882269023</v>
      </c>
      <c r="Q30" s="91">
        <v>382921.50981236482</v>
      </c>
      <c r="R30" s="91">
        <v>1101351.368453233</v>
      </c>
      <c r="S30" s="91">
        <v>85156.077093216809</v>
      </c>
      <c r="T30" s="91">
        <v>30.773581806058381</v>
      </c>
      <c r="U30" s="91">
        <v>0</v>
      </c>
      <c r="V30" s="91">
        <v>567.22504786196987</v>
      </c>
      <c r="W30" s="91">
        <v>85754.075722884838</v>
      </c>
      <c r="X30" s="91">
        <v>804183.93436375307</v>
      </c>
      <c r="Y30" s="91">
        <v>1187105.4441761179</v>
      </c>
    </row>
    <row r="31" spans="1:25" x14ac:dyDescent="0.2">
      <c r="A31" s="28">
        <v>29</v>
      </c>
      <c r="B31" s="14" t="s">
        <v>61</v>
      </c>
      <c r="C31" s="15" t="s">
        <v>62</v>
      </c>
      <c r="D31" s="16" t="s">
        <v>115</v>
      </c>
      <c r="E31" s="16" t="s">
        <v>116</v>
      </c>
      <c r="F31" s="43">
        <v>486950.92281471222</v>
      </c>
      <c r="G31" s="56">
        <v>-44.310120055295471</v>
      </c>
      <c r="H31" s="56">
        <v>-774.06714116741182</v>
      </c>
      <c r="I31" s="56">
        <v>3235.4741444617594</v>
      </c>
      <c r="J31" s="56">
        <v>4633.6324085592296</v>
      </c>
      <c r="K31" s="56">
        <v>-52.973439431435118</v>
      </c>
      <c r="L31" s="56">
        <v>26378.645513024025</v>
      </c>
      <c r="M31" s="56">
        <v>0</v>
      </c>
      <c r="N31" s="56">
        <v>520327.32418010302</v>
      </c>
      <c r="O31" s="56">
        <v>223110.62985010206</v>
      </c>
      <c r="P31" s="56">
        <v>41478.588059787333</v>
      </c>
      <c r="Q31" s="56">
        <v>264589.21790988941</v>
      </c>
      <c r="R31" s="56">
        <v>784916.54208999244</v>
      </c>
      <c r="S31" s="56">
        <v>70160.510687383139</v>
      </c>
      <c r="T31" s="56">
        <v>146.80526005023404</v>
      </c>
      <c r="U31" s="56">
        <v>0</v>
      </c>
      <c r="V31" s="56">
        <v>467.94252452204717</v>
      </c>
      <c r="W31" s="56">
        <v>70775.258471955414</v>
      </c>
      <c r="X31" s="56">
        <v>591102.58265205845</v>
      </c>
      <c r="Y31" s="56">
        <v>855691.80056194786</v>
      </c>
    </row>
    <row r="32" spans="1:25" x14ac:dyDescent="0.2">
      <c r="A32" s="27">
        <v>30</v>
      </c>
      <c r="B32" s="57" t="s">
        <v>66</v>
      </c>
      <c r="C32" s="58" t="s">
        <v>67</v>
      </c>
      <c r="D32" s="3" t="s">
        <v>68</v>
      </c>
      <c r="E32" s="3" t="s">
        <v>69</v>
      </c>
      <c r="F32" s="90">
        <v>187673.54142898635</v>
      </c>
      <c r="G32" s="91">
        <v>-17.365500000000001</v>
      </c>
      <c r="H32" s="91">
        <v>1282.1004122060685</v>
      </c>
      <c r="I32" s="91">
        <v>1257.870915176662</v>
      </c>
      <c r="J32" s="91">
        <v>1758.5769745989999</v>
      </c>
      <c r="K32" s="91">
        <v>0</v>
      </c>
      <c r="L32" s="91">
        <v>11015.775991180704</v>
      </c>
      <c r="M32" s="91">
        <v>2211.297834867109</v>
      </c>
      <c r="N32" s="91">
        <v>205181.7980570159</v>
      </c>
      <c r="O32" s="91">
        <v>98499.843406271495</v>
      </c>
      <c r="P32" s="91">
        <v>15756.453694476064</v>
      </c>
      <c r="Q32" s="91">
        <v>114256.29710074756</v>
      </c>
      <c r="R32" s="91">
        <v>319438.09515776346</v>
      </c>
      <c r="S32" s="91">
        <v>22334.980513826016</v>
      </c>
      <c r="T32" s="91">
        <v>0</v>
      </c>
      <c r="U32" s="91">
        <v>0</v>
      </c>
      <c r="V32" s="91">
        <v>149</v>
      </c>
      <c r="W32" s="91">
        <v>22483.980513826016</v>
      </c>
      <c r="X32" s="91">
        <v>227665.77857084191</v>
      </c>
      <c r="Y32" s="91">
        <v>341922.07567158947</v>
      </c>
    </row>
    <row r="33" spans="1:25" x14ac:dyDescent="0.2">
      <c r="A33" s="27">
        <v>31</v>
      </c>
      <c r="B33" s="13" t="s">
        <v>66</v>
      </c>
      <c r="C33" s="55" t="s">
        <v>67</v>
      </c>
      <c r="D33" s="3" t="s">
        <v>70</v>
      </c>
      <c r="E33" s="3" t="s">
        <v>71</v>
      </c>
      <c r="F33" s="90">
        <v>281566.44601076364</v>
      </c>
      <c r="G33" s="91">
        <v>-24.516000000000002</v>
      </c>
      <c r="H33" s="91">
        <v>1369.7598111404382</v>
      </c>
      <c r="I33" s="91">
        <v>1883.3160715534611</v>
      </c>
      <c r="J33" s="91">
        <v>1744.249952704999</v>
      </c>
      <c r="K33" s="91">
        <v>0</v>
      </c>
      <c r="L33" s="91">
        <v>11850.707981785108</v>
      </c>
      <c r="M33" s="91">
        <v>0</v>
      </c>
      <c r="N33" s="91">
        <v>298389.96382794762</v>
      </c>
      <c r="O33" s="91">
        <v>101549.45515286725</v>
      </c>
      <c r="P33" s="91">
        <v>14489.426242711794</v>
      </c>
      <c r="Q33" s="91">
        <v>116038.88139557904</v>
      </c>
      <c r="R33" s="91">
        <v>414428.84522352664</v>
      </c>
      <c r="S33" s="91">
        <v>47733.828435258569</v>
      </c>
      <c r="T33" s="91">
        <v>0</v>
      </c>
      <c r="U33" s="91">
        <v>0</v>
      </c>
      <c r="V33" s="91">
        <v>318</v>
      </c>
      <c r="W33" s="91">
        <v>48051.828435258569</v>
      </c>
      <c r="X33" s="91">
        <v>346441.79226320621</v>
      </c>
      <c r="Y33" s="91">
        <v>462480.67365878524</v>
      </c>
    </row>
    <row r="34" spans="1:25" x14ac:dyDescent="0.2">
      <c r="A34" s="27">
        <v>32</v>
      </c>
      <c r="B34" s="13" t="s">
        <v>66</v>
      </c>
      <c r="C34" s="55" t="s">
        <v>67</v>
      </c>
      <c r="D34" s="3" t="s">
        <v>72</v>
      </c>
      <c r="E34" s="3" t="s">
        <v>73</v>
      </c>
      <c r="F34" s="90">
        <v>139250.49390310977</v>
      </c>
      <c r="G34" s="91">
        <v>-7.150500000000001</v>
      </c>
      <c r="H34" s="91">
        <v>1726.3819425331758</v>
      </c>
      <c r="I34" s="91">
        <v>937.81618127769048</v>
      </c>
      <c r="J34" s="91">
        <v>825.80118829999958</v>
      </c>
      <c r="K34" s="91">
        <v>0</v>
      </c>
      <c r="L34" s="91">
        <v>8129.3423173883475</v>
      </c>
      <c r="M34" s="91">
        <v>692.36699878480749</v>
      </c>
      <c r="N34" s="91">
        <v>151555.05203139377</v>
      </c>
      <c r="O34" s="91">
        <v>70986.077890618239</v>
      </c>
      <c r="P34" s="91">
        <v>11577.355341536049</v>
      </c>
      <c r="Q34" s="91">
        <v>82563.43323215429</v>
      </c>
      <c r="R34" s="91">
        <v>234118.48526354806</v>
      </c>
      <c r="S34" s="91">
        <v>18247.985325936199</v>
      </c>
      <c r="T34" s="91">
        <v>0</v>
      </c>
      <c r="U34" s="91">
        <v>0</v>
      </c>
      <c r="V34" s="91">
        <v>121</v>
      </c>
      <c r="W34" s="91">
        <v>18368.985325936199</v>
      </c>
      <c r="X34" s="91">
        <v>169924.03735732997</v>
      </c>
      <c r="Y34" s="91">
        <v>252487.47058948426</v>
      </c>
    </row>
    <row r="35" spans="1:25" x14ac:dyDescent="0.2">
      <c r="A35" s="27">
        <v>33</v>
      </c>
      <c r="B35" s="13" t="s">
        <v>66</v>
      </c>
      <c r="C35" s="55" t="s">
        <v>67</v>
      </c>
      <c r="D35" s="3" t="s">
        <v>74</v>
      </c>
      <c r="E35" s="3" t="s">
        <v>75</v>
      </c>
      <c r="F35" s="90">
        <v>285582.13310953038</v>
      </c>
      <c r="G35" s="91">
        <v>-16.344000000000001</v>
      </c>
      <c r="H35" s="91">
        <v>4789.8679133190135</v>
      </c>
      <c r="I35" s="91">
        <v>1932.3471348566839</v>
      </c>
      <c r="J35" s="91">
        <v>2120.8081196999997</v>
      </c>
      <c r="K35" s="91">
        <v>0</v>
      </c>
      <c r="L35" s="91">
        <v>15151.01652540097</v>
      </c>
      <c r="M35" s="91">
        <v>0</v>
      </c>
      <c r="N35" s="91">
        <v>309559.82880280708</v>
      </c>
      <c r="O35" s="91">
        <v>138369.43553720714</v>
      </c>
      <c r="P35" s="91">
        <v>28794.240752167967</v>
      </c>
      <c r="Q35" s="91">
        <v>167163.67628937511</v>
      </c>
      <c r="R35" s="91">
        <v>476723.5050921822</v>
      </c>
      <c r="S35" s="91">
        <v>44149.402746235392</v>
      </c>
      <c r="T35" s="91">
        <v>0</v>
      </c>
      <c r="U35" s="91">
        <v>0</v>
      </c>
      <c r="V35" s="91">
        <v>294</v>
      </c>
      <c r="W35" s="91">
        <v>44443.402746235392</v>
      </c>
      <c r="X35" s="91">
        <v>354003.23154904245</v>
      </c>
      <c r="Y35" s="91">
        <v>521166.90783841757</v>
      </c>
    </row>
    <row r="36" spans="1:25" x14ac:dyDescent="0.2">
      <c r="A36" s="27">
        <v>34</v>
      </c>
      <c r="B36" s="13" t="s">
        <v>66</v>
      </c>
      <c r="C36" s="55" t="s">
        <v>67</v>
      </c>
      <c r="D36" s="3" t="s">
        <v>76</v>
      </c>
      <c r="E36" s="3" t="s">
        <v>77</v>
      </c>
      <c r="F36" s="90">
        <v>150024.02405838954</v>
      </c>
      <c r="G36" s="91">
        <v>-17.365500000000001</v>
      </c>
      <c r="H36" s="91">
        <v>1140.4042008695621</v>
      </c>
      <c r="I36" s="91">
        <v>1006.01989842516</v>
      </c>
      <c r="J36" s="91">
        <v>1933.8510582759995</v>
      </c>
      <c r="K36" s="91">
        <v>0</v>
      </c>
      <c r="L36" s="91">
        <v>9823.7064807540719</v>
      </c>
      <c r="M36" s="91">
        <v>2167.404870365172</v>
      </c>
      <c r="N36" s="91">
        <v>166078.04506707945</v>
      </c>
      <c r="O36" s="91">
        <v>78793.448374813335</v>
      </c>
      <c r="P36" s="91">
        <v>20631.563964389439</v>
      </c>
      <c r="Q36" s="91">
        <v>99425.012339202774</v>
      </c>
      <c r="R36" s="91">
        <v>265503.05740628223</v>
      </c>
      <c r="S36" s="91">
        <v>23518.093010259287</v>
      </c>
      <c r="T36" s="91">
        <v>0</v>
      </c>
      <c r="U36" s="91">
        <v>0</v>
      </c>
      <c r="V36" s="91">
        <v>157</v>
      </c>
      <c r="W36" s="91">
        <v>23675.093010259287</v>
      </c>
      <c r="X36" s="91">
        <v>189753.13807733875</v>
      </c>
      <c r="Y36" s="91">
        <v>289178.1504165415</v>
      </c>
    </row>
    <row r="37" spans="1:25" x14ac:dyDescent="0.2">
      <c r="A37" s="27">
        <v>35</v>
      </c>
      <c r="B37" s="13" t="s">
        <v>66</v>
      </c>
      <c r="C37" s="55" t="s">
        <v>67</v>
      </c>
      <c r="D37" s="3" t="s">
        <v>78</v>
      </c>
      <c r="E37" s="3" t="s">
        <v>79</v>
      </c>
      <c r="F37" s="90">
        <v>140457.31446838082</v>
      </c>
      <c r="G37" s="91">
        <v>-7.150500000000001</v>
      </c>
      <c r="H37" s="91">
        <v>1839.0889839214713</v>
      </c>
      <c r="I37" s="91">
        <v>947.07613001547747</v>
      </c>
      <c r="J37" s="91">
        <v>1166.738596765</v>
      </c>
      <c r="K37" s="91">
        <v>0</v>
      </c>
      <c r="L37" s="91">
        <v>7558.7052002019618</v>
      </c>
      <c r="M37" s="91">
        <v>0</v>
      </c>
      <c r="N37" s="91">
        <v>151961.77287928475</v>
      </c>
      <c r="O37" s="91">
        <v>64394.556423184542</v>
      </c>
      <c r="P37" s="91">
        <v>13078.629348582475</v>
      </c>
      <c r="Q37" s="91">
        <v>77473.185771767021</v>
      </c>
      <c r="R37" s="91">
        <v>229434.95865105177</v>
      </c>
      <c r="S37" s="91">
        <v>22176.313060810968</v>
      </c>
      <c r="T37" s="91">
        <v>0</v>
      </c>
      <c r="U37" s="91">
        <v>0</v>
      </c>
      <c r="V37" s="91">
        <v>148</v>
      </c>
      <c r="W37" s="91">
        <v>22324.313060810968</v>
      </c>
      <c r="X37" s="91">
        <v>174286.08594009571</v>
      </c>
      <c r="Y37" s="91">
        <v>251759.27171186273</v>
      </c>
    </row>
    <row r="38" spans="1:25" x14ac:dyDescent="0.2">
      <c r="A38" s="27">
        <v>36</v>
      </c>
      <c r="B38" s="13" t="s">
        <v>66</v>
      </c>
      <c r="C38" s="55" t="s">
        <v>67</v>
      </c>
      <c r="D38" s="3" t="s">
        <v>80</v>
      </c>
      <c r="E38" s="3" t="s">
        <v>81</v>
      </c>
      <c r="F38" s="90">
        <v>113394.03245449711</v>
      </c>
      <c r="G38" s="91">
        <v>-7.150500000000001</v>
      </c>
      <c r="H38" s="91">
        <v>4149.8756240263501</v>
      </c>
      <c r="I38" s="91">
        <v>783.9418755121402</v>
      </c>
      <c r="J38" s="91">
        <v>1519.6979306000001</v>
      </c>
      <c r="K38" s="91">
        <v>0</v>
      </c>
      <c r="L38" s="91">
        <v>7327.1799215051387</v>
      </c>
      <c r="M38" s="91">
        <v>0</v>
      </c>
      <c r="N38" s="91">
        <v>127167.57730614074</v>
      </c>
      <c r="O38" s="91">
        <v>62067.781065528943</v>
      </c>
      <c r="P38" s="91">
        <v>11101.12004559556</v>
      </c>
      <c r="Q38" s="91">
        <v>73168.901111124505</v>
      </c>
      <c r="R38" s="91">
        <v>200336.47841726523</v>
      </c>
      <c r="S38" s="91">
        <v>20304.037128789383</v>
      </c>
      <c r="T38" s="91">
        <v>0</v>
      </c>
      <c r="U38" s="91">
        <v>1073</v>
      </c>
      <c r="V38" s="91">
        <v>135</v>
      </c>
      <c r="W38" s="91">
        <v>21512.037128789383</v>
      </c>
      <c r="X38" s="91">
        <v>148679.61443493012</v>
      </c>
      <c r="Y38" s="91">
        <v>221848.51554605464</v>
      </c>
    </row>
    <row r="39" spans="1:25" x14ac:dyDescent="0.2">
      <c r="D39" s="62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1:25" ht="63.75" x14ac:dyDescent="0.2">
      <c r="A40" s="75" t="s">
        <v>7</v>
      </c>
      <c r="B40" s="87" t="s">
        <v>96</v>
      </c>
      <c r="C40" s="87" t="s">
        <v>97</v>
      </c>
      <c r="D40" s="77" t="s">
        <v>8</v>
      </c>
      <c r="E40" s="75" t="s">
        <v>9</v>
      </c>
      <c r="F40" s="78" t="s">
        <v>118</v>
      </c>
      <c r="G40" s="78" t="s">
        <v>348</v>
      </c>
      <c r="H40" s="78" t="s">
        <v>119</v>
      </c>
      <c r="I40" s="78" t="s">
        <v>120</v>
      </c>
      <c r="J40" s="78" t="s">
        <v>121</v>
      </c>
      <c r="K40" s="78" t="s">
        <v>122</v>
      </c>
      <c r="L40" s="78" t="s">
        <v>123</v>
      </c>
      <c r="M40" s="78" t="s">
        <v>124</v>
      </c>
      <c r="N40" s="78" t="s">
        <v>125</v>
      </c>
      <c r="O40" s="78" t="s">
        <v>126</v>
      </c>
      <c r="P40" s="78" t="s">
        <v>127</v>
      </c>
      <c r="Q40" s="78" t="s">
        <v>128</v>
      </c>
      <c r="R40" s="78" t="s">
        <v>129</v>
      </c>
      <c r="S40" s="78" t="s">
        <v>130</v>
      </c>
      <c r="T40" s="78" t="s">
        <v>131</v>
      </c>
      <c r="U40" s="78" t="s">
        <v>132</v>
      </c>
      <c r="V40" s="78" t="s">
        <v>133</v>
      </c>
      <c r="W40" s="78" t="s">
        <v>134</v>
      </c>
      <c r="X40" s="78" t="s">
        <v>135</v>
      </c>
      <c r="Y40" s="78" t="s">
        <v>136</v>
      </c>
    </row>
    <row r="41" spans="1:25" x14ac:dyDescent="0.2">
      <c r="A41" s="66">
        <v>43</v>
      </c>
      <c r="B41" s="66"/>
      <c r="C41" s="66"/>
      <c r="D41" s="3" t="s">
        <v>10</v>
      </c>
      <c r="E41" s="91" t="s">
        <v>102</v>
      </c>
      <c r="F41" s="91">
        <v>1777707.0176776641</v>
      </c>
      <c r="G41" s="91">
        <v>-207.36450000000002</v>
      </c>
      <c r="H41" s="91">
        <v>12699.3</v>
      </c>
      <c r="I41" s="91">
        <v>11916.460438498341</v>
      </c>
      <c r="J41" s="91">
        <v>18286.012465903026</v>
      </c>
      <c r="K41" s="91">
        <v>3162</v>
      </c>
      <c r="L41" s="91">
        <v>105685.99622875321</v>
      </c>
      <c r="M41" s="91">
        <v>11709.394954346917</v>
      </c>
      <c r="N41" s="91">
        <v>1940958.8172651655</v>
      </c>
      <c r="O41" s="91">
        <v>838613.95592080289</v>
      </c>
      <c r="P41" s="91">
        <v>158686.42815807497</v>
      </c>
      <c r="Q41" s="91">
        <v>997300.38407887786</v>
      </c>
      <c r="R41" s="91">
        <v>2938259.2013440435</v>
      </c>
      <c r="S41" s="91">
        <v>321853.96135629364</v>
      </c>
      <c r="T41" s="91">
        <v>6643.4390000000003</v>
      </c>
      <c r="U41" s="91">
        <v>4299</v>
      </c>
      <c r="V41" s="91">
        <v>2187</v>
      </c>
      <c r="W41" s="91">
        <v>334983.40035629366</v>
      </c>
      <c r="X41" s="91">
        <v>2275942.2176214592</v>
      </c>
      <c r="Y41" s="91">
        <v>3273242.6017003371</v>
      </c>
    </row>
    <row r="42" spans="1:25" x14ac:dyDescent="0.2">
      <c r="A42" s="66">
        <v>44</v>
      </c>
      <c r="B42" s="66"/>
      <c r="C42" s="66"/>
      <c r="D42" s="3" t="s">
        <v>19</v>
      </c>
      <c r="E42" s="91" t="s">
        <v>20</v>
      </c>
      <c r="F42" s="91">
        <v>1899525.4524355847</v>
      </c>
      <c r="G42" s="91">
        <v>-304.40700000000004</v>
      </c>
      <c r="H42" s="91">
        <v>0</v>
      </c>
      <c r="I42" s="91">
        <v>12642.821324302415</v>
      </c>
      <c r="J42" s="91">
        <v>17882.27693712799</v>
      </c>
      <c r="K42" s="91">
        <v>0</v>
      </c>
      <c r="L42" s="91">
        <v>97531.838295108057</v>
      </c>
      <c r="M42" s="91">
        <v>15041.08015814091</v>
      </c>
      <c r="N42" s="91">
        <v>2042319.0621502642</v>
      </c>
      <c r="O42" s="91">
        <v>717552.08636359253</v>
      </c>
      <c r="P42" s="91">
        <v>137653.75330718455</v>
      </c>
      <c r="Q42" s="91">
        <v>855205.83967077709</v>
      </c>
      <c r="R42" s="91">
        <v>2897524.9018210415</v>
      </c>
      <c r="S42" s="91">
        <v>259290.29270998429</v>
      </c>
      <c r="T42" s="91">
        <v>4618.6769999999997</v>
      </c>
      <c r="U42" s="91">
        <v>0</v>
      </c>
      <c r="V42" s="91">
        <v>1757</v>
      </c>
      <c r="W42" s="91">
        <v>265665.96970998426</v>
      </c>
      <c r="X42" s="91">
        <v>2307985.0318602482</v>
      </c>
      <c r="Y42" s="91">
        <v>3163190.8715310255</v>
      </c>
    </row>
    <row r="43" spans="1:25" x14ac:dyDescent="0.2">
      <c r="A43" s="66">
        <v>45</v>
      </c>
      <c r="B43" s="66"/>
      <c r="C43" s="66"/>
      <c r="D43" s="3" t="s">
        <v>27</v>
      </c>
      <c r="E43" s="91" t="s">
        <v>28</v>
      </c>
      <c r="F43" s="91">
        <v>2521174.6071128412</v>
      </c>
      <c r="G43" s="91">
        <v>-365.69700000000006</v>
      </c>
      <c r="H43" s="91">
        <v>7741</v>
      </c>
      <c r="I43" s="91">
        <v>16831.708530276883</v>
      </c>
      <c r="J43" s="91">
        <v>26291.158634722007</v>
      </c>
      <c r="K43" s="91">
        <v>1125</v>
      </c>
      <c r="L43" s="91">
        <v>135705.20799939969</v>
      </c>
      <c r="M43" s="91">
        <v>12267.742542429627</v>
      </c>
      <c r="N43" s="91">
        <v>2720770.72781967</v>
      </c>
      <c r="O43" s="91">
        <v>1072897.6137292397</v>
      </c>
      <c r="P43" s="91">
        <v>191931.03177351231</v>
      </c>
      <c r="Q43" s="91">
        <v>1264828.6455027522</v>
      </c>
      <c r="R43" s="91">
        <v>3985599.3733224222</v>
      </c>
      <c r="S43" s="91">
        <v>410208.89609909861</v>
      </c>
      <c r="T43" s="91">
        <v>1581</v>
      </c>
      <c r="U43" s="91">
        <v>196</v>
      </c>
      <c r="V43" s="91">
        <v>2742</v>
      </c>
      <c r="W43" s="91">
        <v>414727.89609909867</v>
      </c>
      <c r="X43" s="91">
        <v>3135498.6239187685</v>
      </c>
      <c r="Y43" s="91">
        <v>4400327.2694215206</v>
      </c>
    </row>
    <row r="44" spans="1:25" x14ac:dyDescent="0.2">
      <c r="A44" s="66">
        <v>46</v>
      </c>
      <c r="B44" s="66"/>
      <c r="C44" s="66"/>
      <c r="D44" s="3" t="s">
        <v>51</v>
      </c>
      <c r="E44" s="91" t="s">
        <v>52</v>
      </c>
      <c r="F44" s="91">
        <v>1486248.328614034</v>
      </c>
      <c r="G44" s="91">
        <v>-126.666</v>
      </c>
      <c r="H44" s="91">
        <v>13848.627</v>
      </c>
      <c r="I44" s="91">
        <v>9984.9518226655473</v>
      </c>
      <c r="J44" s="91">
        <v>15959.557352312006</v>
      </c>
      <c r="K44" s="91">
        <v>145</v>
      </c>
      <c r="L44" s="91">
        <v>87309.836700671614</v>
      </c>
      <c r="M44" s="91">
        <v>15461.20073818239</v>
      </c>
      <c r="N44" s="91">
        <v>1628830.8362278657</v>
      </c>
      <c r="O44" s="91">
        <v>653144.02375343896</v>
      </c>
      <c r="P44" s="91">
        <v>121035.63605004095</v>
      </c>
      <c r="Q44" s="91">
        <v>774179.65980347991</v>
      </c>
      <c r="R44" s="91">
        <v>2403010.4960313458</v>
      </c>
      <c r="S44" s="91">
        <v>177045.22196561229</v>
      </c>
      <c r="T44" s="91">
        <v>1228</v>
      </c>
      <c r="U44" s="91">
        <v>1285</v>
      </c>
      <c r="V44" s="91">
        <v>1186</v>
      </c>
      <c r="W44" s="91">
        <v>180744.22196561229</v>
      </c>
      <c r="X44" s="91">
        <v>1809575.0581934778</v>
      </c>
      <c r="Y44" s="91">
        <v>2583754.7179969582</v>
      </c>
    </row>
    <row r="45" spans="1:25" x14ac:dyDescent="0.2">
      <c r="A45" s="66">
        <v>47</v>
      </c>
      <c r="B45" s="66"/>
      <c r="C45" s="66"/>
      <c r="D45" s="3" t="s">
        <v>53</v>
      </c>
      <c r="E45" s="91" t="s">
        <v>54</v>
      </c>
      <c r="F45" s="91">
        <v>2734500.4094379842</v>
      </c>
      <c r="G45" s="91">
        <v>-201.23550000000003</v>
      </c>
      <c r="H45" s="91">
        <v>71528.503000000142</v>
      </c>
      <c r="I45" s="91">
        <v>18677.982680508947</v>
      </c>
      <c r="J45" s="91">
        <v>25495.138503803035</v>
      </c>
      <c r="K45" s="91">
        <v>8544</v>
      </c>
      <c r="L45" s="91">
        <v>132877.64469391495</v>
      </c>
      <c r="M45" s="91">
        <v>0</v>
      </c>
      <c r="N45" s="91">
        <v>2991422.4428162114</v>
      </c>
      <c r="O45" s="91">
        <v>893028.68674528971</v>
      </c>
      <c r="P45" s="91">
        <v>132635.27607782549</v>
      </c>
      <c r="Q45" s="91">
        <v>1025663.9628231151</v>
      </c>
      <c r="R45" s="91">
        <v>4017086.4056393262</v>
      </c>
      <c r="S45" s="91">
        <v>416835.72760362225</v>
      </c>
      <c r="T45" s="91">
        <v>0</v>
      </c>
      <c r="U45" s="91">
        <v>759</v>
      </c>
      <c r="V45" s="91">
        <v>2775</v>
      </c>
      <c r="W45" s="91">
        <v>420369.72760362225</v>
      </c>
      <c r="X45" s="91">
        <v>3411792.1704198336</v>
      </c>
      <c r="Y45" s="91">
        <v>4437456.133242948</v>
      </c>
    </row>
    <row r="46" spans="1:25" x14ac:dyDescent="0.2">
      <c r="A46" s="66">
        <v>48</v>
      </c>
      <c r="B46" s="66"/>
      <c r="C46" s="66"/>
      <c r="D46" s="3" t="s">
        <v>61</v>
      </c>
      <c r="E46" s="91" t="s">
        <v>62</v>
      </c>
      <c r="F46" s="91">
        <v>2078100.2656411689</v>
      </c>
      <c r="G46" s="91">
        <v>-146.0745</v>
      </c>
      <c r="H46" s="91">
        <v>-11718.301536014551</v>
      </c>
      <c r="I46" s="91">
        <v>13753.403643872061</v>
      </c>
      <c r="J46" s="91">
        <v>22181.761848037007</v>
      </c>
      <c r="K46" s="91">
        <v>1872</v>
      </c>
      <c r="L46" s="91">
        <v>110033.04166393612</v>
      </c>
      <c r="M46" s="91">
        <v>0</v>
      </c>
      <c r="N46" s="91">
        <v>2214076.0967609994</v>
      </c>
      <c r="O46" s="91">
        <v>958033.15091819549</v>
      </c>
      <c r="P46" s="91">
        <v>180181.16761446279</v>
      </c>
      <c r="Q46" s="91">
        <v>1138214.3185326583</v>
      </c>
      <c r="R46" s="91">
        <v>3352290.4152936582</v>
      </c>
      <c r="S46" s="91">
        <v>294985.85516757175</v>
      </c>
      <c r="T46" s="91">
        <v>221.19773002110006</v>
      </c>
      <c r="U46" s="91">
        <v>199</v>
      </c>
      <c r="V46" s="91">
        <v>1965</v>
      </c>
      <c r="W46" s="91">
        <v>297371.05289759283</v>
      </c>
      <c r="X46" s="91">
        <v>2511447.1496585924</v>
      </c>
      <c r="Y46" s="91">
        <v>3649661.4681912507</v>
      </c>
    </row>
    <row r="47" spans="1:25" x14ac:dyDescent="0.2">
      <c r="A47" s="66">
        <v>49</v>
      </c>
      <c r="B47" s="66"/>
      <c r="C47" s="66"/>
      <c r="D47" s="3" t="s">
        <v>66</v>
      </c>
      <c r="E47" s="91" t="s">
        <v>67</v>
      </c>
      <c r="F47" s="91">
        <v>1297947.9854336577</v>
      </c>
      <c r="G47" s="91">
        <v>-97.04249999999999</v>
      </c>
      <c r="H47" s="91">
        <v>16297.47888801608</v>
      </c>
      <c r="I47" s="91">
        <v>8748.3882068172752</v>
      </c>
      <c r="J47" s="91">
        <v>11069.723820944997</v>
      </c>
      <c r="K47" s="91">
        <v>0</v>
      </c>
      <c r="L47" s="91">
        <v>70856.434418216304</v>
      </c>
      <c r="M47" s="91">
        <v>5071.069704017089</v>
      </c>
      <c r="N47" s="91">
        <v>1409894.0379716691</v>
      </c>
      <c r="O47" s="91">
        <v>614660.59785049094</v>
      </c>
      <c r="P47" s="91">
        <v>115428.78938945934</v>
      </c>
      <c r="Q47" s="91">
        <v>730089.38723995036</v>
      </c>
      <c r="R47" s="91">
        <v>2139983.4252116196</v>
      </c>
      <c r="S47" s="91">
        <v>198464.64022111581</v>
      </c>
      <c r="T47" s="91">
        <v>0</v>
      </c>
      <c r="U47" s="91">
        <v>1073</v>
      </c>
      <c r="V47" s="91">
        <v>1322</v>
      </c>
      <c r="W47" s="91">
        <v>200859.64022111581</v>
      </c>
      <c r="X47" s="91">
        <v>1610753.678192785</v>
      </c>
      <c r="Y47" s="91">
        <v>2340843.0654327353</v>
      </c>
    </row>
    <row r="48" spans="1:25" x14ac:dyDescent="0.2">
      <c r="A48" s="3" t="s">
        <v>82</v>
      </c>
      <c r="D48" s="3" t="s">
        <v>82</v>
      </c>
      <c r="E48" s="3" t="s">
        <v>137</v>
      </c>
      <c r="F48" s="67" t="s">
        <v>138</v>
      </c>
      <c r="G48" s="67" t="s">
        <v>139</v>
      </c>
      <c r="H48" s="67" t="s">
        <v>140</v>
      </c>
      <c r="I48" s="67" t="s">
        <v>141</v>
      </c>
      <c r="J48" s="67" t="s">
        <v>142</v>
      </c>
      <c r="K48" s="67" t="s">
        <v>143</v>
      </c>
      <c r="L48" s="67" t="s">
        <v>144</v>
      </c>
      <c r="M48" s="67" t="s">
        <v>145</v>
      </c>
      <c r="N48" s="67" t="s">
        <v>146</v>
      </c>
      <c r="O48" s="67" t="s">
        <v>147</v>
      </c>
      <c r="P48" s="67" t="s">
        <v>148</v>
      </c>
      <c r="Q48" s="67" t="s">
        <v>149</v>
      </c>
      <c r="R48" s="67" t="s">
        <v>150</v>
      </c>
      <c r="S48" s="67" t="s">
        <v>151</v>
      </c>
      <c r="T48" s="67" t="s">
        <v>152</v>
      </c>
      <c r="U48" s="67" t="s">
        <v>153</v>
      </c>
      <c r="V48" s="67" t="s">
        <v>154</v>
      </c>
      <c r="W48" s="67" t="s">
        <v>155</v>
      </c>
      <c r="X48" s="67" t="s">
        <v>156</v>
      </c>
      <c r="Y48" s="67" t="s">
        <v>157</v>
      </c>
    </row>
  </sheetData>
  <pageMargins left="0.39370078740157483" right="0.39370078740157483" top="0.39370078740157483" bottom="0.39370078740157483" header="0.31496062992125984" footer="0.31496062992125984"/>
  <pageSetup paperSize="9" scale="42" orientation="landscape" horizontalDpi="90" verticalDpi="90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621AA-8EE6-42D9-9291-2F9D3FC8AFD9}">
  <sheetPr>
    <tabColor rgb="FF7C2855"/>
    <pageSetUpPr fitToPage="1"/>
  </sheetPr>
  <dimension ref="A1:K193"/>
  <sheetViews>
    <sheetView workbookViewId="0">
      <selection activeCell="N26" sqref="N26"/>
    </sheetView>
  </sheetViews>
  <sheetFormatPr defaultColWidth="9.140625" defaultRowHeight="12.75" x14ac:dyDescent="0.2"/>
  <cols>
    <col min="1" max="1" width="40.85546875" style="3" customWidth="1"/>
    <col min="2" max="2" width="12.5703125" style="3" bestFit="1" customWidth="1"/>
    <col min="3" max="3" width="5" style="3" customWidth="1"/>
    <col min="4" max="4" width="68.5703125" style="3" customWidth="1"/>
    <col min="5" max="5" width="15" style="3" bestFit="1" customWidth="1"/>
    <col min="6" max="6" width="5" style="3" customWidth="1"/>
    <col min="7" max="7" width="68.5703125" style="3" customWidth="1"/>
    <col min="8" max="8" width="15" style="3" bestFit="1" customWidth="1"/>
    <col min="9" max="9" width="5" style="3" customWidth="1"/>
    <col min="10" max="10" width="68.5703125" style="3" customWidth="1"/>
    <col min="11" max="11" width="15" style="3" bestFit="1" customWidth="1"/>
    <col min="12" max="16384" width="9.140625" style="3"/>
  </cols>
  <sheetData>
    <row r="1" spans="1:11" s="110" customFormat="1" ht="25.5" x14ac:dyDescent="0.35">
      <c r="A1" s="110" t="s">
        <v>98</v>
      </c>
      <c r="E1" s="111"/>
      <c r="H1" s="111"/>
      <c r="K1" s="111" t="s">
        <v>347</v>
      </c>
    </row>
    <row r="3" spans="1:11" x14ac:dyDescent="0.2">
      <c r="A3" s="112" t="s">
        <v>368</v>
      </c>
      <c r="B3" s="113"/>
      <c r="D3" s="112" t="s">
        <v>369</v>
      </c>
      <c r="E3" s="113"/>
      <c r="G3" s="112" t="s">
        <v>370</v>
      </c>
      <c r="H3" s="113"/>
      <c r="J3" s="112" t="s">
        <v>371</v>
      </c>
      <c r="K3" s="113"/>
    </row>
    <row r="4" spans="1:11" x14ac:dyDescent="0.2">
      <c r="A4" s="58" t="s">
        <v>290</v>
      </c>
      <c r="B4" s="114">
        <v>21733754.218663458</v>
      </c>
      <c r="D4" s="58" t="s">
        <v>291</v>
      </c>
      <c r="E4" s="115">
        <v>22595890.604123101</v>
      </c>
      <c r="F4" s="12"/>
      <c r="G4" s="58" t="s">
        <v>292</v>
      </c>
      <c r="H4" s="115">
        <v>23486263.972910479</v>
      </c>
      <c r="J4" s="58" t="s">
        <v>293</v>
      </c>
      <c r="K4" s="115">
        <v>24388247.00680013</v>
      </c>
    </row>
    <row r="5" spans="1:11" x14ac:dyDescent="0.2">
      <c r="A5" s="58" t="s">
        <v>294</v>
      </c>
      <c r="B5" s="114">
        <v>21733754.218663458</v>
      </c>
      <c r="D5" s="58" t="s">
        <v>295</v>
      </c>
      <c r="E5" s="115">
        <v>22595890.604123063</v>
      </c>
      <c r="F5" s="12"/>
      <c r="G5" s="58" t="s">
        <v>296</v>
      </c>
      <c r="H5" s="115">
        <v>23486263.972910479</v>
      </c>
      <c r="J5" s="58" t="s">
        <v>297</v>
      </c>
      <c r="K5" s="115">
        <v>24388247.00680013</v>
      </c>
    </row>
    <row r="6" spans="1:11" x14ac:dyDescent="0.2">
      <c r="A6" s="58" t="s">
        <v>298</v>
      </c>
      <c r="B6" s="114">
        <v>0</v>
      </c>
      <c r="D6" s="58" t="s">
        <v>299</v>
      </c>
      <c r="E6" s="115">
        <v>0</v>
      </c>
      <c r="G6" s="58" t="s">
        <v>300</v>
      </c>
      <c r="H6" s="115">
        <v>0</v>
      </c>
      <c r="J6" s="58" t="s">
        <v>301</v>
      </c>
      <c r="K6" s="115">
        <v>0</v>
      </c>
    </row>
    <row r="7" spans="1:11" x14ac:dyDescent="0.2">
      <c r="A7" s="58" t="s">
        <v>302</v>
      </c>
      <c r="B7" s="116">
        <v>6785482.1976516107</v>
      </c>
      <c r="D7" s="58" t="s">
        <v>303</v>
      </c>
      <c r="E7" s="117">
        <v>3.9699999999999999E-2</v>
      </c>
      <c r="G7" s="58" t="s">
        <v>304</v>
      </c>
      <c r="H7" s="117">
        <v>3.9399999999999998E-2</v>
      </c>
      <c r="J7" s="58" t="s">
        <v>305</v>
      </c>
      <c r="K7" s="117">
        <v>3.8399999999999997E-2</v>
      </c>
    </row>
    <row r="8" spans="1:11" x14ac:dyDescent="0.2">
      <c r="A8" s="58" t="s">
        <v>306</v>
      </c>
      <c r="B8" s="114">
        <v>63686059.24999997</v>
      </c>
      <c r="D8" s="58" t="s">
        <v>307</v>
      </c>
      <c r="E8" s="118">
        <v>22595890.604123056</v>
      </c>
      <c r="F8" s="12"/>
      <c r="G8" s="58" t="s">
        <v>308</v>
      </c>
      <c r="H8" s="118">
        <v>23486263.972910475</v>
      </c>
      <c r="J8" s="58" t="s">
        <v>309</v>
      </c>
      <c r="K8" s="118">
        <v>24385320</v>
      </c>
    </row>
    <row r="9" spans="1:11" x14ac:dyDescent="0.2">
      <c r="A9" s="58" t="s">
        <v>310</v>
      </c>
      <c r="B9" s="88">
        <v>8.7999999999999995E-2</v>
      </c>
      <c r="D9" s="58" t="s">
        <v>311</v>
      </c>
      <c r="E9" s="115">
        <v>0</v>
      </c>
      <c r="F9" s="119"/>
      <c r="G9" s="58" t="s">
        <v>312</v>
      </c>
      <c r="H9" s="115">
        <v>0</v>
      </c>
      <c r="J9" s="58" t="s">
        <v>313</v>
      </c>
      <c r="K9" s="115">
        <v>2927.0068001300097</v>
      </c>
    </row>
    <row r="10" spans="1:11" x14ac:dyDescent="0.2">
      <c r="A10" s="58" t="s">
        <v>314</v>
      </c>
      <c r="B10" s="88">
        <v>7.1999999999999995E-2</v>
      </c>
      <c r="D10" s="58" t="s">
        <v>315</v>
      </c>
      <c r="E10" s="120">
        <v>63916250.943290852</v>
      </c>
      <c r="G10" s="58" t="s">
        <v>316</v>
      </c>
      <c r="H10" s="120">
        <v>64140941.87633568</v>
      </c>
      <c r="J10" s="58" t="s">
        <v>317</v>
      </c>
      <c r="K10" s="120">
        <v>64396795.772538535</v>
      </c>
    </row>
    <row r="11" spans="1:11" x14ac:dyDescent="0.2">
      <c r="D11" s="58" t="s">
        <v>318</v>
      </c>
      <c r="E11" s="117">
        <v>3.6144753812958896E-3</v>
      </c>
      <c r="G11" s="58" t="s">
        <v>319</v>
      </c>
      <c r="H11" s="117">
        <v>3.5153960022495934E-3</v>
      </c>
      <c r="J11" s="58" t="s">
        <v>320</v>
      </c>
      <c r="K11" s="117">
        <v>3.9889326336388642E-3</v>
      </c>
    </row>
    <row r="12" spans="1:11" x14ac:dyDescent="0.2">
      <c r="D12" s="58" t="s">
        <v>321</v>
      </c>
      <c r="E12" s="115">
        <v>3</v>
      </c>
      <c r="F12" s="119"/>
      <c r="G12" s="58" t="s">
        <v>322</v>
      </c>
      <c r="H12" s="115">
        <v>3</v>
      </c>
      <c r="J12" s="58" t="s">
        <v>323</v>
      </c>
      <c r="K12" s="115">
        <v>3</v>
      </c>
    </row>
    <row r="13" spans="1:11" x14ac:dyDescent="0.2">
      <c r="D13" s="58" t="s">
        <v>324</v>
      </c>
      <c r="E13" s="117">
        <v>6.6299999999999998E-2</v>
      </c>
      <c r="G13" s="58" t="s">
        <v>325</v>
      </c>
      <c r="H13" s="117">
        <v>6.5632618829219336E-2</v>
      </c>
      <c r="J13" s="58" t="s">
        <v>326</v>
      </c>
      <c r="K13" s="117">
        <v>6.2231827519410698E-2</v>
      </c>
    </row>
    <row r="14" spans="1:11" x14ac:dyDescent="0.2">
      <c r="D14" s="58" t="s">
        <v>327</v>
      </c>
      <c r="E14" s="117">
        <v>5.7599999999999998E-2</v>
      </c>
      <c r="G14" s="58" t="s">
        <v>328</v>
      </c>
      <c r="H14" s="117">
        <v>5.6618139653955124E-2</v>
      </c>
      <c r="J14" s="58" t="s">
        <v>328</v>
      </c>
      <c r="K14" s="117">
        <v>5.5520800287369498E-2</v>
      </c>
    </row>
    <row r="15" spans="1:11" x14ac:dyDescent="0.2">
      <c r="D15" s="58" t="s">
        <v>329</v>
      </c>
      <c r="E15" s="117">
        <v>2.8182897546937598E-2</v>
      </c>
      <c r="G15" s="58" t="s">
        <v>330</v>
      </c>
      <c r="H15" s="117">
        <v>2.7712858754358825E-2</v>
      </c>
      <c r="J15" s="58" t="s">
        <v>331</v>
      </c>
      <c r="K15" s="117">
        <v>2.7291851125030384E-2</v>
      </c>
    </row>
    <row r="16" spans="1:11" x14ac:dyDescent="0.2">
      <c r="D16" s="58" t="s">
        <v>332</v>
      </c>
      <c r="E16" s="117">
        <v>2.0889876229365223E-2</v>
      </c>
      <c r="G16" s="58" t="s">
        <v>333</v>
      </c>
      <c r="H16" s="117">
        <v>2.0512485047466056E-2</v>
      </c>
      <c r="J16" s="58" t="s">
        <v>334</v>
      </c>
      <c r="K16" s="117">
        <v>2.0425945452366756E-2</v>
      </c>
    </row>
    <row r="17" spans="2:11" x14ac:dyDescent="0.2">
      <c r="D17" s="58" t="s">
        <v>335</v>
      </c>
      <c r="E17" s="58">
        <v>2</v>
      </c>
      <c r="G17" s="58" t="s">
        <v>336</v>
      </c>
      <c r="H17" s="58">
        <v>2</v>
      </c>
      <c r="J17" s="58" t="s">
        <v>337</v>
      </c>
      <c r="K17" s="58">
        <v>2</v>
      </c>
    </row>
    <row r="18" spans="2:11" x14ac:dyDescent="0.2">
      <c r="B18" s="121"/>
    </row>
    <row r="19" spans="2:11" x14ac:dyDescent="0.2">
      <c r="D19" s="112" t="str">
        <f>_xlfn.CONCAT("Zone 1: Maximum Convergence (where Distance from Target &gt;",TEXT(E21,"0.00%"),")")</f>
        <v>Zone 1: Maximum Convergence (where Distance from Target &gt;3.00%)</v>
      </c>
      <c r="E19" s="113"/>
      <c r="G19" s="112" t="str">
        <f>_xlfn.CONCAT("Zone 1: Maximum Convergence (where Distance from Target &gt;",TEXT(H21,"0.00%"),")")</f>
        <v>Zone 1: Maximum Convergence (where Distance from Target &gt;3.00%)</v>
      </c>
      <c r="H19" s="113"/>
      <c r="J19" s="112" t="str">
        <f>_xlfn.CONCAT("Zone 1: Maximum Convergence (where Distance from Target &gt;",TEXT(K21,"0.00%"),")")</f>
        <v>Zone 1: Maximum Convergence (where Distance from Target &gt;3.00%)</v>
      </c>
      <c r="K19" s="113"/>
    </row>
    <row r="20" spans="2:11" x14ac:dyDescent="0.2">
      <c r="D20" s="3" t="s">
        <v>83</v>
      </c>
      <c r="E20" s="12">
        <v>-5.0000000000000001E-3</v>
      </c>
      <c r="G20" s="3" t="s">
        <v>83</v>
      </c>
      <c r="H20" s="12">
        <v>-5.0000000000000001E-3</v>
      </c>
      <c r="J20" s="3" t="s">
        <v>83</v>
      </c>
      <c r="K20" s="12">
        <v>-5.0000000000000001E-3</v>
      </c>
    </row>
    <row r="21" spans="2:11" x14ac:dyDescent="0.2">
      <c r="D21" s="3" t="s">
        <v>84</v>
      </c>
      <c r="E21" s="12">
        <v>0.03</v>
      </c>
      <c r="G21" s="3" t="s">
        <v>84</v>
      </c>
      <c r="H21" s="12">
        <v>0.03</v>
      </c>
      <c r="J21" s="3" t="s">
        <v>84</v>
      </c>
      <c r="K21" s="12">
        <v>0.03</v>
      </c>
    </row>
    <row r="23" spans="2:11" x14ac:dyDescent="0.2">
      <c r="D23" s="112" t="str">
        <f>_xlfn.CONCAT("Zone 2: Advanced Convergence (where Distance from Target &gt;",TEXT(E26,"0.00%")," and &lt;=",TEXT(E21,"0.00%"),")")</f>
        <v>Zone 2: Advanced Convergence (where Distance from Target &gt;2.50% and &lt;=3.00%)</v>
      </c>
      <c r="E23" s="113"/>
      <c r="G23" s="112" t="str">
        <f>_xlfn.CONCAT("Zone 2: Advanced Convergence (where Distance from Target &gt;",TEXT(H26,"0.00%")," and &lt;=",TEXT(H21,"0.00%"),")")</f>
        <v>Zone 2: Advanced Convergence (where Distance from Target &gt;2.50% and &lt;=3.00%)</v>
      </c>
      <c r="H23" s="113"/>
      <c r="J23" s="112" t="str">
        <f>_xlfn.CONCAT("Zone 2: Advanced Convergence (where Distance from Target &gt;",TEXT(K26,"0.00%")," and &lt;=",TEXT(K21,"0.00%"),")")</f>
        <v>Zone 2: Advanced Convergence (where Distance from Target &gt;2.50% and &lt;=3.00%)</v>
      </c>
      <c r="K23" s="113"/>
    </row>
    <row r="24" spans="2:11" x14ac:dyDescent="0.2">
      <c r="D24" s="3" t="s">
        <v>85</v>
      </c>
      <c r="E24" s="12">
        <v>-2.5000000000000001E-3</v>
      </c>
      <c r="G24" s="3" t="s">
        <v>85</v>
      </c>
      <c r="H24" s="12">
        <v>-2.5000000000000001E-3</v>
      </c>
      <c r="J24" s="3" t="s">
        <v>85</v>
      </c>
      <c r="K24" s="12">
        <v>-2.5000000000000001E-3</v>
      </c>
    </row>
    <row r="25" spans="2:11" x14ac:dyDescent="0.2">
      <c r="D25" s="122" t="str">
        <f>_xlfn.CONCAT(Zone2ConvergenceValueYear1," + (Distance from Target - ",Zone2ConvergenceDfTYear1,") * (",Zone1ConvergenceValueYear1," - ",Zone2ConvergenceValueYear1,") / (",Zone1ConvergenceDfTYear1," - ",Zone2ConvergenceDfTYear1,")")</f>
        <v>-0.0025 + (Distance from Target - 0.025) * (-0.005 - -0.0025) / (0.03 - 0.025)</v>
      </c>
      <c r="E25" s="123"/>
      <c r="G25" s="122" t="str">
        <f>_xlfn.CONCAT(Zone2ConvergenceValueYear1," + (Distance from Target - ",Zone2ConvergenceDfTYear1,") * (",Zone1ConvergenceValueYear1," - ",Zone2ConvergenceValueYear1,") / (",Zone1ConvergenceDfTYear1," - ",Zone2ConvergenceDfTYear1,")")</f>
        <v>-0.0025 + (Distance from Target - 0.025) * (-0.005 - -0.0025) / (0.03 - 0.025)</v>
      </c>
      <c r="H25" s="123"/>
      <c r="J25" s="122" t="str">
        <f>_xlfn.CONCAT(Zone2ConvergenceValueYear1," + (Distance from Target - ",Zone2ConvergenceDfTYear1,") * (",Zone1ConvergenceValueYear1," - ",Zone2ConvergenceValueYear1,") / (",Zone1ConvergenceDfTYear1," - ",Zone2ConvergenceDfTYear1,")")</f>
        <v>-0.0025 + (Distance from Target - 0.025) * (-0.005 - -0.0025) / (0.03 - 0.025)</v>
      </c>
      <c r="K25" s="123"/>
    </row>
    <row r="26" spans="2:11" x14ac:dyDescent="0.2">
      <c r="D26" s="3" t="s">
        <v>86</v>
      </c>
      <c r="E26" s="12">
        <v>2.5000000000000001E-2</v>
      </c>
      <c r="G26" s="3" t="s">
        <v>86</v>
      </c>
      <c r="H26" s="12">
        <v>2.5000000000000001E-2</v>
      </c>
      <c r="J26" s="3" t="s">
        <v>86</v>
      </c>
      <c r="K26" s="12">
        <v>2.5000000000000001E-2</v>
      </c>
    </row>
    <row r="28" spans="2:11" x14ac:dyDescent="0.2">
      <c r="D28" s="112" t="str">
        <f>_xlfn.CONCAT("Zone 3: Moderate Convergence (where Distance from Target &gt;",TEXT(E31,"0.00%")," and &lt;=",TEXT(E26,"0.00%"),")")</f>
        <v>Zone 3: Moderate Convergence (where Distance from Target &gt;-2.50% and &lt;=2.50%)</v>
      </c>
      <c r="E28" s="112"/>
      <c r="G28" s="112" t="str">
        <f>_xlfn.CONCAT("Zone 3: Moderate Convergence (where Distance from Target &gt;",TEXT(H31,"0.00%")," and &lt;=",TEXT(H26,"0.00%"),")")</f>
        <v>Zone 3: Moderate Convergence (where Distance from Target &gt;-2.50% and &lt;=2.50%)</v>
      </c>
      <c r="H28" s="112"/>
      <c r="J28" s="112" t="str">
        <f>_xlfn.CONCAT("Zone 3: Moderate Convergence (where Distance from Target &gt;",TEXT(K31,"0.00%")," and &lt;=",TEXT(K26,"0.00%"),")")</f>
        <v>Zone 3: Moderate Convergence (where Distance from Target &gt;-2.50% and &lt;=2.50%)</v>
      </c>
      <c r="K28" s="112"/>
    </row>
    <row r="29" spans="2:11" x14ac:dyDescent="0.2">
      <c r="D29" s="3" t="s">
        <v>87</v>
      </c>
      <c r="E29" s="124">
        <v>2.5000000000000001E-3</v>
      </c>
      <c r="G29" s="3" t="s">
        <v>87</v>
      </c>
      <c r="H29" s="124">
        <v>2.5000000000000001E-3</v>
      </c>
      <c r="J29" s="3" t="s">
        <v>87</v>
      </c>
      <c r="K29" s="124">
        <v>2.5000000000000001E-3</v>
      </c>
    </row>
    <row r="30" spans="2:11" x14ac:dyDescent="0.2">
      <c r="D30" s="122" t="str">
        <f>_xlfn.CONCAT(Zone3ConvergenceValueYear1," + (Distance from Target - ",Zone3ConvergenceDfTYear1,") * (",Zone2ConvergenceValueYear1," - ",Zone3ConvergenceValueYear1,") / (",Zone2ConvergenceDfTYear1," - ",Zone3ConvergenceDfTYear1,")")</f>
        <v>0.0025 + (Distance from Target - -0.025) * (-0.0025 - 0.0025) / (0.025 - -0.025)</v>
      </c>
      <c r="E30" s="123"/>
      <c r="F30" s="12"/>
      <c r="G30" s="122" t="str">
        <f>_xlfn.CONCAT(Zone3ConvergenceValueYear1," + (Distance from Target - ",Zone3ConvergenceDfTYear1,") * (",Zone2ConvergenceValueYear1," - ",Zone3ConvergenceValueYear1,") / (",Zone2ConvergenceDfTYear1," - ",Zone3ConvergenceDfTYear1,")")</f>
        <v>0.0025 + (Distance from Target - -0.025) * (-0.0025 - 0.0025) / (0.025 - -0.025)</v>
      </c>
      <c r="H30" s="123"/>
      <c r="J30" s="122" t="str">
        <f>_xlfn.CONCAT(Zone3ConvergenceValueYear1," + (Distance from Target - ",Zone3ConvergenceDfTYear1,") * (",Zone2ConvergenceValueYear1," - ",Zone3ConvergenceValueYear1,") / (",Zone2ConvergenceDfTYear1," - ",Zone3ConvergenceDfTYear1,")")</f>
        <v>0.0025 + (Distance from Target - -0.025) * (-0.0025 - 0.0025) / (0.025 - -0.025)</v>
      </c>
      <c r="K30" s="123"/>
    </row>
    <row r="31" spans="2:11" x14ac:dyDescent="0.2">
      <c r="D31" s="3" t="s">
        <v>88</v>
      </c>
      <c r="E31" s="12">
        <v>-2.5000000000000001E-2</v>
      </c>
      <c r="G31" s="3" t="s">
        <v>88</v>
      </c>
      <c r="H31" s="12">
        <v>-2.5000000000000001E-2</v>
      </c>
      <c r="J31" s="3" t="s">
        <v>88</v>
      </c>
      <c r="K31" s="12">
        <v>-2.5000000000000001E-2</v>
      </c>
    </row>
    <row r="33" spans="1:11" x14ac:dyDescent="0.2">
      <c r="D33" s="112" t="str">
        <f>_xlfn.CONCAT("Zone 4: Central Slope Convergence (where Distance from Target &gt;",TEXT(E36,"0.00%")," and &lt;=",TEXT(E31,"0.00%"),")")</f>
        <v>Zone 4: Central Slope Convergence (where Distance from Target &gt;-3.00% and &lt;=-2.50%)</v>
      </c>
      <c r="E33" s="112"/>
      <c r="G33" s="112" t="str">
        <f>_xlfn.CONCAT("Zone 4: Central Slope Convergence (where Distance from Target &gt;",TEXT(H36,"0.00%")," and &lt;=",TEXT(H31,"0.00%"),")")</f>
        <v>Zone 4: Central Slope Convergence (where Distance from Target &gt;-3.00% and &lt;=-2.50%)</v>
      </c>
      <c r="H33" s="112"/>
      <c r="J33" s="112" t="str">
        <f>_xlfn.CONCAT("Zone 4: Central Slope Convergence (where Distance from Target &gt;",TEXT(K36,"0.00%")," and &lt;=",TEXT(K31,"0.00%"),")")</f>
        <v>Zone 4: Central Slope Convergence (where Distance from Target &gt;-3.00% and &lt;=-2.50%)</v>
      </c>
      <c r="K33" s="112"/>
    </row>
    <row r="34" spans="1:11" x14ac:dyDescent="0.2">
      <c r="A34" s="119"/>
      <c r="D34" s="3" t="s">
        <v>89</v>
      </c>
      <c r="E34" s="12">
        <v>5.0000000000000001E-3</v>
      </c>
      <c r="G34" s="3" t="s">
        <v>89</v>
      </c>
      <c r="H34" s="12">
        <v>5.0000000000000001E-3</v>
      </c>
      <c r="J34" s="3" t="s">
        <v>89</v>
      </c>
      <c r="K34" s="12">
        <v>5.0000000000000001E-3</v>
      </c>
    </row>
    <row r="35" spans="1:11" x14ac:dyDescent="0.2">
      <c r="D35" s="122" t="str">
        <f>_xlfn.CONCAT(Zone4ConvergenceValueYear1," + (Distance from Target - ",Zone4ConvergenceDfTYear1,") * (",Zone3ConvergenceValueYear1," - ",Zone4ConvergenceValueYear1,") / (",Zone3ConvergenceDfTYear1," - ",Zone4ConvergenceDfTYear1,")")</f>
        <v>0.005 + (Distance from Target - -0.03) * (0.0025 - 0.005) / (-0.025 - -0.03)</v>
      </c>
      <c r="E35" s="123"/>
      <c r="G35" s="122" t="str">
        <f>_xlfn.CONCAT(Zone4ConvergenceValueYear1," + (Distance from Target - ",Zone4ConvergenceDfTYear1,") * (",Zone3ConvergenceValueYear1," - ",Zone4ConvergenceValueYear1,") / (",Zone3ConvergenceDfTYear1," - ",Zone4ConvergenceDfTYear1,")")</f>
        <v>0.005 + (Distance from Target - -0.03) * (0.0025 - 0.005) / (-0.025 - -0.03)</v>
      </c>
      <c r="H35" s="123"/>
      <c r="J35" s="122" t="str">
        <f>_xlfn.CONCAT(Zone4ConvergenceValueYear1," + (Distance from Target - ",Zone4ConvergenceDfTYear1,") * (",Zone3ConvergenceValueYear1," - ",Zone4ConvergenceValueYear1,") / (",Zone3ConvergenceDfTYear1," - ",Zone4ConvergenceDfTYear1,")")</f>
        <v>0.005 + (Distance from Target - -0.03) * (0.0025 - 0.005) / (-0.025 - -0.03)</v>
      </c>
      <c r="K35" s="123"/>
    </row>
    <row r="36" spans="1:11" x14ac:dyDescent="0.2">
      <c r="B36" s="125"/>
      <c r="D36" s="3" t="s">
        <v>90</v>
      </c>
      <c r="E36" s="12">
        <v>-0.03</v>
      </c>
      <c r="G36" s="3" t="s">
        <v>90</v>
      </c>
      <c r="H36" s="12">
        <v>-0.03</v>
      </c>
      <c r="J36" s="3" t="s">
        <v>90</v>
      </c>
      <c r="K36" s="12">
        <v>-0.03</v>
      </c>
    </row>
    <row r="37" spans="1:11" x14ac:dyDescent="0.2">
      <c r="B37" s="125"/>
    </row>
    <row r="38" spans="1:11" x14ac:dyDescent="0.2">
      <c r="B38" s="125"/>
      <c r="D38" s="112" t="str">
        <f>_xlfn.CONCAT("Zone 5: Minimum Convergence (where Distance from Target &lt;=",TEXT(E40,"0.00%"),")")</f>
        <v>Zone 5: Minimum Convergence (where Distance from Target &lt;=-3.00%)</v>
      </c>
      <c r="E38" s="112"/>
      <c r="G38" s="112" t="str">
        <f>_xlfn.CONCAT("Zone 5: Minimum Convergence (where Distance from Target &lt;=",TEXT(H40,"0.00%"),")")</f>
        <v>Zone 5: Minimum Convergence (where Distance from Target &lt;=-3.00%)</v>
      </c>
      <c r="H38" s="112"/>
      <c r="J38" s="112" t="str">
        <f>_xlfn.CONCAT("Zone 5: Minimum Convergence (where Distance from Target &lt;=",TEXT(K40,"0.00%"),")")</f>
        <v>Zone 5: Minimum Convergence (where Distance from Target &lt;=-3.00%)</v>
      </c>
      <c r="K38" s="112"/>
    </row>
    <row r="39" spans="1:11" x14ac:dyDescent="0.2">
      <c r="B39" s="125"/>
      <c r="D39" s="3" t="s">
        <v>91</v>
      </c>
      <c r="E39" s="12">
        <v>5.0000000000000001E-3</v>
      </c>
      <c r="G39" s="3" t="s">
        <v>91</v>
      </c>
      <c r="H39" s="12">
        <v>5.0000000000000001E-3</v>
      </c>
      <c r="J39" s="3" t="s">
        <v>91</v>
      </c>
      <c r="K39" s="12">
        <v>5.0000000000000001E-3</v>
      </c>
    </row>
    <row r="40" spans="1:11" x14ac:dyDescent="0.2">
      <c r="D40" s="3" t="s">
        <v>92</v>
      </c>
      <c r="E40" s="12">
        <v>-0.03</v>
      </c>
      <c r="G40" s="3" t="s">
        <v>92</v>
      </c>
      <c r="H40" s="12">
        <v>-0.03</v>
      </c>
      <c r="J40" s="3" t="s">
        <v>92</v>
      </c>
      <c r="K40" s="12">
        <v>-0.03</v>
      </c>
    </row>
    <row r="72" spans="4:11" x14ac:dyDescent="0.2">
      <c r="D72" s="126" t="s">
        <v>338</v>
      </c>
      <c r="E72" s="126" t="s">
        <v>339</v>
      </c>
      <c r="G72" s="126" t="s">
        <v>338</v>
      </c>
      <c r="H72" s="126" t="s">
        <v>339</v>
      </c>
      <c r="J72" s="126" t="s">
        <v>338</v>
      </c>
      <c r="K72" s="126" t="s">
        <v>339</v>
      </c>
    </row>
    <row r="73" spans="4:11" x14ac:dyDescent="0.2">
      <c r="D73" s="88">
        <v>0.06</v>
      </c>
      <c r="E73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73" s="88">
        <v>0.06</v>
      </c>
      <c r="H73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73" s="88">
        <v>0.06</v>
      </c>
      <c r="K73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74" spans="4:11" x14ac:dyDescent="0.2">
      <c r="D74" s="88">
        <v>5.8999999999999997E-2</v>
      </c>
      <c r="E74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74" s="88">
        <v>5.8999999999999997E-2</v>
      </c>
      <c r="H74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74" s="88">
        <v>5.8999999999999997E-2</v>
      </c>
      <c r="K74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75" spans="4:11" x14ac:dyDescent="0.2">
      <c r="D75" s="88">
        <v>5.8000000000000003E-2</v>
      </c>
      <c r="E75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75" s="88">
        <v>5.8000000000000003E-2</v>
      </c>
      <c r="H75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75" s="88">
        <v>5.8000000000000003E-2</v>
      </c>
      <c r="K75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76" spans="4:11" x14ac:dyDescent="0.2">
      <c r="D76" s="88">
        <v>5.7000000000000002E-2</v>
      </c>
      <c r="E76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76" s="88">
        <v>5.7000000000000002E-2</v>
      </c>
      <c r="H76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76" s="88">
        <v>5.7000000000000002E-2</v>
      </c>
      <c r="K76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77" spans="4:11" x14ac:dyDescent="0.2">
      <c r="D77" s="88">
        <v>5.6000000000000001E-2</v>
      </c>
      <c r="E77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77" s="88">
        <v>5.6000000000000001E-2</v>
      </c>
      <c r="H77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77" s="88">
        <v>5.6000000000000001E-2</v>
      </c>
      <c r="K77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78" spans="4:11" x14ac:dyDescent="0.2">
      <c r="D78" s="88">
        <v>5.5E-2</v>
      </c>
      <c r="E78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78" s="88">
        <v>5.5E-2</v>
      </c>
      <c r="H78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78" s="88">
        <v>5.5E-2</v>
      </c>
      <c r="K78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79" spans="4:11" x14ac:dyDescent="0.2">
      <c r="D79" s="88">
        <v>5.3999999999999999E-2</v>
      </c>
      <c r="E79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79" s="88">
        <v>5.3999999999999999E-2</v>
      </c>
      <c r="H79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79" s="88">
        <v>5.3999999999999999E-2</v>
      </c>
      <c r="K79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80" spans="4:11" x14ac:dyDescent="0.2">
      <c r="D80" s="88">
        <v>5.2999999999999999E-2</v>
      </c>
      <c r="E80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80" s="88">
        <v>5.2999999999999999E-2</v>
      </c>
      <c r="H80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80" s="88">
        <v>5.2999999999999999E-2</v>
      </c>
      <c r="K80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81" spans="4:11" x14ac:dyDescent="0.2">
      <c r="D81" s="88">
        <v>5.1999999999999998E-2</v>
      </c>
      <c r="E81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81" s="88">
        <v>5.1999999999999998E-2</v>
      </c>
      <c r="H81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81" s="88">
        <v>5.1999999999999998E-2</v>
      </c>
      <c r="K81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82" spans="4:11" x14ac:dyDescent="0.2">
      <c r="D82" s="88">
        <v>5.0999999999999997E-2</v>
      </c>
      <c r="E82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82" s="88">
        <v>5.0999999999999997E-2</v>
      </c>
      <c r="H82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82" s="88">
        <v>5.0999999999999997E-2</v>
      </c>
      <c r="K82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83" spans="4:11" x14ac:dyDescent="0.2">
      <c r="D83" s="88">
        <v>0.05</v>
      </c>
      <c r="E83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83" s="88">
        <v>0.05</v>
      </c>
      <c r="H83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83" s="88">
        <v>0.05</v>
      </c>
      <c r="K83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84" spans="4:11" x14ac:dyDescent="0.2">
      <c r="D84" s="88">
        <v>4.9000000000000002E-2</v>
      </c>
      <c r="E84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84" s="88">
        <v>4.9000000000000002E-2</v>
      </c>
      <c r="H84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84" s="88">
        <v>4.9000000000000002E-2</v>
      </c>
      <c r="K84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85" spans="4:11" x14ac:dyDescent="0.2">
      <c r="D85" s="88">
        <v>4.8000000000000001E-2</v>
      </c>
      <c r="E85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85" s="88">
        <v>4.8000000000000001E-2</v>
      </c>
      <c r="H85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85" s="88">
        <v>4.8000000000000001E-2</v>
      </c>
      <c r="K85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86" spans="4:11" x14ac:dyDescent="0.2">
      <c r="D86" s="88">
        <v>4.7E-2</v>
      </c>
      <c r="E86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86" s="88">
        <v>4.7E-2</v>
      </c>
      <c r="H86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86" s="88">
        <v>4.7E-2</v>
      </c>
      <c r="K86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87" spans="4:11" x14ac:dyDescent="0.2">
      <c r="D87" s="88">
        <v>4.5999999999999999E-2</v>
      </c>
      <c r="E87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87" s="88">
        <v>4.5999999999999999E-2</v>
      </c>
      <c r="H87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87" s="88">
        <v>4.5999999999999999E-2</v>
      </c>
      <c r="K87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88" spans="4:11" x14ac:dyDescent="0.2">
      <c r="D88" s="88">
        <v>4.4999999999999998E-2</v>
      </c>
      <c r="E88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88" s="88">
        <v>4.4999999999999998E-2</v>
      </c>
      <c r="H88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88" s="88">
        <v>4.4999999999999998E-2</v>
      </c>
      <c r="K88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89" spans="4:11" x14ac:dyDescent="0.2">
      <c r="D89" s="88">
        <v>4.3999999999999997E-2</v>
      </c>
      <c r="E89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89" s="88">
        <v>4.3999999999999997E-2</v>
      </c>
      <c r="H89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89" s="88">
        <v>4.3999999999999997E-2</v>
      </c>
      <c r="K89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90" spans="4:11" x14ac:dyDescent="0.2">
      <c r="D90" s="88">
        <v>4.2999999999999997E-2</v>
      </c>
      <c r="E90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90" s="88">
        <v>4.2999999999999997E-2</v>
      </c>
      <c r="H90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90" s="88">
        <v>4.2999999999999997E-2</v>
      </c>
      <c r="K90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91" spans="4:11" x14ac:dyDescent="0.2">
      <c r="D91" s="88">
        <v>4.2000000000000003E-2</v>
      </c>
      <c r="E91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91" s="88">
        <v>4.2000000000000003E-2</v>
      </c>
      <c r="H91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91" s="88">
        <v>4.2000000000000003E-2</v>
      </c>
      <c r="K91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92" spans="4:11" x14ac:dyDescent="0.2">
      <c r="D92" s="88">
        <v>4.1000000000000002E-2</v>
      </c>
      <c r="E92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92" s="88">
        <v>4.1000000000000002E-2</v>
      </c>
      <c r="H92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92" s="88">
        <v>4.1000000000000002E-2</v>
      </c>
      <c r="K92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93" spans="4:11" x14ac:dyDescent="0.2">
      <c r="D93" s="88">
        <v>0.04</v>
      </c>
      <c r="E93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93" s="88">
        <v>0.04</v>
      </c>
      <c r="H93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93" s="88">
        <v>0.04</v>
      </c>
      <c r="K93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94" spans="4:11" x14ac:dyDescent="0.2">
      <c r="D94" s="88">
        <v>3.9E-2</v>
      </c>
      <c r="E94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94" s="88">
        <v>3.9E-2</v>
      </c>
      <c r="H94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94" s="88">
        <v>3.9E-2</v>
      </c>
      <c r="K94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95" spans="4:11" x14ac:dyDescent="0.2">
      <c r="D95" s="88">
        <v>3.7999999999999999E-2</v>
      </c>
      <c r="E95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95" s="88">
        <v>3.7999999999999999E-2</v>
      </c>
      <c r="H95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95" s="88">
        <v>3.7999999999999999E-2</v>
      </c>
      <c r="K95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96" spans="4:11" x14ac:dyDescent="0.2">
      <c r="D96" s="88">
        <v>3.6999999999999998E-2</v>
      </c>
      <c r="E96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96" s="88">
        <v>3.6999999999999998E-2</v>
      </c>
      <c r="H96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96" s="88">
        <v>3.6999999999999998E-2</v>
      </c>
      <c r="K96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97" spans="4:11" x14ac:dyDescent="0.2">
      <c r="D97" s="88">
        <v>3.5999999999999997E-2</v>
      </c>
      <c r="E97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97" s="88">
        <v>3.5999999999999997E-2</v>
      </c>
      <c r="H97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97" s="88">
        <v>3.5999999999999997E-2</v>
      </c>
      <c r="K97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98" spans="4:11" x14ac:dyDescent="0.2">
      <c r="D98" s="88">
        <v>3.5000000000000003E-2</v>
      </c>
      <c r="E98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98" s="88">
        <v>3.5000000000000003E-2</v>
      </c>
      <c r="H98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98" s="88">
        <v>3.5000000000000003E-2</v>
      </c>
      <c r="K98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99" spans="4:11" x14ac:dyDescent="0.2">
      <c r="D99" s="88">
        <v>3.4000000000000002E-2</v>
      </c>
      <c r="E99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99" s="88">
        <v>3.4000000000000002E-2</v>
      </c>
      <c r="H99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99" s="88">
        <v>3.4000000000000002E-2</v>
      </c>
      <c r="K99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100" spans="4:11" x14ac:dyDescent="0.2">
      <c r="D100" s="88">
        <v>3.3000000000000002E-2</v>
      </c>
      <c r="E100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100" s="88">
        <v>3.3000000000000002E-2</v>
      </c>
      <c r="H100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100" s="88">
        <v>3.3000000000000002E-2</v>
      </c>
      <c r="K100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101" spans="4:11" x14ac:dyDescent="0.2">
      <c r="D101" s="88">
        <v>3.2000000000000001E-2</v>
      </c>
      <c r="E101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101" s="88">
        <v>3.2000000000000001E-2</v>
      </c>
      <c r="H101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101" s="88">
        <v>3.2000000000000001E-2</v>
      </c>
      <c r="K101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102" spans="4:11" x14ac:dyDescent="0.2">
      <c r="D102" s="88">
        <v>3.1E-2</v>
      </c>
      <c r="E102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102" s="88">
        <v>3.1E-2</v>
      </c>
      <c r="H102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102" s="88">
        <v>3.1E-2</v>
      </c>
      <c r="K102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103" spans="4:11" x14ac:dyDescent="0.2">
      <c r="D103" s="88">
        <v>0.03</v>
      </c>
      <c r="E103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-5.0000000000000001E-3</v>
      </c>
      <c r="G103" s="88">
        <v>0.03</v>
      </c>
      <c r="H103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-5.0000000000000001E-3</v>
      </c>
      <c r="J103" s="88">
        <v>0.03</v>
      </c>
      <c r="K103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-5.0000000000000001E-3</v>
      </c>
    </row>
    <row r="104" spans="4:11" x14ac:dyDescent="0.2">
      <c r="D104" s="88">
        <v>2.9000000000000001E-2</v>
      </c>
      <c r="E104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-4.5000000000000014E-3</v>
      </c>
      <c r="G104" s="88">
        <v>2.9000000000000001E-2</v>
      </c>
      <c r="H104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-4.5000000000000014E-3</v>
      </c>
      <c r="J104" s="88">
        <v>2.9000000000000001E-2</v>
      </c>
      <c r="K104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-4.5000000000000014E-3</v>
      </c>
    </row>
    <row r="105" spans="4:11" x14ac:dyDescent="0.2">
      <c r="D105" s="88">
        <v>2.8000000000000001E-2</v>
      </c>
      <c r="E105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-4.0000000000000001E-3</v>
      </c>
      <c r="G105" s="88">
        <v>2.8000000000000001E-2</v>
      </c>
      <c r="H105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-4.0000000000000001E-3</v>
      </c>
      <c r="J105" s="88">
        <v>2.8000000000000001E-2</v>
      </c>
      <c r="K105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-4.0000000000000001E-3</v>
      </c>
    </row>
    <row r="106" spans="4:11" x14ac:dyDescent="0.2">
      <c r="D106" s="88">
        <v>2.7E-2</v>
      </c>
      <c r="E106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-3.4999999999999996E-3</v>
      </c>
      <c r="G106" s="88">
        <v>2.7E-2</v>
      </c>
      <c r="H106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-3.4999999999999996E-3</v>
      </c>
      <c r="J106" s="88">
        <v>2.7E-2</v>
      </c>
      <c r="K106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-3.4999999999999996E-3</v>
      </c>
    </row>
    <row r="107" spans="4:11" x14ac:dyDescent="0.2">
      <c r="D107" s="88">
        <v>2.5999999999999999E-2</v>
      </c>
      <c r="E107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-2.9999999999999992E-3</v>
      </c>
      <c r="G107" s="88">
        <v>2.5999999999999999E-2</v>
      </c>
      <c r="H107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-2.9999999999999992E-3</v>
      </c>
      <c r="J107" s="88">
        <v>2.5999999999999999E-2</v>
      </c>
      <c r="K107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-2.9999999999999992E-3</v>
      </c>
    </row>
    <row r="108" spans="4:11" x14ac:dyDescent="0.2">
      <c r="D108" s="88">
        <v>2.5000000000000001E-2</v>
      </c>
      <c r="E108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-2.5000000000000001E-3</v>
      </c>
      <c r="G108" s="88">
        <v>2.5000000000000001E-2</v>
      </c>
      <c r="H108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-2.5000000000000001E-3</v>
      </c>
      <c r="J108" s="88">
        <v>2.5000000000000001E-2</v>
      </c>
      <c r="K108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-2.5000000000000001E-3</v>
      </c>
    </row>
    <row r="109" spans="4:11" x14ac:dyDescent="0.2">
      <c r="D109" s="88">
        <v>2.4E-2</v>
      </c>
      <c r="E109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-2.3999999999999998E-3</v>
      </c>
      <c r="G109" s="88">
        <v>2.4E-2</v>
      </c>
      <c r="H109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-2.3999999999999998E-3</v>
      </c>
      <c r="J109" s="88">
        <v>2.4E-2</v>
      </c>
      <c r="K109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-2.3999999999999998E-3</v>
      </c>
    </row>
    <row r="110" spans="4:11" x14ac:dyDescent="0.2">
      <c r="D110" s="88">
        <v>2.3E-2</v>
      </c>
      <c r="E110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-2.2999999999999995E-3</v>
      </c>
      <c r="G110" s="88">
        <v>2.3E-2</v>
      </c>
      <c r="H110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-2.2999999999999995E-3</v>
      </c>
      <c r="J110" s="88">
        <v>2.3E-2</v>
      </c>
      <c r="K110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-2.2999999999999995E-3</v>
      </c>
    </row>
    <row r="111" spans="4:11" x14ac:dyDescent="0.2">
      <c r="D111" s="88">
        <v>2.1999999999999999E-2</v>
      </c>
      <c r="E111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-2.1999999999999993E-3</v>
      </c>
      <c r="G111" s="88">
        <v>2.1999999999999999E-2</v>
      </c>
      <c r="H111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-2.1999999999999993E-3</v>
      </c>
      <c r="J111" s="88">
        <v>2.1999999999999999E-2</v>
      </c>
      <c r="K111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-2.1999999999999993E-3</v>
      </c>
    </row>
    <row r="112" spans="4:11" x14ac:dyDescent="0.2">
      <c r="D112" s="88">
        <v>2.1000000000000001E-2</v>
      </c>
      <c r="E112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-2.0999999999999999E-3</v>
      </c>
      <c r="G112" s="88">
        <v>2.1000000000000001E-2</v>
      </c>
      <c r="H112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-2.0999999999999999E-3</v>
      </c>
      <c r="J112" s="88">
        <v>2.1000000000000001E-2</v>
      </c>
      <c r="K112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-2.0999999999999999E-3</v>
      </c>
    </row>
    <row r="113" spans="4:11" x14ac:dyDescent="0.2">
      <c r="D113" s="88">
        <v>0.02</v>
      </c>
      <c r="E113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-1.9999999999999996E-3</v>
      </c>
      <c r="G113" s="88">
        <v>0.02</v>
      </c>
      <c r="H113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-1.9999999999999996E-3</v>
      </c>
      <c r="J113" s="88">
        <v>0.02</v>
      </c>
      <c r="K113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-1.9999999999999996E-3</v>
      </c>
    </row>
    <row r="114" spans="4:11" x14ac:dyDescent="0.2">
      <c r="D114" s="88">
        <v>1.9E-2</v>
      </c>
      <c r="E114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-1.8999999999999993E-3</v>
      </c>
      <c r="G114" s="88">
        <v>1.9E-2</v>
      </c>
      <c r="H114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-1.8999999999999993E-3</v>
      </c>
      <c r="J114" s="88">
        <v>1.9E-2</v>
      </c>
      <c r="K114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-1.8999999999999993E-3</v>
      </c>
    </row>
    <row r="115" spans="4:11" x14ac:dyDescent="0.2">
      <c r="D115" s="88">
        <v>1.7999999999999999E-2</v>
      </c>
      <c r="E115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-1.8E-3</v>
      </c>
      <c r="G115" s="88">
        <v>1.7999999999999999E-2</v>
      </c>
      <c r="H115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-1.8E-3</v>
      </c>
      <c r="J115" s="88">
        <v>1.7999999999999999E-2</v>
      </c>
      <c r="K115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-1.8E-3</v>
      </c>
    </row>
    <row r="116" spans="4:11" x14ac:dyDescent="0.2">
      <c r="D116" s="88">
        <v>1.7000000000000001E-2</v>
      </c>
      <c r="E116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-1.6999999999999997E-3</v>
      </c>
      <c r="G116" s="88">
        <v>1.7000000000000001E-2</v>
      </c>
      <c r="H116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-1.6999999999999997E-3</v>
      </c>
      <c r="J116" s="88">
        <v>1.7000000000000001E-2</v>
      </c>
      <c r="K116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-1.6999999999999997E-3</v>
      </c>
    </row>
    <row r="117" spans="4:11" x14ac:dyDescent="0.2">
      <c r="D117" s="88">
        <v>1.6E-2</v>
      </c>
      <c r="E117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-1.6000000000000003E-3</v>
      </c>
      <c r="G117" s="88">
        <v>1.6E-2</v>
      </c>
      <c r="H117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-1.6000000000000003E-3</v>
      </c>
      <c r="J117" s="88">
        <v>1.6E-2</v>
      </c>
      <c r="K117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-1.6000000000000003E-3</v>
      </c>
    </row>
    <row r="118" spans="4:11" x14ac:dyDescent="0.2">
      <c r="D118" s="88">
        <v>1.4999999999999999E-2</v>
      </c>
      <c r="E118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-1.5E-3</v>
      </c>
      <c r="G118" s="88">
        <v>1.4999999999999999E-2</v>
      </c>
      <c r="H118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-1.5E-3</v>
      </c>
      <c r="J118" s="88">
        <v>1.4999999999999999E-2</v>
      </c>
      <c r="K118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-1.5E-3</v>
      </c>
    </row>
    <row r="119" spans="4:11" x14ac:dyDescent="0.2">
      <c r="D119" s="88">
        <v>1.4E-2</v>
      </c>
      <c r="E119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-1.3999999999999998E-3</v>
      </c>
      <c r="G119" s="88">
        <v>1.4E-2</v>
      </c>
      <c r="H119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-1.3999999999999998E-3</v>
      </c>
      <c r="J119" s="88">
        <v>1.4E-2</v>
      </c>
      <c r="K119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-1.3999999999999998E-3</v>
      </c>
    </row>
    <row r="120" spans="4:11" x14ac:dyDescent="0.2">
      <c r="D120" s="88">
        <v>1.2999999999999999E-2</v>
      </c>
      <c r="E120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-1.2999999999999999E-3</v>
      </c>
      <c r="G120" s="88">
        <v>1.2999999999999999E-2</v>
      </c>
      <c r="H120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-1.2999999999999999E-3</v>
      </c>
      <c r="J120" s="88">
        <v>1.2999999999999999E-2</v>
      </c>
      <c r="K120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-1.2999999999999999E-3</v>
      </c>
    </row>
    <row r="121" spans="4:11" x14ac:dyDescent="0.2">
      <c r="D121" s="88">
        <v>1.2E-2</v>
      </c>
      <c r="E121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-1.2000000000000001E-3</v>
      </c>
      <c r="G121" s="88">
        <v>1.2E-2</v>
      </c>
      <c r="H121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-1.2000000000000001E-3</v>
      </c>
      <c r="J121" s="88">
        <v>1.2E-2</v>
      </c>
      <c r="K121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-1.2000000000000001E-3</v>
      </c>
    </row>
    <row r="122" spans="4:11" x14ac:dyDescent="0.2">
      <c r="D122" s="88">
        <v>1.0999999999999999E-2</v>
      </c>
      <c r="E122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-1.0999999999999998E-3</v>
      </c>
      <c r="G122" s="88">
        <v>1.0999999999999999E-2</v>
      </c>
      <c r="H122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-1.0999999999999998E-3</v>
      </c>
      <c r="J122" s="88">
        <v>1.0999999999999999E-2</v>
      </c>
      <c r="K122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-1.0999999999999998E-3</v>
      </c>
    </row>
    <row r="123" spans="4:11" x14ac:dyDescent="0.2">
      <c r="D123" s="88">
        <v>0.01</v>
      </c>
      <c r="E123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-1.0000000000000005E-3</v>
      </c>
      <c r="G123" s="88">
        <v>0.01</v>
      </c>
      <c r="H123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-1.0000000000000005E-3</v>
      </c>
      <c r="J123" s="88">
        <v>0.01</v>
      </c>
      <c r="K123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-1.0000000000000005E-3</v>
      </c>
    </row>
    <row r="124" spans="4:11" x14ac:dyDescent="0.2">
      <c r="D124" s="88">
        <v>8.9999999999999993E-3</v>
      </c>
      <c r="E124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-9.0000000000000019E-4</v>
      </c>
      <c r="G124" s="88">
        <v>8.9999999999999993E-3</v>
      </c>
      <c r="H124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-9.0000000000000019E-4</v>
      </c>
      <c r="J124" s="88">
        <v>8.9999999999999993E-3</v>
      </c>
      <c r="K124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-9.0000000000000019E-4</v>
      </c>
    </row>
    <row r="125" spans="4:11" x14ac:dyDescent="0.2">
      <c r="D125" s="88">
        <v>8.0000000000000002E-3</v>
      </c>
      <c r="E125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-7.9999999999999993E-4</v>
      </c>
      <c r="G125" s="88">
        <v>8.0000000000000002E-3</v>
      </c>
      <c r="H125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-7.9999999999999993E-4</v>
      </c>
      <c r="J125" s="88">
        <v>8.0000000000000002E-3</v>
      </c>
      <c r="K125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-7.9999999999999993E-4</v>
      </c>
    </row>
    <row r="126" spans="4:11" x14ac:dyDescent="0.2">
      <c r="D126" s="88">
        <v>7.0000000000000001E-3</v>
      </c>
      <c r="E126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-7.000000000000001E-4</v>
      </c>
      <c r="G126" s="88">
        <v>7.0000000000000001E-3</v>
      </c>
      <c r="H126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-7.000000000000001E-4</v>
      </c>
      <c r="J126" s="88">
        <v>7.0000000000000001E-3</v>
      </c>
      <c r="K126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-7.000000000000001E-4</v>
      </c>
    </row>
    <row r="127" spans="4:11" x14ac:dyDescent="0.2">
      <c r="D127" s="88">
        <v>6.0000000000000001E-3</v>
      </c>
      <c r="E127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-5.9999999999999984E-4</v>
      </c>
      <c r="G127" s="88">
        <v>6.0000000000000001E-3</v>
      </c>
      <c r="H127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-5.9999999999999984E-4</v>
      </c>
      <c r="J127" s="88">
        <v>6.0000000000000001E-3</v>
      </c>
      <c r="K127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-5.9999999999999984E-4</v>
      </c>
    </row>
    <row r="128" spans="4:11" x14ac:dyDescent="0.2">
      <c r="D128" s="88">
        <v>5.0000000000000001E-3</v>
      </c>
      <c r="E128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-5.0000000000000001E-4</v>
      </c>
      <c r="G128" s="88">
        <v>5.0000000000000001E-3</v>
      </c>
      <c r="H128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-5.0000000000000001E-4</v>
      </c>
      <c r="J128" s="88">
        <v>5.0000000000000001E-3</v>
      </c>
      <c r="K128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-5.0000000000000001E-4</v>
      </c>
    </row>
    <row r="129" spans="4:11" x14ac:dyDescent="0.2">
      <c r="D129" s="88">
        <v>4.0000000000000001E-3</v>
      </c>
      <c r="E129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-3.9999999999999975E-4</v>
      </c>
      <c r="G129" s="88">
        <v>4.0000000000000001E-3</v>
      </c>
      <c r="H129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-3.9999999999999975E-4</v>
      </c>
      <c r="J129" s="88">
        <v>4.0000000000000001E-3</v>
      </c>
      <c r="K129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-3.9999999999999975E-4</v>
      </c>
    </row>
    <row r="130" spans="4:11" x14ac:dyDescent="0.2">
      <c r="D130" s="88">
        <v>2.9999999999998999E-3</v>
      </c>
      <c r="E130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-2.9999999999998994E-4</v>
      </c>
      <c r="G130" s="88">
        <v>2.9999999999998999E-3</v>
      </c>
      <c r="H130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-2.9999999999998994E-4</v>
      </c>
      <c r="J130" s="88">
        <v>2.9999999999998999E-3</v>
      </c>
      <c r="K130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-2.9999999999998994E-4</v>
      </c>
    </row>
    <row r="131" spans="4:11" x14ac:dyDescent="0.2">
      <c r="D131" s="88">
        <v>1.9999999999998999E-3</v>
      </c>
      <c r="E131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-1.9999999999999012E-4</v>
      </c>
      <c r="G131" s="88">
        <v>1.9999999999998999E-3</v>
      </c>
      <c r="H131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-1.9999999999999012E-4</v>
      </c>
      <c r="J131" s="88">
        <v>1.9999999999998999E-3</v>
      </c>
      <c r="K131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-1.9999999999999012E-4</v>
      </c>
    </row>
    <row r="132" spans="4:11" x14ac:dyDescent="0.2">
      <c r="D132" s="88">
        <v>9.9999999999989702E-4</v>
      </c>
      <c r="E132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-9.9999999999989854E-5</v>
      </c>
      <c r="G132" s="88">
        <v>9.9999999999989702E-4</v>
      </c>
      <c r="H132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-9.9999999999989854E-5</v>
      </c>
      <c r="J132" s="88">
        <v>9.9999999999989702E-4</v>
      </c>
      <c r="K132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-9.9999999999989854E-5</v>
      </c>
    </row>
    <row r="133" spans="4:11" x14ac:dyDescent="0.2">
      <c r="D133" s="88">
        <v>-1.0408340855860799E-16</v>
      </c>
      <c r="E133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1.0408340855860843E-17</v>
      </c>
      <c r="G133" s="88">
        <v>-1.0408340855860799E-16</v>
      </c>
      <c r="H133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1.0408340855860843E-17</v>
      </c>
      <c r="J133" s="88">
        <v>-1.0408340855860799E-16</v>
      </c>
      <c r="K133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1.0408340855860843E-17</v>
      </c>
    </row>
    <row r="134" spans="4:11" x14ac:dyDescent="0.2">
      <c r="D134" s="88">
        <v>-1.0000000000001E-3</v>
      </c>
      <c r="E134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1.0000000000001024E-4</v>
      </c>
      <c r="G134" s="88">
        <v>-1.0000000000001E-3</v>
      </c>
      <c r="H134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1.0000000000001024E-4</v>
      </c>
      <c r="J134" s="88">
        <v>-1.0000000000001E-3</v>
      </c>
      <c r="K134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1.0000000000001024E-4</v>
      </c>
    </row>
    <row r="135" spans="4:11" x14ac:dyDescent="0.2">
      <c r="D135" s="88">
        <v>-2.0000000000000998E-3</v>
      </c>
      <c r="E135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2.0000000000001007E-4</v>
      </c>
      <c r="G135" s="88">
        <v>-2.0000000000000998E-3</v>
      </c>
      <c r="H135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2.0000000000001007E-4</v>
      </c>
      <c r="J135" s="88">
        <v>-2.0000000000000998E-3</v>
      </c>
      <c r="K135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2.0000000000001007E-4</v>
      </c>
    </row>
    <row r="136" spans="4:11" x14ac:dyDescent="0.2">
      <c r="D136" s="88">
        <v>-3.0000000000000998E-3</v>
      </c>
      <c r="E136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3.0000000000000989E-4</v>
      </c>
      <c r="G136" s="88">
        <v>-3.0000000000000998E-3</v>
      </c>
      <c r="H136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3.0000000000000989E-4</v>
      </c>
      <c r="J136" s="88">
        <v>-3.0000000000000998E-3</v>
      </c>
      <c r="K136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3.0000000000000989E-4</v>
      </c>
    </row>
    <row r="137" spans="4:11" x14ac:dyDescent="0.2">
      <c r="D137" s="88">
        <v>-4.0000000000000998E-3</v>
      </c>
      <c r="E137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4.0000000000001016E-4</v>
      </c>
      <c r="G137" s="88">
        <v>-4.0000000000000998E-3</v>
      </c>
      <c r="H137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4.0000000000001016E-4</v>
      </c>
      <c r="J137" s="88">
        <v>-4.0000000000000998E-3</v>
      </c>
      <c r="K137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4.0000000000001016E-4</v>
      </c>
    </row>
    <row r="138" spans="4:11" x14ac:dyDescent="0.2">
      <c r="D138" s="88">
        <v>-5.0000000000000999E-3</v>
      </c>
      <c r="E138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5.0000000000000999E-4</v>
      </c>
      <c r="G138" s="88">
        <v>-5.0000000000000999E-3</v>
      </c>
      <c r="H138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5.0000000000000999E-4</v>
      </c>
      <c r="J138" s="88">
        <v>-5.0000000000000999E-3</v>
      </c>
      <c r="K138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5.0000000000000999E-4</v>
      </c>
    </row>
    <row r="139" spans="4:11" x14ac:dyDescent="0.2">
      <c r="D139" s="88">
        <v>-6.0000000000000999E-3</v>
      </c>
      <c r="E139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6.0000000000000981E-4</v>
      </c>
      <c r="G139" s="88">
        <v>-6.0000000000000999E-3</v>
      </c>
      <c r="H139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6.0000000000000981E-4</v>
      </c>
      <c r="J139" s="88">
        <v>-6.0000000000000999E-3</v>
      </c>
      <c r="K139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6.0000000000000981E-4</v>
      </c>
    </row>
    <row r="140" spans="4:11" x14ac:dyDescent="0.2">
      <c r="D140" s="88">
        <v>-7.0000000000000999E-3</v>
      </c>
      <c r="E140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7.0000000000001008E-4</v>
      </c>
      <c r="G140" s="88">
        <v>-7.0000000000000999E-3</v>
      </c>
      <c r="H140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7.0000000000001008E-4</v>
      </c>
      <c r="J140" s="88">
        <v>-7.0000000000000999E-3</v>
      </c>
      <c r="K140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7.0000000000001008E-4</v>
      </c>
    </row>
    <row r="141" spans="4:11" x14ac:dyDescent="0.2">
      <c r="D141" s="88">
        <v>-8.0000000000001008E-3</v>
      </c>
      <c r="E141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8.0000000000001012E-4</v>
      </c>
      <c r="G141" s="88">
        <v>-8.0000000000001008E-3</v>
      </c>
      <c r="H141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8.0000000000001012E-4</v>
      </c>
      <c r="J141" s="88">
        <v>-8.0000000000001008E-3</v>
      </c>
      <c r="K141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8.0000000000001012E-4</v>
      </c>
    </row>
    <row r="142" spans="4:11" x14ac:dyDescent="0.2">
      <c r="D142" s="88">
        <v>-9.0000000000001103E-3</v>
      </c>
      <c r="E142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9.0000000000001103E-4</v>
      </c>
      <c r="G142" s="88">
        <v>-9.0000000000001103E-3</v>
      </c>
      <c r="H142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9.0000000000001103E-4</v>
      </c>
      <c r="J142" s="88">
        <v>-9.0000000000001103E-3</v>
      </c>
      <c r="K142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9.0000000000001103E-4</v>
      </c>
    </row>
    <row r="143" spans="4:11" x14ac:dyDescent="0.2">
      <c r="D143" s="88">
        <v>-1.0000000000000101E-2</v>
      </c>
      <c r="E143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1.00000000000001E-3</v>
      </c>
      <c r="G143" s="88">
        <v>-1.0000000000000101E-2</v>
      </c>
      <c r="H143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1.00000000000001E-3</v>
      </c>
      <c r="J143" s="88">
        <v>-1.0000000000000101E-2</v>
      </c>
      <c r="K143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1.00000000000001E-3</v>
      </c>
    </row>
    <row r="144" spans="4:11" x14ac:dyDescent="0.2">
      <c r="D144" s="88">
        <v>-1.10000000000001E-2</v>
      </c>
      <c r="E144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1.10000000000001E-3</v>
      </c>
      <c r="G144" s="88">
        <v>-1.10000000000001E-2</v>
      </c>
      <c r="H144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1.10000000000001E-3</v>
      </c>
      <c r="J144" s="88">
        <v>-1.10000000000001E-2</v>
      </c>
      <c r="K144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1.10000000000001E-3</v>
      </c>
    </row>
    <row r="145" spans="4:11" x14ac:dyDescent="0.2">
      <c r="D145" s="88">
        <v>-1.2000000000000101E-2</v>
      </c>
      <c r="E145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1.2000000000000101E-3</v>
      </c>
      <c r="G145" s="88">
        <v>-1.2000000000000101E-2</v>
      </c>
      <c r="H145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1.2000000000000101E-3</v>
      </c>
      <c r="J145" s="88">
        <v>-1.2000000000000101E-2</v>
      </c>
      <c r="K145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1.2000000000000101E-3</v>
      </c>
    </row>
    <row r="146" spans="4:11" x14ac:dyDescent="0.2">
      <c r="D146" s="88">
        <v>-1.30000000000001E-2</v>
      </c>
      <c r="E146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1.3000000000000099E-3</v>
      </c>
      <c r="G146" s="88">
        <v>-1.30000000000001E-2</v>
      </c>
      <c r="H146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1.3000000000000099E-3</v>
      </c>
      <c r="J146" s="88">
        <v>-1.30000000000001E-2</v>
      </c>
      <c r="K146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1.3000000000000099E-3</v>
      </c>
    </row>
    <row r="147" spans="4:11" x14ac:dyDescent="0.2">
      <c r="D147" s="88">
        <v>-1.4000000000000099E-2</v>
      </c>
      <c r="E147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1.4000000000000097E-3</v>
      </c>
      <c r="G147" s="88">
        <v>-1.4000000000000099E-2</v>
      </c>
      <c r="H147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1.4000000000000097E-3</v>
      </c>
      <c r="J147" s="88">
        <v>-1.4000000000000099E-2</v>
      </c>
      <c r="K147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1.4000000000000097E-3</v>
      </c>
    </row>
    <row r="148" spans="4:11" x14ac:dyDescent="0.2">
      <c r="D148" s="88">
        <v>-1.50000000000001E-2</v>
      </c>
      <c r="E148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1.50000000000001E-3</v>
      </c>
      <c r="G148" s="88">
        <v>-1.50000000000001E-2</v>
      </c>
      <c r="H148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1.50000000000001E-3</v>
      </c>
      <c r="J148" s="88">
        <v>-1.50000000000001E-2</v>
      </c>
      <c r="K148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1.50000000000001E-3</v>
      </c>
    </row>
    <row r="149" spans="4:11" x14ac:dyDescent="0.2">
      <c r="D149" s="88">
        <v>-1.6000000000000101E-2</v>
      </c>
      <c r="E149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1.6000000000000101E-3</v>
      </c>
      <c r="G149" s="88">
        <v>-1.6000000000000101E-2</v>
      </c>
      <c r="H149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1.6000000000000101E-3</v>
      </c>
      <c r="J149" s="88">
        <v>-1.6000000000000101E-2</v>
      </c>
      <c r="K149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1.6000000000000101E-3</v>
      </c>
    </row>
    <row r="150" spans="4:11" x14ac:dyDescent="0.2">
      <c r="D150" s="88">
        <v>-1.7000000000000098E-2</v>
      </c>
      <c r="E150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1.7000000000000097E-3</v>
      </c>
      <c r="G150" s="88">
        <v>-1.7000000000000098E-2</v>
      </c>
      <c r="H150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1.7000000000000097E-3</v>
      </c>
      <c r="J150" s="88">
        <v>-1.7000000000000098E-2</v>
      </c>
      <c r="K150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1.7000000000000097E-3</v>
      </c>
    </row>
    <row r="151" spans="4:11" x14ac:dyDescent="0.2">
      <c r="D151" s="88">
        <v>-1.8000000000000099E-2</v>
      </c>
      <c r="E151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1.8000000000000099E-3</v>
      </c>
      <c r="G151" s="88">
        <v>-1.8000000000000099E-2</v>
      </c>
      <c r="H151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1.8000000000000099E-3</v>
      </c>
      <c r="J151" s="88">
        <v>-1.8000000000000099E-2</v>
      </c>
      <c r="K151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1.8000000000000099E-3</v>
      </c>
    </row>
    <row r="152" spans="4:11" x14ac:dyDescent="0.2">
      <c r="D152" s="88">
        <v>-1.90000000000001E-2</v>
      </c>
      <c r="E152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1.90000000000001E-3</v>
      </c>
      <c r="G152" s="88">
        <v>-1.90000000000001E-2</v>
      </c>
      <c r="H152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1.90000000000001E-3</v>
      </c>
      <c r="J152" s="88">
        <v>-1.90000000000001E-2</v>
      </c>
      <c r="K152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1.90000000000001E-3</v>
      </c>
    </row>
    <row r="153" spans="4:11" x14ac:dyDescent="0.2">
      <c r="D153" s="88">
        <v>-2.0000000000000101E-2</v>
      </c>
      <c r="E153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2.00000000000001E-3</v>
      </c>
      <c r="G153" s="88">
        <v>-2.0000000000000101E-2</v>
      </c>
      <c r="H153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2.00000000000001E-3</v>
      </c>
      <c r="J153" s="88">
        <v>-2.0000000000000101E-2</v>
      </c>
      <c r="K153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2.00000000000001E-3</v>
      </c>
    </row>
    <row r="154" spans="4:11" x14ac:dyDescent="0.2">
      <c r="D154" s="88">
        <v>-2.1000000000000098E-2</v>
      </c>
      <c r="E154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2.1000000000000098E-3</v>
      </c>
      <c r="G154" s="88">
        <v>-2.1000000000000098E-2</v>
      </c>
      <c r="H154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2.1000000000000098E-3</v>
      </c>
      <c r="J154" s="88">
        <v>-2.1000000000000098E-2</v>
      </c>
      <c r="K154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2.1000000000000098E-3</v>
      </c>
    </row>
    <row r="155" spans="4:11" x14ac:dyDescent="0.2">
      <c r="D155" s="88">
        <v>-2.2000000000000099E-2</v>
      </c>
      <c r="E155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2.2000000000000097E-3</v>
      </c>
      <c r="G155" s="88">
        <v>-2.2000000000000099E-2</v>
      </c>
      <c r="H155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2.2000000000000097E-3</v>
      </c>
      <c r="J155" s="88">
        <v>-2.2000000000000099E-2</v>
      </c>
      <c r="K155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2.2000000000000097E-3</v>
      </c>
    </row>
    <row r="156" spans="4:11" x14ac:dyDescent="0.2">
      <c r="D156" s="88">
        <v>-2.30000000000001E-2</v>
      </c>
      <c r="E156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2.3000000000000099E-3</v>
      </c>
      <c r="G156" s="88">
        <v>-2.30000000000001E-2</v>
      </c>
      <c r="H156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2.3000000000000099E-3</v>
      </c>
      <c r="J156" s="88">
        <v>-2.30000000000001E-2</v>
      </c>
      <c r="K156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2.3000000000000099E-3</v>
      </c>
    </row>
    <row r="157" spans="4:11" x14ac:dyDescent="0.2">
      <c r="D157" s="88">
        <v>-2.4000000000000101E-2</v>
      </c>
      <c r="E157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2.4000000000000102E-3</v>
      </c>
      <c r="G157" s="88">
        <v>-2.4000000000000101E-2</v>
      </c>
      <c r="H157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2.4000000000000102E-3</v>
      </c>
      <c r="J157" s="88">
        <v>-2.4000000000000101E-2</v>
      </c>
      <c r="K157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2.4000000000000102E-3</v>
      </c>
    </row>
    <row r="158" spans="4:11" x14ac:dyDescent="0.2">
      <c r="D158" s="88">
        <v>-2.5000000000000099E-2</v>
      </c>
      <c r="E158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2.5000000000000486E-3</v>
      </c>
      <c r="G158" s="88">
        <v>-2.5000000000000099E-2</v>
      </c>
      <c r="H158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2.5000000000000486E-3</v>
      </c>
      <c r="J158" s="88">
        <v>-2.5000000000000099E-2</v>
      </c>
      <c r="K158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2.5000000000000486E-3</v>
      </c>
    </row>
    <row r="159" spans="4:11" x14ac:dyDescent="0.2">
      <c r="D159" s="88">
        <v>-2.6000000000000099E-2</v>
      </c>
      <c r="E159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3.0000000000000495E-3</v>
      </c>
      <c r="G159" s="88">
        <v>-2.6000000000000099E-2</v>
      </c>
      <c r="H159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3.0000000000000495E-3</v>
      </c>
      <c r="J159" s="88">
        <v>-2.6000000000000099E-2</v>
      </c>
      <c r="K159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3.0000000000000495E-3</v>
      </c>
    </row>
    <row r="160" spans="4:11" x14ac:dyDescent="0.2">
      <c r="D160" s="88">
        <v>-2.70000000000001E-2</v>
      </c>
      <c r="E160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3.5000000000000499E-3</v>
      </c>
      <c r="G160" s="88">
        <v>-2.70000000000001E-2</v>
      </c>
      <c r="H160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3.5000000000000499E-3</v>
      </c>
      <c r="J160" s="88">
        <v>-2.70000000000001E-2</v>
      </c>
      <c r="K160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3.5000000000000499E-3</v>
      </c>
    </row>
    <row r="161" spans="4:11" x14ac:dyDescent="0.2">
      <c r="D161" s="88">
        <v>-2.8000000000000101E-2</v>
      </c>
      <c r="E161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4.0000000000000504E-3</v>
      </c>
      <c r="G161" s="88">
        <v>-2.8000000000000101E-2</v>
      </c>
      <c r="H161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4.0000000000000504E-3</v>
      </c>
      <c r="J161" s="88">
        <v>-2.8000000000000101E-2</v>
      </c>
      <c r="K161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4.0000000000000504E-3</v>
      </c>
    </row>
    <row r="162" spans="4:11" x14ac:dyDescent="0.2">
      <c r="D162" s="88">
        <v>-2.9000000000000099E-2</v>
      </c>
      <c r="E162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4.50000000000005E-3</v>
      </c>
      <c r="G162" s="88">
        <v>-2.9000000000000099E-2</v>
      </c>
      <c r="H162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4.50000000000005E-3</v>
      </c>
      <c r="J162" s="88">
        <v>-2.9000000000000099E-2</v>
      </c>
      <c r="K162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4.50000000000005E-3</v>
      </c>
    </row>
    <row r="163" spans="4:11" x14ac:dyDescent="0.2">
      <c r="D163" s="88">
        <v>-3.00000000000001E-2</v>
      </c>
      <c r="E163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63" s="88">
        <v>-3.00000000000001E-2</v>
      </c>
      <c r="H163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63" s="88">
        <v>-3.00000000000001E-2</v>
      </c>
      <c r="K163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64" spans="4:11" x14ac:dyDescent="0.2">
      <c r="D164" s="88">
        <v>-3.10000000000001E-2</v>
      </c>
      <c r="E164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64" s="88">
        <v>-3.10000000000001E-2</v>
      </c>
      <c r="H164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64" s="88">
        <v>-3.10000000000001E-2</v>
      </c>
      <c r="K164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65" spans="4:11" x14ac:dyDescent="0.2">
      <c r="D165" s="88">
        <v>-3.2000000000000098E-2</v>
      </c>
      <c r="E165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65" s="88">
        <v>-3.2000000000000098E-2</v>
      </c>
      <c r="H165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65" s="88">
        <v>-3.2000000000000098E-2</v>
      </c>
      <c r="K165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66" spans="4:11" x14ac:dyDescent="0.2">
      <c r="D166" s="88">
        <v>-3.3000000000000099E-2</v>
      </c>
      <c r="E166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66" s="88">
        <v>-3.3000000000000099E-2</v>
      </c>
      <c r="H166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66" s="88">
        <v>-3.3000000000000099E-2</v>
      </c>
      <c r="K166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67" spans="4:11" x14ac:dyDescent="0.2">
      <c r="D167" s="88">
        <v>-3.40000000000001E-2</v>
      </c>
      <c r="E167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67" s="88">
        <v>-3.40000000000001E-2</v>
      </c>
      <c r="H167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67" s="88">
        <v>-3.40000000000001E-2</v>
      </c>
      <c r="K167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68" spans="4:11" x14ac:dyDescent="0.2">
      <c r="D168" s="88">
        <v>-3.50000000000001E-2</v>
      </c>
      <c r="E168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68" s="88">
        <v>-3.50000000000001E-2</v>
      </c>
      <c r="H168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68" s="88">
        <v>-3.50000000000001E-2</v>
      </c>
      <c r="K168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69" spans="4:11" x14ac:dyDescent="0.2">
      <c r="D169" s="88">
        <v>-3.6000000000000101E-2</v>
      </c>
      <c r="E169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69" s="88">
        <v>-3.6000000000000101E-2</v>
      </c>
      <c r="H169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69" s="88">
        <v>-3.6000000000000101E-2</v>
      </c>
      <c r="K169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70" spans="4:11" x14ac:dyDescent="0.2">
      <c r="D170" s="88">
        <v>-3.7000000000000102E-2</v>
      </c>
      <c r="E170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70" s="88">
        <v>-3.7000000000000102E-2</v>
      </c>
      <c r="H170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70" s="88">
        <v>-3.7000000000000102E-2</v>
      </c>
      <c r="K170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71" spans="4:11" x14ac:dyDescent="0.2">
      <c r="D171" s="88">
        <v>-3.8000000000000103E-2</v>
      </c>
      <c r="E171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71" s="88">
        <v>-3.8000000000000103E-2</v>
      </c>
      <c r="H171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71" s="88">
        <v>-3.8000000000000103E-2</v>
      </c>
      <c r="K171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72" spans="4:11" x14ac:dyDescent="0.2">
      <c r="D172" s="88">
        <v>-3.9000000000000097E-2</v>
      </c>
      <c r="E172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72" s="88">
        <v>-3.9000000000000097E-2</v>
      </c>
      <c r="H172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72" s="88">
        <v>-3.9000000000000097E-2</v>
      </c>
      <c r="K172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73" spans="4:11" x14ac:dyDescent="0.2">
      <c r="D173" s="88">
        <v>-0.04</v>
      </c>
      <c r="E173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73" s="88">
        <v>-0.04</v>
      </c>
      <c r="H173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73" s="88">
        <v>-0.04</v>
      </c>
      <c r="K173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74" spans="4:11" x14ac:dyDescent="0.2">
      <c r="D174" s="88">
        <v>-4.1000000000000002E-2</v>
      </c>
      <c r="E174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74" s="88">
        <v>-4.1000000000000002E-2</v>
      </c>
      <c r="H174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74" s="88">
        <v>-4.1000000000000002E-2</v>
      </c>
      <c r="K174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75" spans="4:11" x14ac:dyDescent="0.2">
      <c r="D175" s="88">
        <v>-4.2000000000000003E-2</v>
      </c>
      <c r="E175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75" s="88">
        <v>-4.2000000000000003E-2</v>
      </c>
      <c r="H175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75" s="88">
        <v>-4.2000000000000003E-2</v>
      </c>
      <c r="K175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76" spans="4:11" x14ac:dyDescent="0.2">
      <c r="D176" s="88">
        <v>-4.2999999999999997E-2</v>
      </c>
      <c r="E176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76" s="88">
        <v>-4.2999999999999997E-2</v>
      </c>
      <c r="H176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76" s="88">
        <v>-4.2999999999999997E-2</v>
      </c>
      <c r="K176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77" spans="4:11" x14ac:dyDescent="0.2">
      <c r="D177" s="88">
        <v>-4.3999999999999997E-2</v>
      </c>
      <c r="E177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77" s="88">
        <v>-4.3999999999999997E-2</v>
      </c>
      <c r="H177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77" s="88">
        <v>-4.3999999999999997E-2</v>
      </c>
      <c r="K177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78" spans="4:11" x14ac:dyDescent="0.2">
      <c r="D178" s="88">
        <v>-4.4999999999999998E-2</v>
      </c>
      <c r="E178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78" s="88">
        <v>-4.4999999999999998E-2</v>
      </c>
      <c r="H178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78" s="88">
        <v>-4.4999999999999998E-2</v>
      </c>
      <c r="K178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79" spans="4:11" x14ac:dyDescent="0.2">
      <c r="D179" s="88">
        <v>-4.5999999999999999E-2</v>
      </c>
      <c r="E179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79" s="88">
        <v>-4.5999999999999999E-2</v>
      </c>
      <c r="H179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79" s="88">
        <v>-4.5999999999999999E-2</v>
      </c>
      <c r="K179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80" spans="4:11" x14ac:dyDescent="0.2">
      <c r="D180" s="88">
        <v>-4.7E-2</v>
      </c>
      <c r="E180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80" s="88">
        <v>-4.7E-2</v>
      </c>
      <c r="H180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80" s="88">
        <v>-4.7E-2</v>
      </c>
      <c r="K180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81" spans="4:11" x14ac:dyDescent="0.2">
      <c r="D181" s="88">
        <v>-4.8000000000000001E-2</v>
      </c>
      <c r="E181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81" s="88">
        <v>-4.8000000000000001E-2</v>
      </c>
      <c r="H181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81" s="88">
        <v>-4.8000000000000001E-2</v>
      </c>
      <c r="K181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82" spans="4:11" x14ac:dyDescent="0.2">
      <c r="D182" s="88">
        <v>-4.9000000000000002E-2</v>
      </c>
      <c r="E182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82" s="88">
        <v>-4.9000000000000002E-2</v>
      </c>
      <c r="H182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82" s="88">
        <v>-4.9000000000000002E-2</v>
      </c>
      <c r="K182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83" spans="4:11" x14ac:dyDescent="0.2">
      <c r="D183" s="88">
        <v>-0.05</v>
      </c>
      <c r="E183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83" s="88">
        <v>-0.05</v>
      </c>
      <c r="H183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83" s="88">
        <v>-0.05</v>
      </c>
      <c r="K183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84" spans="4:11" x14ac:dyDescent="0.2">
      <c r="D184" s="88">
        <v>-5.0999999999999997E-2</v>
      </c>
      <c r="E184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84" s="88">
        <v>-5.0999999999999997E-2</v>
      </c>
      <c r="H184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84" s="88">
        <v>-5.0999999999999997E-2</v>
      </c>
      <c r="K184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85" spans="4:11" x14ac:dyDescent="0.2">
      <c r="D185" s="88">
        <v>-5.1999999999999998E-2</v>
      </c>
      <c r="E185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85" s="88">
        <v>-5.1999999999999998E-2</v>
      </c>
      <c r="H185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85" s="88">
        <v>-5.1999999999999998E-2</v>
      </c>
      <c r="K185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86" spans="4:11" x14ac:dyDescent="0.2">
      <c r="D186" s="88">
        <v>-5.2999999999999999E-2</v>
      </c>
      <c r="E186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86" s="88">
        <v>-5.2999999999999999E-2</v>
      </c>
      <c r="H186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86" s="88">
        <v>-5.2999999999999999E-2</v>
      </c>
      <c r="K186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87" spans="4:11" x14ac:dyDescent="0.2">
      <c r="D187" s="88">
        <v>-5.3999999999999999E-2</v>
      </c>
      <c r="E187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87" s="88">
        <v>-5.3999999999999999E-2</v>
      </c>
      <c r="H187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87" s="88">
        <v>-5.3999999999999999E-2</v>
      </c>
      <c r="K187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88" spans="4:11" x14ac:dyDescent="0.2">
      <c r="D188" s="88">
        <v>-5.5E-2</v>
      </c>
      <c r="E188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88" s="88">
        <v>-5.5E-2</v>
      </c>
      <c r="H188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88" s="88">
        <v>-5.5E-2</v>
      </c>
      <c r="K188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89" spans="4:11" x14ac:dyDescent="0.2">
      <c r="D189" s="88">
        <v>-5.6000000000000001E-2</v>
      </c>
      <c r="E189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89" s="88">
        <v>-5.6000000000000001E-2</v>
      </c>
      <c r="H189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89" s="88">
        <v>-5.6000000000000001E-2</v>
      </c>
      <c r="K189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90" spans="4:11" x14ac:dyDescent="0.2">
      <c r="D190" s="88">
        <v>-5.7000000000000002E-2</v>
      </c>
      <c r="E190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90" s="88">
        <v>-5.7000000000000002E-2</v>
      </c>
      <c r="H190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90" s="88">
        <v>-5.7000000000000002E-2</v>
      </c>
      <c r="K190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91" spans="4:11" x14ac:dyDescent="0.2">
      <c r="D191" s="88">
        <v>-5.8000000000000003E-2</v>
      </c>
      <c r="E191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91" s="88">
        <v>-5.8000000000000003E-2</v>
      </c>
      <c r="H191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91" s="88">
        <v>-5.8000000000000003E-2</v>
      </c>
      <c r="K191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92" spans="4:11" x14ac:dyDescent="0.2">
      <c r="D192" s="88">
        <v>-5.8999999999999997E-2</v>
      </c>
      <c r="E192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92" s="88">
        <v>-5.8999999999999997E-2</v>
      </c>
      <c r="H192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92" s="88">
        <v>-5.8999999999999997E-2</v>
      </c>
      <c r="K192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  <row r="193" spans="4:11" x14ac:dyDescent="0.2">
      <c r="D193" s="88">
        <v>-0.06</v>
      </c>
      <c r="E193" s="12">
        <f>IF(SampleDfTYear125[[#This Row],[Sample DfT]]&gt;Zone1ConvergenceDfTYear1,Zone1ConvergenceValueYear1,IF(AND(SampleDfTYear125[[#This Row],[Sample DfT]]&gt;Zone2ConvergenceDfTYear1,SampleDfTYear125[[#This Row],[Sample DfT]]&lt;=Zone1ConvergenceDfTYear1),Zone2ConvergenceValueYear1+(SampleDfTYear125[[#This Row],[Sample DfT]]-Zone2ConvergenceDfTYear1)*(Zone1ConvergenceValueYear1-Zone2ConvergenceValueYear1)/(Zone1ConvergenceDfTYear1-Zone2ConvergenceDfTYear1),IF(AND(SampleDfTYear125[[#This Row],[Sample DfT]]&gt;Zone3ConvergenceDfTYear1,SampleDfTYear125[[#This Row],[Sample DfT]]&lt;=Zone2ConvergenceDfTYear1),Zone3ConvergenceValueYear1+(SampleDfTYear125[[#This Row],[Sample DfT]]-Zone3ConvergenceDfTYear1)*(Zone2ConvergenceValueYear1-Zone3ConvergenceValueYear1)/(Zone2ConvergenceDfTYear1-Zone3ConvergenceDfTYear1),IF(AND(SampleDfTYear125[[#This Row],[Sample DfT]]&gt;Zone4ConvergenceDfTYear1,SampleDfTYear125[[#This Row],[Sample DfT]]&lt;=Zone3ConvergenceDfTYear1),Zone4ConvergenceValueYear1+(SampleDfTYear125[[#This Row],[Sample DfT]]-Zone4ConvergenceDfTYear1)*(Zone3ConvergenceValueYear1-Zone4ConvergenceValueYear1)/(Zone3ConvergenceDfTYear1-Zone4ConvergenceDfTYear1),IF(SampleDfTYear125[[#This Row],[Sample DfT]]&lt;=Zone5ConvergenceDfTYear1,Zone5ConvergenceValueYear1,"ERROR")))))</f>
        <v>5.0000000000000001E-3</v>
      </c>
      <c r="G193" s="88">
        <v>-0.06</v>
      </c>
      <c r="H193" s="12">
        <f>IF(SampleDfTYear12226[[#This Row],[Sample DfT]]&gt;Zone1ConvergenceDfTYear1,Zone1ConvergenceValueYear1,IF(AND(SampleDfTYear12226[[#This Row],[Sample DfT]]&gt;Zone2ConvergenceDfTYear1,SampleDfTYear12226[[#This Row],[Sample DfT]]&lt;=Zone1ConvergenceDfTYear1),Zone2ConvergenceValueYear1+(SampleDfTYear12226[[#This Row],[Sample DfT]]-Zone2ConvergenceDfTYear1)*(Zone1ConvergenceValueYear1-Zone2ConvergenceValueYear1)/(Zone1ConvergenceDfTYear1-Zone2ConvergenceDfTYear1),IF(AND(SampleDfTYear12226[[#This Row],[Sample DfT]]&gt;Zone3ConvergenceDfTYear1,SampleDfTYear12226[[#This Row],[Sample DfT]]&lt;=Zone2ConvergenceDfTYear1),Zone3ConvergenceValueYear1+(SampleDfTYear12226[[#This Row],[Sample DfT]]-Zone3ConvergenceDfTYear1)*(Zone2ConvergenceValueYear1-Zone3ConvergenceValueYear1)/(Zone2ConvergenceDfTYear1-Zone3ConvergenceDfTYear1),IF(AND(SampleDfTYear12226[[#This Row],[Sample DfT]]&gt;Zone4ConvergenceDfTYear1,SampleDfTYear12226[[#This Row],[Sample DfT]]&lt;=Zone3ConvergenceDfTYear1),Zone4ConvergenceValueYear1+(SampleDfTYear12226[[#This Row],[Sample DfT]]-Zone4ConvergenceDfTYear1)*(Zone3ConvergenceValueYear1-Zone4ConvergenceValueYear1)/(Zone3ConvergenceDfTYear1-Zone4ConvergenceDfTYear1),IF(SampleDfTYear12226[[#This Row],[Sample DfT]]&lt;=Zone5ConvergenceDfTYear1,Zone5ConvergenceValueYear1,"ERROR")))))</f>
        <v>5.0000000000000001E-3</v>
      </c>
      <c r="J193" s="88">
        <v>-0.06</v>
      </c>
      <c r="K193" s="12">
        <f>IF(SampleDfTYear1222327[[#This Row],[Sample DfT]]&gt;Zone1ConvergenceDfTYear1,Zone1ConvergenceValueYear1,IF(AND(SampleDfTYear1222327[[#This Row],[Sample DfT]]&gt;Zone2ConvergenceDfTYear1,SampleDfTYear1222327[[#This Row],[Sample DfT]]&lt;=Zone1ConvergenceDfTYear1),Zone2ConvergenceValueYear1+(SampleDfTYear1222327[[#This Row],[Sample DfT]]-Zone2ConvergenceDfTYear1)*(Zone1ConvergenceValueYear1-Zone2ConvergenceValueYear1)/(Zone1ConvergenceDfTYear1-Zone2ConvergenceDfTYear1),IF(AND(SampleDfTYear1222327[[#This Row],[Sample DfT]]&gt;Zone3ConvergenceDfTYear1,SampleDfTYear1222327[[#This Row],[Sample DfT]]&lt;=Zone2ConvergenceDfTYear1),Zone3ConvergenceValueYear1+(SampleDfTYear1222327[[#This Row],[Sample DfT]]-Zone3ConvergenceDfTYear1)*(Zone2ConvergenceValueYear1-Zone3ConvergenceValueYear1)/(Zone2ConvergenceDfTYear1-Zone3ConvergenceDfTYear1),IF(AND(SampleDfTYear1222327[[#This Row],[Sample DfT]]&gt;Zone4ConvergenceDfTYear1,SampleDfTYear1222327[[#This Row],[Sample DfT]]&lt;=Zone3ConvergenceDfTYear1),Zone4ConvergenceValueYear1+(SampleDfTYear1222327[[#This Row],[Sample DfT]]-Zone4ConvergenceDfTYear1)*(Zone3ConvergenceValueYear1-Zone4ConvergenceValueYear1)/(Zone3ConvergenceDfTYear1-Zone4ConvergenceDfTYear1),IF(SampleDfTYear1222327[[#This Row],[Sample DfT]]&lt;=Zone5ConvergenceDfTYear1,Zone5ConvergenceValueYear1,"ERROR")))))</f>
        <v>5.0000000000000001E-3</v>
      </c>
    </row>
  </sheetData>
  <dataValidations count="2">
    <dataValidation type="list" allowBlank="1" showInputMessage="1" showErrorMessage="1" sqref="E12" xr:uid="{8720F761-F91F-4A1C-BA56-D55130B36B53}">
      <formula1>"1,2,3"</formula1>
    </dataValidation>
    <dataValidation type="list" allowBlank="1" showInputMessage="1" showErrorMessage="1" sqref="H12 K12" xr:uid="{70B8FDBC-6D0E-46A4-B421-655CFAD7B6BE}">
      <formula1>"1,2"</formula1>
    </dataValidation>
  </dataValidations>
  <pageMargins left="0.25" right="0.25" top="0.75" bottom="0.75" header="0.3" footer="0.3"/>
  <pageSetup paperSize="9" scale="65" orientation="landscape" horizontalDpi="90" verticalDpi="90" r:id="rId1"/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alysisandInsightforFinance xmlns="95109afe-48bb-45fc-924c-91843d29e86c">
      <UserInfo>
        <DisplayName/>
        <AccountId xsi:nil="true"/>
        <AccountType/>
      </UserInfo>
    </AnalysisandInsightforFinance>
    <WorkingLead xmlns="95109afe-48bb-45fc-924c-91843d29e86c">
      <UserInfo>
        <DisplayName/>
        <AccountId xsi:nil="true"/>
        <AccountType/>
      </UserInfo>
    </WorkingLead>
    <Review_x0020_Date xmlns="95109afe-48bb-45fc-924c-91843d29e86c" xsi:nil="true"/>
    <_ip_UnifiedCompliancePolicyUIAction xmlns="bbb1cdd1-cf5a-48b9-b14b-3d868fa48288" xsi:nil="true"/>
    <_ip_UnifiedCompliancePolicyProperties xmlns="bbb1cdd1-cf5a-48b9-b14b-3d868fa48288" xsi:nil="true"/>
    <TaxCatchAll xmlns="bbb1cdd1-cf5a-48b9-b14b-3d868fa48288" xsi:nil="true"/>
    <lcf76f155ced4ddcb4097134ff3c332f xmlns="95109afe-48bb-45fc-924c-91843d29e86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2A0A948A1DF4590B532C1823DE513" ma:contentTypeVersion="23" ma:contentTypeDescription="Create a new document." ma:contentTypeScope="" ma:versionID="eab3dad83e5b880ee44d69564f9cad99">
  <xsd:schema xmlns:xsd="http://www.w3.org/2001/XMLSchema" xmlns:xs="http://www.w3.org/2001/XMLSchema" xmlns:p="http://schemas.microsoft.com/office/2006/metadata/properties" xmlns:ns2="95109afe-48bb-45fc-924c-91843d29e86c" xmlns:ns3="bbb1cdd1-cf5a-48b9-b14b-3d868fa48288" targetNamespace="http://schemas.microsoft.com/office/2006/metadata/properties" ma:root="true" ma:fieldsID="e05e7f10b31146700041d9d896a256c5" ns2:_="" ns3:_="">
    <xsd:import namespace="95109afe-48bb-45fc-924c-91843d29e86c"/>
    <xsd:import namespace="bbb1cdd1-cf5a-48b9-b14b-3d868fa48288"/>
    <xsd:element name="properties">
      <xsd:complexType>
        <xsd:sequence>
          <xsd:element name="documentManagement">
            <xsd:complexType>
              <xsd:all>
                <xsd:element ref="ns2:WorkingLead" minOccurs="0"/>
                <xsd:element ref="ns2:AnalysisandInsightforFinance" minOccurs="0"/>
                <xsd:element ref="ns2:Review_x0020_Dat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_ip_UnifiedCompliancePolicyProperties" minOccurs="0"/>
                <xsd:element ref="ns3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09afe-48bb-45fc-924c-91843d29e86c" elementFormDefault="qualified">
    <xsd:import namespace="http://schemas.microsoft.com/office/2006/documentManagement/types"/>
    <xsd:import namespace="http://schemas.microsoft.com/office/infopath/2007/PartnerControls"/>
    <xsd:element name="WorkingLead" ma:index="5" nillable="true" ma:displayName="Working Lead" ma:description="&#10;" ma:list="UserInfo" ma:SearchPeopleOnly="false" ma:SharePointGroup="0" ma:internalName="WorkingLead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nalysisandInsightforFinance" ma:index="6" nillable="true" ma:displayName="AnalysisandInsightforFinance" ma:list="UserInfo" ma:SharePointGroup="0" ma:internalName="AnalysisandInsightforFinanc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_x0020_Date" ma:index="7" nillable="true" ma:displayName="Review date" ma:indexed="true" ma:internalName="Review_x0020_Date" ma:readOnly="false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1cdd1-cf5a-48b9-b14b-3d868fa48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ip_UnifiedCompliancePolicyProperties" ma:index="21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5" nillable="true" ma:displayName="Taxonomy Catch All Column" ma:hidden="true" ma:list="{b87fcb59-3518-4cc0-ba6a-4520f0c3fe3b}" ma:internalName="TaxCatchAll" ma:showField="CatchAllData" ma:web="bbb1cdd1-cf5a-48b9-b14b-3d868fa48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u I M 3 W k z O A 9 G l A A A A 9 g A A A B I A H A B D b 2 5 m a W c v U G F j a 2 F n Z S 5 4 b W w g o h g A K K A U A A A A A A A A A A A A A A A A A A A A A A A A A A A A h Y + x D o I w F E V / h X S n L b A Q 8 q i J D i 6 S m J g Y 1 6 Z U a I S H o c X y b w 5 + k r 8 g R l E 3 x 3 v u G e 6 9 X 2 + w G N s m u O j e m g 5 z E l F O A o 2 q K w 1 W O R n c M U z J Q s B W q p O s d D D J a L P R l j m p n T t n j H n v q U 9 o 1 1 c s 5 j x i h 2 K z U 7 V u J f n I 5 r 8 c G r R O o t J E w P 4 1 R s Q 0 S l I a p Z x y Y D O E w u B X i K e 9 z / Y H w m p o 3 N B r o T F c L 4 H N E d j 7 g 3 g A U E s D B B Q A A g A I A L i D N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4 g z d a K I p H u A 4 A A A A R A A A A E w A c A E Z v c m 1 1 b G F z L 1 N l Y 3 R p b 2 4 x L m 0 g o h g A K K A U A A A A A A A A A A A A A A A A A A A A A A A A A A A A K 0 5 N L s n M z 1 M I h t C G 1 g B Q S w E C L Q A U A A I A C A C 4 g z d a T M 4 D 0 a U A A A D 2 A A A A E g A A A A A A A A A A A A A A A A A A A A A A Q 2 9 u Z m l n L 1 B h Y 2 t h Z 2 U u e G 1 s U E s B A i 0 A F A A C A A g A u I M 3 W g / K 6 a u k A A A A 6 Q A A A B M A A A A A A A A A A A A A A A A A 8 Q A A A F t D b 2 5 0 Z W 5 0 X 1 R 5 c G V z X S 5 4 b W x Q S w E C L Q A U A A I A C A C 4 g z d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R H / 9 w t 7 D S E O 9 J 3 Y Z + y c Z o g A A A A A C A A A A A A A Q Z g A A A A E A A C A A A A C W E X q U 5 9 f g x + 4 V t z a / 5 j L 3 F 1 o z a m a y b M 2 / S i q s r / O t 1 A A A A A A O g A A A A A I A A C A A A A C T 4 x J F b N x z T C D Z 6 y c F + + Z P m q 3 e 0 2 6 e G 4 s Z 5 L Q a X Q Z K Z F A A A A D / c F x Y 7 J B a + f j + E k K z i Z a 3 P X t 4 B e O 3 B z k c R h M i I m W G Q E J R e u R 5 M Y k W m R G r b 8 H y m S g c K 8 d X 4 u N j 7 G h C Q l I U 1 5 M I t A f W E z 7 e V B O j t E G y f N g T y U A A A A C 5 I l l F L A U Y R x 7 E r B w 0 Y i T v L S d B G J P x 6 + P Y f / o v i f 4 A m A A v 7 j 5 c i C 9 4 c k w 5 f X h m M n h S X X n y 4 T j z C q C P 7 6 F W u H S e < / D a t a M a s h u p > 
</file>

<file path=customXml/itemProps1.xml><?xml version="1.0" encoding="utf-8"?>
<ds:datastoreItem xmlns:ds="http://schemas.openxmlformats.org/officeDocument/2006/customXml" ds:itemID="{7C4B266C-6F03-4509-98E7-DB93B97E1D20}">
  <ds:schemaRefs>
    <ds:schemaRef ds:uri="http://purl.org/dc/terms/"/>
    <ds:schemaRef ds:uri="http://schemas.microsoft.com/office/infopath/2007/PartnerControls"/>
    <ds:schemaRef ds:uri="http://www.w3.org/XML/1998/namespace"/>
    <ds:schemaRef ds:uri="bbb1cdd1-cf5a-48b9-b14b-3d868fa48288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5109afe-48bb-45fc-924c-91843d29e86c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342D94-1E72-49BB-ABD5-A3D9EF54FD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09afe-48bb-45fc-924c-91843d29e86c"/>
    <ds:schemaRef ds:uri="bbb1cdd1-cf5a-48b9-b14b-3d868fa48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9688C8-504A-4729-87A5-98E95D419C0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4CECBB6-4E33-41F6-B76F-AD5E31525D4C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80</vt:i4>
      </vt:variant>
    </vt:vector>
  </HeadingPairs>
  <TitlesOfParts>
    <vt:vector size="86" baseType="lpstr">
      <vt:lpstr>notes</vt:lpstr>
      <vt:lpstr>convergence_2627</vt:lpstr>
      <vt:lpstr>convergence_2728</vt:lpstr>
      <vt:lpstr>convergence_2829</vt:lpstr>
      <vt:lpstr>baseline_adjustments_2627</vt:lpstr>
      <vt:lpstr>glidepath_parameters</vt:lpstr>
      <vt:lpstr>glidepath_parameters!AvailableEnvelopeYear0</vt:lpstr>
      <vt:lpstr>glidepath_parameters!AvailableEnvelopeYear1</vt:lpstr>
      <vt:lpstr>glidepath_parameters!AvailableEnvelopeYear2</vt:lpstr>
      <vt:lpstr>glidepath_parameters!AvailableEnvelopeYear3</vt:lpstr>
      <vt:lpstr>glidepath_parameters!BalanceYear1</vt:lpstr>
      <vt:lpstr>glidepath_parameters!BalanceYear2</vt:lpstr>
      <vt:lpstr>glidepath_parameters!BalanceYear3</vt:lpstr>
      <vt:lpstr>glidepath_parameters!BaseGrowthSelectorYear1</vt:lpstr>
      <vt:lpstr>glidepath_parameters!BaseGrowthSelectorYear2</vt:lpstr>
      <vt:lpstr>glidepath_parameters!BaseGrowthSelectorYear3</vt:lpstr>
      <vt:lpstr>glidepath_parameters!BaselinesTotalYear0</vt:lpstr>
      <vt:lpstr>glidepath_parameters!BaselinesTotalYear1</vt:lpstr>
      <vt:lpstr>glidepath_parameters!BaselinesTotalYear2</vt:lpstr>
      <vt:lpstr>glidepath_parameters!BaselinesTotalYear3</vt:lpstr>
      <vt:lpstr>glidepath_parameters!DelegatedMHGrowthY1</vt:lpstr>
      <vt:lpstr>glidepath_parameters!DelegatedMHGrowthY2</vt:lpstr>
      <vt:lpstr>glidepath_parameters!DelegatedMHGrowthY3</vt:lpstr>
      <vt:lpstr>glidepath_parameters!EnvelopeGapYear0</vt:lpstr>
      <vt:lpstr>glidepath_parameters!EnvelopeGapYear1</vt:lpstr>
      <vt:lpstr>glidepath_parameters!EnvelopeGapYear2</vt:lpstr>
      <vt:lpstr>glidepath_parameters!EnvelopeGapYear3</vt:lpstr>
      <vt:lpstr>glidepath_parameters!GlidepathEnvelopeYear0</vt:lpstr>
      <vt:lpstr>glidepath_parameters!GlidepathEnvelopeYear1</vt:lpstr>
      <vt:lpstr>glidepath_parameters!GlidepathEnvelopeYear2</vt:lpstr>
      <vt:lpstr>glidepath_parameters!GlidepathEnvelopeYear3</vt:lpstr>
      <vt:lpstr>glidepath_parameters!GrowthBeforeConvergenceYear1</vt:lpstr>
      <vt:lpstr>glidepath_parameters!GrowthBeforeConvergenceYear2</vt:lpstr>
      <vt:lpstr>glidepath_parameters!GrowthBeforeConvergenceYear3</vt:lpstr>
      <vt:lpstr>glidepath_parameters!HCDDConvToggleYear1</vt:lpstr>
      <vt:lpstr>glidepath_parameters!HCDDConvToggleYear2</vt:lpstr>
      <vt:lpstr>glidepath_parameters!HCDDConvToggleYear3</vt:lpstr>
      <vt:lpstr>glidepath_parameters!HCDevicesGrowthFactorY1</vt:lpstr>
      <vt:lpstr>glidepath_parameters!HCDevicesGrowthFactorY2</vt:lpstr>
      <vt:lpstr>glidepath_parameters!HCDevicesGrowthFactorY3</vt:lpstr>
      <vt:lpstr>glidepath_parameters!HCDevicesGrowthY0</vt:lpstr>
      <vt:lpstr>glidepath_parameters!HCDrugsGrowthFactorY1</vt:lpstr>
      <vt:lpstr>glidepath_parameters!HCDrugsGrowthFactorY2</vt:lpstr>
      <vt:lpstr>glidepath_parameters!HCDrugsGrowthFactorY3</vt:lpstr>
      <vt:lpstr>glidepath_parameters!HCDrugsGrowthY0</vt:lpstr>
      <vt:lpstr>glidepath_parameters!ImpPhysHealthBaseGrowthY1</vt:lpstr>
      <vt:lpstr>glidepath_parameters!ImpPhysHealthBaseGrowthY2</vt:lpstr>
      <vt:lpstr>glidepath_parameters!ImpPhysHealthBaseGrowthY3</vt:lpstr>
      <vt:lpstr>glidepath_parameters!Print_Area</vt:lpstr>
      <vt:lpstr>glidepath_parameters!WeightedPopGrowthYear1</vt:lpstr>
      <vt:lpstr>glidepath_parameters!WeightedPopGrowthYear2</vt:lpstr>
      <vt:lpstr>glidepath_parameters!WeightedPopGrowthYear3</vt:lpstr>
      <vt:lpstr>glidepath_parameters!WeightedPopYear0</vt:lpstr>
      <vt:lpstr>glidepath_parameters!WeightedPopYear1</vt:lpstr>
      <vt:lpstr>glidepath_parameters!WeightedPopYear2</vt:lpstr>
      <vt:lpstr>glidepath_parameters!WeightedPopYear3</vt:lpstr>
      <vt:lpstr>glidepath_parameters!Zone1ConvergenceDfTYear1</vt:lpstr>
      <vt:lpstr>glidepath_parameters!Zone1ConvergenceDfTYear2</vt:lpstr>
      <vt:lpstr>glidepath_parameters!Zone1ConvergenceDfTYear3</vt:lpstr>
      <vt:lpstr>glidepath_parameters!Zone1ConvergenceValueYear1</vt:lpstr>
      <vt:lpstr>glidepath_parameters!Zone1ConvergenceValueYear2</vt:lpstr>
      <vt:lpstr>glidepath_parameters!Zone1ConvergenceValueYear3</vt:lpstr>
      <vt:lpstr>glidepath_parameters!Zone2ConvergenceDfTYear1</vt:lpstr>
      <vt:lpstr>glidepath_parameters!Zone2ConvergenceDfTYear2</vt:lpstr>
      <vt:lpstr>glidepath_parameters!Zone2ConvergenceDfTYear3</vt:lpstr>
      <vt:lpstr>glidepath_parameters!Zone2ConvergenceValueYear1</vt:lpstr>
      <vt:lpstr>glidepath_parameters!Zone2ConvergenceValueYear2</vt:lpstr>
      <vt:lpstr>glidepath_parameters!Zone2ConvergenceValueYear3</vt:lpstr>
      <vt:lpstr>glidepath_parameters!Zone3ConvergenceDfTYear1</vt:lpstr>
      <vt:lpstr>glidepath_parameters!Zone3ConvergenceDfTYear2</vt:lpstr>
      <vt:lpstr>glidepath_parameters!Zone3ConvergenceDfTYear3</vt:lpstr>
      <vt:lpstr>glidepath_parameters!Zone3ConvergenceValueYear1</vt:lpstr>
      <vt:lpstr>glidepath_parameters!Zone3ConvergenceValueYear2</vt:lpstr>
      <vt:lpstr>glidepath_parameters!Zone3ConvergenceValueYear3</vt:lpstr>
      <vt:lpstr>glidepath_parameters!Zone4ConvergenceDfTYear1</vt:lpstr>
      <vt:lpstr>glidepath_parameters!Zone4ConvergenceDfTYear2</vt:lpstr>
      <vt:lpstr>glidepath_parameters!Zone4ConvergenceDfTYear3</vt:lpstr>
      <vt:lpstr>glidepath_parameters!Zone4ConvergenceValueYear1</vt:lpstr>
      <vt:lpstr>glidepath_parameters!Zone4ConvergenceValueYear2</vt:lpstr>
      <vt:lpstr>glidepath_parameters!Zone4ConvergenceValueYear3</vt:lpstr>
      <vt:lpstr>glidepath_parameters!Zone5ConvergenceDfTYear1</vt:lpstr>
      <vt:lpstr>glidepath_parameters!Zone5ConvergenceDfTYear2</vt:lpstr>
      <vt:lpstr>glidepath_parameters!Zone5ConvergenceDfTYear3</vt:lpstr>
      <vt:lpstr>glidepath_parameters!Zone5ConvergenceValueYear1</vt:lpstr>
      <vt:lpstr>glidepath_parameters!Zone5ConvergenceValueYear2</vt:lpstr>
      <vt:lpstr>glidepath_parameters!Zone5ConvergenceValueYear3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Leat</dc:creator>
  <cp:keywords/>
  <dc:description/>
  <cp:lastModifiedBy>ROSS, Heather (NHS ENGLAND)</cp:lastModifiedBy>
  <cp:revision/>
  <cp:lastPrinted>2025-01-23T16:39:01Z</cp:lastPrinted>
  <dcterms:created xsi:type="dcterms:W3CDTF">2022-07-27T11:49:35Z</dcterms:created>
  <dcterms:modified xsi:type="dcterms:W3CDTF">2025-12-16T13:21:17Z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0x01010023F2A0A948A1DF4590B532C1823DE513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