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nhs.sharepoint.com/sites/COO/eec/eecpmop/ws/as/Open/Recovery Plan Governance/UEC Winter Preparedness 2026_27/05. BAS/BAS Self Assessment/BAS Template &amp; Tracker/"/>
    </mc:Choice>
  </mc:AlternateContent>
  <xr:revisionPtr revIDLastSave="54" documentId="8_{E5E3E4CF-668B-4520-B345-EC84C04F02FF}" xr6:coauthVersionLast="47" xr6:coauthVersionMax="47" xr10:uidLastSave="{1426C592-9D8E-4643-BA41-EC5D795F7FC1}"/>
  <bookViews>
    <workbookView xWindow="-13845" yWindow="-16500" windowWidth="29040" windowHeight="15720" tabRatio="1000" xr2:uid="{7AB3D4AB-C5CB-4662-A593-561CC8D24206}"/>
  </bookViews>
  <sheets>
    <sheet name="Cover" sheetId="27" r:id="rId1"/>
    <sheet name="Ambo Section A" sheetId="28" r:id="rId2"/>
    <sheet name="Ambo Section B" sheetId="29" r:id="rId3"/>
    <sheet name="Ambo Response Calc" sheetId="30" state="hidden" r:id="rId4"/>
    <sheet name="Trust Executive Approval" sheetId="12" r:id="rId5"/>
    <sheet name="ICB Executive Approval" sheetId="19" r:id="rId6"/>
    <sheet name="LRD" sheetId="15" state="hidden" r:id="rId7"/>
    <sheet name="Ambo Export" sheetId="31" r:id="rId8"/>
  </sheets>
  <definedNames>
    <definedName name="Assurance">LRD!$H$3:$H$7</definedName>
    <definedName name="icblist">LRD!$AE$3:$AE$39</definedName>
    <definedName name="region">LRD!$M$3:$M$9</definedName>
    <definedName name="TrustList">LRD!$J$3:$J$126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 i="31" l="1"/>
  <c r="C2" i="31"/>
  <c r="E2" i="31"/>
  <c r="M2" i="31"/>
  <c r="N2" i="31"/>
  <c r="O2" i="31"/>
  <c r="P2" i="31"/>
  <c r="B3" i="31"/>
  <c r="C3" i="31"/>
  <c r="E3" i="31"/>
  <c r="M3" i="31"/>
  <c r="N3" i="31"/>
  <c r="O3" i="31"/>
  <c r="P3" i="31"/>
  <c r="B4" i="31"/>
  <c r="C4" i="31"/>
  <c r="E4" i="31"/>
  <c r="M4" i="31"/>
  <c r="N4" i="31"/>
  <c r="O4" i="31"/>
  <c r="P4" i="31"/>
  <c r="B5" i="31"/>
  <c r="C5" i="31"/>
  <c r="E5" i="31"/>
  <c r="M5" i="31"/>
  <c r="N5" i="31"/>
  <c r="O5" i="31"/>
  <c r="P5" i="31"/>
  <c r="B6" i="31"/>
  <c r="C6" i="31"/>
  <c r="E6" i="31"/>
  <c r="M6" i="31"/>
  <c r="N6" i="31"/>
  <c r="O6" i="31"/>
  <c r="P6" i="31"/>
  <c r="B7" i="31"/>
  <c r="C7" i="31"/>
  <c r="E7" i="31"/>
  <c r="M7" i="31"/>
  <c r="N7" i="31"/>
  <c r="O7" i="31"/>
  <c r="P7" i="31"/>
  <c r="B8" i="31"/>
  <c r="C8" i="31"/>
  <c r="E8" i="31"/>
  <c r="M8" i="31"/>
  <c r="N8" i="31"/>
  <c r="O8" i="31"/>
  <c r="P8" i="31"/>
  <c r="B9" i="31"/>
  <c r="C9" i="31"/>
  <c r="E9" i="31"/>
  <c r="M9" i="31"/>
  <c r="N9" i="31"/>
  <c r="O9" i="31"/>
  <c r="P9" i="31"/>
  <c r="B10" i="31"/>
  <c r="C10" i="31"/>
  <c r="E10" i="31"/>
  <c r="M10" i="31"/>
  <c r="N10" i="31"/>
  <c r="O10" i="31"/>
  <c r="P10" i="31"/>
  <c r="B11" i="31"/>
  <c r="C11" i="31"/>
  <c r="E11" i="31"/>
  <c r="M11" i="31"/>
  <c r="N11" i="31"/>
  <c r="O11" i="31"/>
  <c r="P11" i="31"/>
  <c r="B12" i="31"/>
  <c r="C12" i="31"/>
  <c r="E12" i="31"/>
  <c r="M12" i="31"/>
  <c r="N12" i="31"/>
  <c r="O12" i="31"/>
  <c r="P12" i="31"/>
  <c r="B13" i="31"/>
  <c r="C13" i="31"/>
  <c r="E13" i="31"/>
  <c r="M13" i="31"/>
  <c r="N13" i="31"/>
  <c r="O13" i="31"/>
  <c r="P13" i="31"/>
  <c r="B14" i="31"/>
  <c r="C14" i="31"/>
  <c r="E14" i="31"/>
  <c r="M14" i="31"/>
  <c r="N14" i="31"/>
  <c r="O14" i="31"/>
  <c r="P14" i="31"/>
  <c r="B15" i="31"/>
  <c r="C15" i="31"/>
  <c r="E15" i="31"/>
  <c r="M15" i="31"/>
  <c r="N15" i="31"/>
  <c r="O15" i="31"/>
  <c r="P15" i="31"/>
  <c r="B16" i="31"/>
  <c r="C16" i="31"/>
  <c r="E16" i="31"/>
  <c r="M16" i="31"/>
  <c r="N16" i="31"/>
  <c r="O16" i="31"/>
  <c r="P16" i="31"/>
  <c r="B17" i="31"/>
  <c r="C17" i="31"/>
  <c r="E17" i="31"/>
  <c r="M17" i="31"/>
  <c r="N17" i="31"/>
  <c r="O17" i="31"/>
  <c r="P17" i="31"/>
  <c r="B18" i="31"/>
  <c r="C18" i="31"/>
  <c r="E18" i="31"/>
  <c r="M18" i="31"/>
  <c r="N18" i="31"/>
  <c r="O18" i="31"/>
  <c r="P18" i="31"/>
  <c r="B19" i="31"/>
  <c r="C19" i="31"/>
  <c r="E19" i="31"/>
  <c r="M19" i="31"/>
  <c r="N19" i="31"/>
  <c r="O19" i="31"/>
  <c r="P19" i="31"/>
  <c r="B20" i="31"/>
  <c r="C20" i="31"/>
  <c r="E20" i="31"/>
  <c r="M20" i="31"/>
  <c r="N20" i="31"/>
  <c r="O20" i="31"/>
  <c r="P20" i="31"/>
  <c r="B21" i="31"/>
  <c r="C21" i="31"/>
  <c r="E21" i="31"/>
  <c r="M21" i="31"/>
  <c r="N21" i="31"/>
  <c r="O21" i="31"/>
  <c r="P21" i="31"/>
  <c r="B22" i="31"/>
  <c r="C22" i="31"/>
  <c r="E22" i="31"/>
  <c r="M22" i="31"/>
  <c r="N22" i="31"/>
  <c r="O22" i="31"/>
  <c r="P22" i="31"/>
  <c r="B23" i="31"/>
  <c r="C23" i="31"/>
  <c r="E23" i="31"/>
  <c r="M23" i="31"/>
  <c r="N23" i="31"/>
  <c r="O23" i="31"/>
  <c r="P23" i="31"/>
  <c r="B24" i="31"/>
  <c r="C24" i="31"/>
  <c r="E24" i="31"/>
  <c r="M24" i="31"/>
  <c r="N24" i="31"/>
  <c r="O24" i="31"/>
  <c r="P24" i="31"/>
  <c r="B25" i="31"/>
  <c r="C25" i="31"/>
  <c r="E25" i="31"/>
  <c r="M25" i="31"/>
  <c r="N25" i="31"/>
  <c r="O25" i="31"/>
  <c r="P25" i="31"/>
  <c r="B26" i="31"/>
  <c r="C26" i="31"/>
  <c r="E26" i="31"/>
  <c r="M26" i="31"/>
  <c r="N26" i="31"/>
  <c r="O26" i="31"/>
  <c r="P26" i="31"/>
  <c r="B27" i="31"/>
  <c r="C27" i="31"/>
  <c r="E27" i="31"/>
  <c r="M27" i="31"/>
  <c r="N27" i="31"/>
  <c r="O27" i="31"/>
  <c r="P27" i="31"/>
  <c r="B28" i="31"/>
  <c r="C28" i="31"/>
  <c r="E28" i="31"/>
  <c r="M28" i="31"/>
  <c r="N28" i="31"/>
  <c r="O28" i="31"/>
  <c r="P28" i="31"/>
  <c r="B29" i="31"/>
  <c r="C29" i="31"/>
  <c r="E29" i="31"/>
  <c r="M29" i="31"/>
  <c r="N29" i="31"/>
  <c r="O29" i="31"/>
  <c r="P29" i="31"/>
  <c r="B30" i="31"/>
  <c r="C30" i="31"/>
  <c r="E30" i="31"/>
  <c r="M30" i="31"/>
  <c r="N30" i="31"/>
  <c r="O30" i="31"/>
  <c r="P30" i="31"/>
  <c r="B31" i="31"/>
  <c r="C31" i="31"/>
  <c r="E31" i="31"/>
  <c r="M31" i="31"/>
  <c r="N31" i="31"/>
  <c r="O31" i="31"/>
  <c r="P31" i="31"/>
  <c r="B32" i="31"/>
  <c r="C32" i="31"/>
  <c r="E32" i="31"/>
  <c r="M32" i="31"/>
  <c r="N32" i="31"/>
  <c r="O32" i="31"/>
  <c r="P32" i="31"/>
  <c r="B33" i="31"/>
  <c r="C33" i="31"/>
  <c r="E33" i="31"/>
  <c r="M33" i="31"/>
  <c r="N33" i="31"/>
  <c r="O33" i="31"/>
  <c r="P33" i="31"/>
  <c r="B34" i="31"/>
  <c r="C34" i="31"/>
  <c r="E34" i="31"/>
  <c r="M34" i="31"/>
  <c r="N34" i="31"/>
  <c r="O34" i="31"/>
  <c r="P34" i="31"/>
  <c r="B35" i="31"/>
  <c r="C35" i="31"/>
  <c r="E35" i="31"/>
  <c r="N35" i="31"/>
  <c r="B36" i="31"/>
  <c r="C36" i="31"/>
  <c r="E36" i="31"/>
  <c r="N36" i="31"/>
  <c r="B37" i="31"/>
  <c r="C37" i="31"/>
  <c r="E37" i="31"/>
  <c r="N37" i="31"/>
  <c r="B38" i="31"/>
  <c r="C38" i="31"/>
  <c r="E38" i="31"/>
  <c r="N38" i="31"/>
  <c r="B39" i="31"/>
  <c r="C39" i="31"/>
  <c r="E39" i="31"/>
  <c r="N39" i="31"/>
  <c r="B40" i="31"/>
  <c r="C40" i="31"/>
  <c r="E40" i="31"/>
  <c r="N40" i="31"/>
  <c r="B41" i="31"/>
  <c r="C41" i="31"/>
  <c r="E41" i="31"/>
  <c r="N41" i="31"/>
  <c r="B42" i="31"/>
  <c r="C42" i="31"/>
  <c r="E42" i="31"/>
  <c r="N42" i="31"/>
  <c r="B43" i="31"/>
  <c r="C43" i="31"/>
  <c r="E43" i="31"/>
  <c r="N43" i="31"/>
  <c r="B44" i="31"/>
  <c r="C44" i="31"/>
  <c r="E44" i="31"/>
  <c r="N44" i="31"/>
  <c r="B45" i="31"/>
  <c r="C45" i="31"/>
  <c r="E45" i="31"/>
  <c r="N45" i="31"/>
  <c r="B46" i="31"/>
  <c r="C46" i="31"/>
  <c r="E46" i="31"/>
  <c r="N46" i="31"/>
  <c r="B47" i="31"/>
  <c r="C47" i="31"/>
  <c r="E47" i="31"/>
  <c r="N47" i="31"/>
  <c r="B48" i="31"/>
  <c r="C48" i="31"/>
  <c r="E48" i="31"/>
  <c r="N48" i="31"/>
  <c r="B49" i="31"/>
  <c r="C49" i="31"/>
  <c r="E49" i="31"/>
  <c r="N49" i="31"/>
  <c r="B50" i="31"/>
  <c r="C50" i="31"/>
  <c r="E50" i="31"/>
  <c r="N50" i="31"/>
  <c r="B41" i="30"/>
  <c r="G41" i="30" s="1"/>
  <c r="C41" i="30"/>
  <c r="I41" i="30" s="1"/>
  <c r="D41" i="30"/>
  <c r="E41" i="30" s="1"/>
  <c r="B42" i="30"/>
  <c r="G42" i="30" s="1"/>
  <c r="C42" i="30"/>
  <c r="D42" i="30"/>
  <c r="E42" i="30" s="1"/>
  <c r="B43" i="30"/>
  <c r="G43" i="30" s="1"/>
  <c r="C43" i="30"/>
  <c r="D43" i="30"/>
  <c r="E43" i="30" s="1"/>
  <c r="B44" i="30"/>
  <c r="G44" i="30" s="1"/>
  <c r="C44" i="30"/>
  <c r="D44" i="30"/>
  <c r="E44" i="30" s="1"/>
  <c r="B45" i="30"/>
  <c r="G45" i="30" s="1"/>
  <c r="C45" i="30"/>
  <c r="D45" i="30"/>
  <c r="E45" i="30" s="1"/>
  <c r="B46" i="30"/>
  <c r="G46" i="30" s="1"/>
  <c r="C46" i="30"/>
  <c r="I46" i="30" s="1"/>
  <c r="D46" i="30"/>
  <c r="E46" i="30" s="1"/>
  <c r="B40" i="30"/>
  <c r="G40" i="30" s="1"/>
  <c r="C40" i="30"/>
  <c r="I40" i="30" s="1"/>
  <c r="B37" i="30"/>
  <c r="G37" i="30" s="1"/>
  <c r="C37" i="30"/>
  <c r="I37" i="30" s="1"/>
  <c r="D37" i="30"/>
  <c r="F37" i="30" s="1"/>
  <c r="B36" i="30"/>
  <c r="G36" i="30" s="1"/>
  <c r="C36" i="30"/>
  <c r="I36" i="30" s="1"/>
  <c r="D36" i="30"/>
  <c r="F36" i="30" s="1"/>
  <c r="D40" i="30"/>
  <c r="E40" i="30" s="1"/>
  <c r="B28" i="30"/>
  <c r="G28" i="30" s="1"/>
  <c r="C28" i="30"/>
  <c r="I28" i="30" s="1"/>
  <c r="D28" i="30"/>
  <c r="E28" i="30" s="1"/>
  <c r="B29" i="30"/>
  <c r="G29" i="30" s="1"/>
  <c r="C29" i="30"/>
  <c r="I29" i="30" s="1"/>
  <c r="D29" i="30"/>
  <c r="E29" i="30" s="1"/>
  <c r="B30" i="30"/>
  <c r="G30" i="30" s="1"/>
  <c r="C30" i="30"/>
  <c r="I30" i="30" s="1"/>
  <c r="D30" i="30"/>
  <c r="E30" i="30" s="1"/>
  <c r="B31" i="30"/>
  <c r="G31" i="30" s="1"/>
  <c r="C31" i="30"/>
  <c r="D31" i="30"/>
  <c r="E31" i="30" s="1"/>
  <c r="B32" i="30"/>
  <c r="G32" i="30" s="1"/>
  <c r="C32" i="30"/>
  <c r="D32" i="30"/>
  <c r="E32" i="30" s="1"/>
  <c r="B33" i="30"/>
  <c r="G33" i="30" s="1"/>
  <c r="C33" i="30"/>
  <c r="D33" i="30"/>
  <c r="E33" i="30" s="1"/>
  <c r="B27" i="30"/>
  <c r="C27" i="30"/>
  <c r="I27" i="30" s="1"/>
  <c r="D27" i="30"/>
  <c r="D20" i="30"/>
  <c r="F20" i="30" s="1"/>
  <c r="D21" i="30"/>
  <c r="E21" i="30" s="1"/>
  <c r="D22" i="30"/>
  <c r="D23" i="30"/>
  <c r="F23" i="30" s="1"/>
  <c r="D24" i="30"/>
  <c r="F24" i="30" s="1"/>
  <c r="B24" i="30"/>
  <c r="G24" i="30" s="1"/>
  <c r="C24" i="30"/>
  <c r="B23" i="30"/>
  <c r="G23" i="30" s="1"/>
  <c r="C23" i="30"/>
  <c r="B20" i="30"/>
  <c r="G20" i="30" s="1"/>
  <c r="C20" i="30"/>
  <c r="I20" i="30" s="1"/>
  <c r="B21" i="30"/>
  <c r="G21" i="30" s="1"/>
  <c r="C21" i="30"/>
  <c r="I21" i="30" s="1"/>
  <c r="B22" i="30"/>
  <c r="G22" i="30" s="1"/>
  <c r="C22" i="30"/>
  <c r="I22" i="30" s="1"/>
  <c r="B19" i="30"/>
  <c r="G19" i="30" s="1"/>
  <c r="C19" i="30"/>
  <c r="I19" i="30" s="1"/>
  <c r="D19" i="30"/>
  <c r="F19" i="30" s="1"/>
  <c r="B16" i="30"/>
  <c r="G16" i="30" s="1"/>
  <c r="G17" i="30" s="1"/>
  <c r="M5" i="30" s="1"/>
  <c r="C16" i="30"/>
  <c r="D16" i="30"/>
  <c r="F16" i="30" s="1"/>
  <c r="F17" i="30" s="1"/>
  <c r="L5" i="30" s="1"/>
  <c r="G18" i="30"/>
  <c r="F18" i="30"/>
  <c r="E18" i="30"/>
  <c r="J9" i="30"/>
  <c r="J8" i="30"/>
  <c r="J7" i="30"/>
  <c r="J6" i="30"/>
  <c r="J4" i="30"/>
  <c r="B11" i="30"/>
  <c r="G11" i="30" s="1"/>
  <c r="C11" i="30"/>
  <c r="D11" i="30"/>
  <c r="E11" i="30" s="1"/>
  <c r="B12" i="30"/>
  <c r="G12" i="30" s="1"/>
  <c r="C12" i="30"/>
  <c r="D12" i="30"/>
  <c r="E12" i="30" s="1"/>
  <c r="B13" i="30"/>
  <c r="G13" i="30" s="1"/>
  <c r="C13" i="30"/>
  <c r="D13" i="30"/>
  <c r="E13" i="30" s="1"/>
  <c r="B3" i="30"/>
  <c r="G3" i="30" s="1"/>
  <c r="C3" i="30"/>
  <c r="D3" i="30"/>
  <c r="B4" i="30"/>
  <c r="C4" i="30"/>
  <c r="D4" i="30"/>
  <c r="B5" i="30"/>
  <c r="C5" i="30"/>
  <c r="D5" i="30"/>
  <c r="F5" i="30" s="1"/>
  <c r="B6" i="30"/>
  <c r="C6" i="30"/>
  <c r="D6" i="30"/>
  <c r="F6" i="30" s="1"/>
  <c r="B7" i="30"/>
  <c r="G7" i="30" s="1"/>
  <c r="C7" i="30"/>
  <c r="D7" i="30"/>
  <c r="F7" i="30" s="1"/>
  <c r="B2" i="30"/>
  <c r="C2" i="30"/>
  <c r="D2" i="30"/>
  <c r="E2" i="30" s="1"/>
  <c r="B10" i="30"/>
  <c r="G10" i="30" s="1"/>
  <c r="C10" i="30"/>
  <c r="D10" i="30"/>
  <c r="E10" i="30" s="1"/>
  <c r="G6" i="30"/>
  <c r="G39" i="30"/>
  <c r="F39" i="30"/>
  <c r="E39" i="30"/>
  <c r="K23" i="30"/>
  <c r="K22" i="30"/>
  <c r="G35" i="30"/>
  <c r="F35" i="30"/>
  <c r="E35" i="30"/>
  <c r="K21" i="30"/>
  <c r="K20" i="30"/>
  <c r="K19" i="30"/>
  <c r="F27" i="30"/>
  <c r="G27" i="30"/>
  <c r="G26" i="30"/>
  <c r="F26" i="30"/>
  <c r="E26" i="30"/>
  <c r="G5" i="30"/>
  <c r="E4" i="30"/>
  <c r="G4" i="30"/>
  <c r="G2" i="30"/>
  <c r="G4" i="28"/>
  <c r="G47" i="30" l="1"/>
  <c r="M9" i="30" s="1"/>
  <c r="F46" i="30"/>
  <c r="F45" i="30"/>
  <c r="F2" i="30"/>
  <c r="F44" i="30"/>
  <c r="F43" i="30"/>
  <c r="F42" i="30"/>
  <c r="G38" i="30"/>
  <c r="M8" i="30" s="1"/>
  <c r="F41" i="30"/>
  <c r="G34" i="30"/>
  <c r="M7" i="30" s="1"/>
  <c r="F38" i="30"/>
  <c r="L8" i="30" s="1"/>
  <c r="E20" i="30"/>
  <c r="F31" i="30"/>
  <c r="D25" i="30"/>
  <c r="E24" i="30"/>
  <c r="E23" i="30"/>
  <c r="D34" i="30"/>
  <c r="F30" i="30"/>
  <c r="F22" i="30"/>
  <c r="E22" i="30"/>
  <c r="F33" i="30"/>
  <c r="F29" i="30"/>
  <c r="F21" i="30"/>
  <c r="F32" i="30"/>
  <c r="F28" i="30"/>
  <c r="E14" i="30"/>
  <c r="D8" i="30"/>
  <c r="G25" i="30"/>
  <c r="M6" i="30" s="1"/>
  <c r="F10" i="30"/>
  <c r="D17" i="30"/>
  <c r="F13" i="30"/>
  <c r="D14" i="30"/>
  <c r="F12" i="30"/>
  <c r="G14" i="30"/>
  <c r="M4" i="30" s="1"/>
  <c r="F11" i="30"/>
  <c r="E16" i="30"/>
  <c r="E17" i="30" s="1"/>
  <c r="H17" i="30"/>
  <c r="E19" i="30"/>
  <c r="F3" i="30"/>
  <c r="E6" i="30"/>
  <c r="E3" i="30"/>
  <c r="D47" i="30"/>
  <c r="G8" i="30"/>
  <c r="M3" i="30" s="1"/>
  <c r="E5" i="30"/>
  <c r="E27" i="30"/>
  <c r="E34" i="30" s="1"/>
  <c r="E37" i="30"/>
  <c r="E36" i="30"/>
  <c r="F40" i="30"/>
  <c r="E7" i="30"/>
  <c r="F4" i="30"/>
  <c r="E47" i="30"/>
  <c r="D38" i="30"/>
  <c r="E38" i="30" l="1"/>
  <c r="F47" i="30"/>
  <c r="L9" i="30" s="1"/>
  <c r="I17" i="30"/>
  <c r="E25" i="30"/>
  <c r="F8" i="30"/>
  <c r="L3" i="30" s="1"/>
  <c r="F25" i="30"/>
  <c r="L6" i="30" s="1"/>
  <c r="F14" i="30"/>
  <c r="F34" i="30"/>
  <c r="L7" i="30" s="1"/>
  <c r="E8" i="30"/>
  <c r="I8" i="30" s="1"/>
  <c r="M11" i="30"/>
  <c r="L16" i="30" s="1"/>
  <c r="H8" i="30"/>
  <c r="H25" i="30" l="1"/>
  <c r="I25" i="30" s="1"/>
  <c r="H14" i="30"/>
  <c r="I14" i="30" s="1"/>
  <c r="L4" i="30"/>
  <c r="L11" i="30" s="1"/>
  <c r="L14" i="30" s="1"/>
  <c r="H34" i="30"/>
  <c r="I34" i="30" s="1"/>
  <c r="H38" i="30"/>
  <c r="I38" i="30" s="1"/>
  <c r="L13" i="30"/>
  <c r="H47" i="30"/>
  <c r="I47" i="30" s="1"/>
  <c r="L15" i="30" l="1"/>
  <c r="M15" i="30" s="1"/>
  <c r="O19" i="30" s="1"/>
  <c r="O21" i="30" s="1"/>
  <c r="K25" i="30" l="1"/>
</calcChain>
</file>

<file path=xl/sharedStrings.xml><?xml version="1.0" encoding="utf-8"?>
<sst xmlns="http://schemas.openxmlformats.org/spreadsheetml/2006/main" count="1038" uniqueCount="528">
  <si>
    <t>Winter Planning 26/27 
Section A: Board Assurance Statement (BAS)</t>
  </si>
  <si>
    <r>
      <t xml:space="preserve">This section gives Trusts the opportunity to describe the approach to creating the winter plan, and demonstrate how links with other aspects of planning have been considered. 
</t>
    </r>
    <r>
      <rPr>
        <b/>
        <sz val="12"/>
        <color rgb="FFC00000"/>
        <rFont val="Arial"/>
        <family val="2"/>
      </rPr>
      <t>Board Assurance Statements should not be submitted until they have been tested during a regionally-led winter exercise programme.</t>
    </r>
  </si>
  <si>
    <t>Provider/Trust Name:</t>
  </si>
  <si>
    <t>Contact details (email, phone number):</t>
  </si>
  <si>
    <t>Date:</t>
  </si>
  <si>
    <t>Please complete these sections</t>
  </si>
  <si>
    <t>Assurance statement</t>
  </si>
  <si>
    <t xml:space="preserve">Confirm (Y/N)
</t>
  </si>
  <si>
    <t>Additional comments or qualifications (optional)</t>
  </si>
  <si>
    <t>Blockers/Support requirements (optional)</t>
  </si>
  <si>
    <t>Governance</t>
  </si>
  <si>
    <t xml:space="preserve">The Board has assured the Trust Winter Plan for 2026/27. </t>
  </si>
  <si>
    <t>A robust quality and equality impact assessment (QEIA) informed development of the Trust’s plan and has been reviewed by the Board.</t>
  </si>
  <si>
    <t>The Trust’s plan was developed with appropriate input from and engagement with all system partners.</t>
  </si>
  <si>
    <t>The Board has tested the plan during a regionally-led winter exercise, reviewed the outcome, and incorporated lessons learned.</t>
  </si>
  <si>
    <t>The Board has identified a named Executive Winter Sponsor with accountability for winter preparedness (including vaccinations), escalation and operational delivery</t>
  </si>
  <si>
    <t>The Board is assured that clear governance arrangements, escalation processes and operational leadership arrangements are in place throughout the winter period.</t>
  </si>
  <si>
    <t>Plan content and delivery</t>
  </si>
  <si>
    <t>The Board has considered key risks to quality and is assured that appropriate mitigations are in place for surge and extreme surge of winter pressures.</t>
  </si>
  <si>
    <t>The Board is assured that workforce resilience assumptions have been reviewed and mitigation plans are in place for periods of increased demand.</t>
  </si>
  <si>
    <t>The Board has reviewed its Category 2 ambulance response time trajectory and is assured the Winter Plan will mitigate any risks to ensure delivery against the final 2026/27 trajectory</t>
  </si>
  <si>
    <t>Winter Planning 26/27 
Section B: 26/27 Winter Plan checklist</t>
  </si>
  <si>
    <r>
      <t xml:space="preserve">This section provides a checklist on what Boards should assure themselves is covered by 26/27 Winter plans. 
</t>
    </r>
    <r>
      <rPr>
        <b/>
        <sz val="12"/>
        <color rgb="FFC00000"/>
        <rFont val="Arial"/>
        <family val="2"/>
      </rPr>
      <t>Board Assurance Statements should not be submitted until they have been tested during a regionally-led winter exercise programme.</t>
    </r>
  </si>
  <si>
    <t>Section B: 26/27 Winter Plan checklist</t>
  </si>
  <si>
    <t>Prevention</t>
  </si>
  <si>
    <t xml:space="preserve">There are plans in place to deliver a frontline healthcare worker flu vaccination programme that achieves the trust level uptake ambitions and demonstrates:
the offer is accessible to all frontline staff between 1 October – 31 March with the majority of vaccinations completed by 30 November; </t>
  </si>
  <si>
    <t>Demand Management – Capacity</t>
  </si>
  <si>
    <t>The profile of likely winter-related patient demand is modelled and understood, and plans are in place to respond to surge and extreme surges in demand.</t>
  </si>
  <si>
    <t>Rotas have been reviewed and updated to ensure there is maximum decision-making capacity at times of peak pressure, including weekends, bank holidays.</t>
  </si>
  <si>
    <t>Rotas have been reviewed and updated to ensure optimisation of call handler and clinical capacity within EOCs, including overnight, to manage forecasted call demand and deliver the level of clinical assessment required and manage increased pressure from seasonal respiratory demand.</t>
  </si>
  <si>
    <t xml:space="preserve">Rotas have been reviewed and updated to ensure optimisation of front-line staffing capacity to respond to forecasted demand profiles.  </t>
  </si>
  <si>
    <t>Annual leave schedules have been reviewed and updated ahead of winter, and procedures are in place to rapidly adjust arrangements in response to surge pressures, including cancelling annual leave and standing up overtime arrangements if required.</t>
  </si>
  <si>
    <t>Opportunities to maximise resource utilisation have been considered, including increased utilisation of non-DCA resources to respond to incidents including use of PTS, CFRs, RRVs etc.</t>
  </si>
  <si>
    <t>Demand Management – Operations</t>
  </si>
  <si>
    <t>Plans include actions to maximise clinical navigation and validation and increase ‘’hear and treat’’ rates, referring into alternative services where appropriate. Clinical models have been reviewed and can be flexibly deployed in response to operational demand to ensure delivery of performance improvements.</t>
  </si>
  <si>
    <t>Call Before Convey pathways are in place in line with locally agreed protocols to support “see and treat” activity and reduce avoidable conveyance.  Ambulance crews should have timely access to additional support from EOC clinicians and SPOAs and be able to support decision making for all care home patients.</t>
  </si>
  <si>
    <t>Processes are in place to provide overnight support for call handlers and clinicians to provide urgent in-home care for non-emergency, clinically assessed patients, with follow-up services available the next day.</t>
  </si>
  <si>
    <t>Plans and SOPs are in place to support ambulance crews to complete hospital handovers within 15 minutes, with none exceeding the 45-minute maximum.</t>
  </si>
  <si>
    <t>Plans and SOPs are in place to support ambulance crews to complete post-hospital handovers within 15 minutes.</t>
  </si>
  <si>
    <t>REAP, CSP and DMP frameworks have been reviewed and updated and will be utilised as appropriate, and have been communicated with system partners to ensure a shared understanding of 999 operational pressures and escalation measures</t>
  </si>
  <si>
    <t>Plans are in place to support staff welfare through periods of high demand.</t>
  </si>
  <si>
    <t>Infection Prevention and Control (IPC)</t>
  </si>
  <si>
    <t xml:space="preserve">IPC colleagues have been engaged in the development of the plan and are confident in the planned actions. </t>
  </si>
  <si>
    <t xml:space="preserve">Fit testing has taken place for all relevant staff groups with the outcome recorded on ESR, and all relevant PPE stock and flow is in place for periods of high demand. </t>
  </si>
  <si>
    <t>Leadership</t>
  </si>
  <si>
    <t>On-call arrangements are in place and have been tested.</t>
  </si>
  <si>
    <t>Business Continuity Plans have been reviewed and include processes and mitigating actions to maintain service delivery over winter.</t>
  </si>
  <si>
    <t xml:space="preserve">Discussions have taken place with NHSE regional teams, ICBs and local systems to support enhanced ability to refer patients into alternative services, including SDECs, frailty SDECs, and virtual wards, reduce avoidable conveyance, support advice at scene and ensure hospital handover compliance. </t>
  </si>
  <si>
    <t>Engagement has been undertaken with system partners, including primary care, to ensure appropriateness of HCP and IFT requests, supported by sufficient clinical senior decision making within EOCs.</t>
  </si>
  <si>
    <t>The Board is assured that severe weather and infrastructure disruption contingencies have been reviewed.</t>
  </si>
  <si>
    <t>The Board is assured that industrial action contingencies have been reviewed where relevant.</t>
  </si>
  <si>
    <t>Section A</t>
  </si>
  <si>
    <t>Response</t>
  </si>
  <si>
    <t>Response Received</t>
  </si>
  <si>
    <t>Score</t>
  </si>
  <si>
    <t>Max Score</t>
  </si>
  <si>
    <t>Actual</t>
  </si>
  <si>
    <t>Max</t>
  </si>
  <si>
    <t>Total Score</t>
  </si>
  <si>
    <t>Plan content</t>
  </si>
  <si>
    <t>Total</t>
  </si>
  <si>
    <t>Section B</t>
  </si>
  <si>
    <t>Percentage</t>
  </si>
  <si>
    <t>Performance Data</t>
  </si>
  <si>
    <t xml:space="preserve">Needle Data </t>
  </si>
  <si>
    <t>Chart Data</t>
  </si>
  <si>
    <t>Pointer</t>
  </si>
  <si>
    <t>End</t>
  </si>
  <si>
    <t>Executive Approval</t>
  </si>
  <si>
    <t>The purpose of the Board Assurance Statement is to ensure the Trust's Board has oversight that all key considerations have been met. It should be signed off by both the Trust / Provider's Accountable Officer and Chair.</t>
  </si>
  <si>
    <t> </t>
  </si>
  <si>
    <t>Trust / Provider Name:</t>
  </si>
  <si>
    <t>Provider CEO name:</t>
  </si>
  <si>
    <t>Date reviewed:</t>
  </si>
  <si>
    <t>Provider Chair name:</t>
  </si>
  <si>
    <t>Please update following completion of the BAS template</t>
  </si>
  <si>
    <t>Please provide name and contact details of designated Senior Responsible Officer (Executive Level)</t>
  </si>
  <si>
    <t xml:space="preserve">Please provide confirmation that the SRO has reviewed and approved the responses within this document, confirming they are correct and complete. </t>
  </si>
  <si>
    <t>Please confirm date reviewed</t>
  </si>
  <si>
    <t>The purpose of the Board Assurance Statement is to ensure the Trust's Board has oversight that all key considerations have been met. It should be signed off by both the ICB Accountable Officer and Chair.</t>
  </si>
  <si>
    <t>Integrated Care Board (ICB) name:</t>
  </si>
  <si>
    <t>ICB CEO/AO name:</t>
  </si>
  <si>
    <t>ICB Chair name:</t>
  </si>
  <si>
    <t>Configurable lists</t>
  </si>
  <si>
    <t>Trust List</t>
  </si>
  <si>
    <t>Regional Assurance Level</t>
  </si>
  <si>
    <t>Regional Assurance Ratings</t>
  </si>
  <si>
    <t>Description</t>
  </si>
  <si>
    <t>TrustList</t>
  </si>
  <si>
    <t>TrustCodeList</t>
  </si>
  <si>
    <t>Region</t>
  </si>
  <si>
    <t xml:space="preserve">East Of England </t>
  </si>
  <si>
    <t>London</t>
  </si>
  <si>
    <t xml:space="preserve">Midlands </t>
  </si>
  <si>
    <t xml:space="preserve">North East And Yorkshire </t>
  </si>
  <si>
    <t xml:space="preserve">North West </t>
  </si>
  <si>
    <t xml:space="preserve">South East </t>
  </si>
  <si>
    <t xml:space="preserve">South West </t>
  </si>
  <si>
    <t>Code</t>
  </si>
  <si>
    <t>System</t>
  </si>
  <si>
    <t>ICBList</t>
  </si>
  <si>
    <t>1 - No or limited assurance</t>
  </si>
  <si>
    <r>
      <t>1. No or limited assurance</t>
    </r>
    <r>
      <rPr>
        <sz val="7"/>
        <color rgb="FFD6D6D6"/>
        <rFont val="Segoe UI"/>
        <family val="2"/>
      </rPr>
      <t> – significant gaps; assurance not demonstrated</t>
    </r>
  </si>
  <si>
    <r>
      <t>1. Not ready</t>
    </r>
    <r>
      <rPr>
        <sz val="7"/>
        <color rgb="FFD6D6D6"/>
        <rFont val="Segoe UI"/>
        <family val="2"/>
      </rPr>
      <t> – key requirements not in place</t>
    </r>
  </si>
  <si>
    <t>Major weaknesses exist and objectives are not being met.</t>
  </si>
  <si>
    <t>OTHER - Please write below</t>
  </si>
  <si>
    <t>Bedfordshire Hospitals Foundation Trust</t>
  </si>
  <si>
    <t>Barking, Havering And Redbridge University Hospitals Trust</t>
  </si>
  <si>
    <t>Birmingham Women's And Children's Foundation Trust</t>
  </si>
  <si>
    <t>Airedale Foundation Trust</t>
  </si>
  <si>
    <t>Alder Hey Children's Foundation Trust</t>
  </si>
  <si>
    <t>Ashford And St Peter's Hospitals Foundation Trust</t>
  </si>
  <si>
    <t>Dorset County Hospital Foundation Trust</t>
  </si>
  <si>
    <t>D7T5G</t>
  </si>
  <si>
    <t>Essex</t>
  </si>
  <si>
    <t>2 - Partial assurance</t>
  </si>
  <si>
    <r>
      <t>2. Limited assurance</t>
    </r>
    <r>
      <rPr>
        <sz val="7"/>
        <color rgb="FFD6D6D6"/>
        <rFont val="Segoe UI"/>
        <family val="2"/>
      </rPr>
      <t> – partial evidence, but major gaps remain</t>
    </r>
  </si>
  <si>
    <r>
      <t>2. Limited readiness</t>
    </r>
    <r>
      <rPr>
        <sz val="7"/>
        <color rgb="FFD6D6D6"/>
        <rFont val="Segoe UI"/>
        <family val="2"/>
      </rPr>
      <t> – some requirements in place, but substantial action needed</t>
    </r>
  </si>
  <si>
    <t>Some controls are in place but significant improvements are needed.</t>
  </si>
  <si>
    <t>RCF</t>
  </si>
  <si>
    <t>Cambridge University Hospitals Foundation Trust</t>
  </si>
  <si>
    <t>Barts Health Trust</t>
  </si>
  <si>
    <t>Chesterfield Royal Hospital Foundation Trust</t>
  </si>
  <si>
    <t>Barnsley Hospital Foundation Trust</t>
  </si>
  <si>
    <t>Blackpool Teaching Hospitals Foundation Trust</t>
  </si>
  <si>
    <t>Buckinghamshire Healthcare Trust</t>
  </si>
  <si>
    <t>Gloucestershire Hospitals Foundation Trust</t>
  </si>
  <si>
    <t>S1Y5D</t>
  </si>
  <si>
    <t>Central East  </t>
  </si>
  <si>
    <t>Bath And North East Somerset, Swindon And Wiltshire</t>
  </si>
  <si>
    <t>3 - Moderate assurance</t>
  </si>
  <si>
    <r>
      <t>3. Moderate assurance</t>
    </r>
    <r>
      <rPr>
        <sz val="7"/>
        <color rgb="FFD6D6D6"/>
        <rFont val="Segoe UI"/>
        <family val="2"/>
      </rPr>
      <t> – adequate assurance with some gaps or risks</t>
    </r>
  </si>
  <si>
    <r>
      <t>3. Partially ready</t>
    </r>
    <r>
      <rPr>
        <sz val="7"/>
        <color rgb="FFD6D6D6"/>
        <rFont val="Segoe UI"/>
        <family val="2"/>
      </rPr>
      <t> – core requirements mostly in place, with gaps</t>
    </r>
  </si>
  <si>
    <t>The system generally achieves its objectives but has some minor control gaps.</t>
  </si>
  <si>
    <t>RBS</t>
  </si>
  <si>
    <t>East And North Hertfordshire Trust</t>
  </si>
  <si>
    <t>Chelsea And Westminster Hospital Foundation Trust</t>
  </si>
  <si>
    <t>George Eliot Hospital Trust</t>
  </si>
  <si>
    <t>Bradford Teaching Hospitals Foundation Trust</t>
  </si>
  <si>
    <t>Bolton Foundation Trust</t>
  </si>
  <si>
    <t>Dartford And Gravesham Trust</t>
  </si>
  <si>
    <t>Great Western Hospitals Foundation Trust</t>
  </si>
  <si>
    <t>T6Y0W</t>
  </si>
  <si>
    <t>Norfolk and Suffolk</t>
  </si>
  <si>
    <t>Birmingham And Solihull</t>
  </si>
  <si>
    <t>4 - Substantial assurance</t>
  </si>
  <si>
    <r>
      <t>4. Substantial assurance</t>
    </r>
    <r>
      <rPr>
        <sz val="7"/>
        <color rgb="FFD6D6D6"/>
        <rFont val="Segoe UI"/>
        <family val="2"/>
      </rPr>
      <t> – strong assurance with minor gaps only</t>
    </r>
  </si>
  <si>
    <r>
      <t>4. Mostly ready</t>
    </r>
    <r>
      <rPr>
        <sz val="7"/>
        <color rgb="FFD6D6D6"/>
        <rFont val="Segoe UI"/>
        <family val="2"/>
      </rPr>
      <t> – strong position with limited outstanding actions</t>
    </r>
  </si>
  <si>
    <t>Sound controls are in place and risks are well managed.</t>
  </si>
  <si>
    <t>RTK</t>
  </si>
  <si>
    <t>East Suffolk And North Essex Foundation Trust</t>
  </si>
  <si>
    <t>Croydon Health Services Trust</t>
  </si>
  <si>
    <t>Kettering General Hospital Foundation Trust</t>
  </si>
  <si>
    <t>Calderdale And Huddersfield Foundation Trust</t>
  </si>
  <si>
    <t>Countess Of Chester Hospital Foundation Trust</t>
  </si>
  <si>
    <t>East Kent Hospitals University Foundation Trust</t>
  </si>
  <si>
    <t>North Bristol Trust</t>
  </si>
  <si>
    <t>QKK</t>
  </si>
  <si>
    <t>South East London</t>
  </si>
  <si>
    <t>Black Country</t>
  </si>
  <si>
    <t>5 - Full assurance</t>
  </si>
  <si>
    <r>
      <t>5. Full assurance</t>
    </r>
    <r>
      <rPr>
        <sz val="7"/>
        <color rgb="FFD6D6D6"/>
        <rFont val="Segoe UI"/>
        <family val="2"/>
      </rPr>
      <t> – comprehensive assurance demonstrated</t>
    </r>
  </si>
  <si>
    <r>
      <t>5. Fully ready</t>
    </r>
    <r>
      <rPr>
        <sz val="7"/>
        <color rgb="FFD6D6D6"/>
        <rFont val="Segoe UI"/>
        <family val="2"/>
      </rPr>
      <t> – all requirements evidenced and in place</t>
    </r>
  </si>
  <si>
    <t>5 - Full or comprehensive assurance</t>
  </si>
  <si>
    <t>Best-in-class controls are consistently applied with no residual risk.</t>
  </si>
  <si>
    <t>RF4</t>
  </si>
  <si>
    <t>James Paget University Hospitals Foundation Trust</t>
  </si>
  <si>
    <t>Epsom And St Helier University Hospitals Trust</t>
  </si>
  <si>
    <t>Northampton General Hospital Trust</t>
  </si>
  <si>
    <t>County Durham And Darlington Foundation Trust</t>
  </si>
  <si>
    <t>East Cheshire Trust</t>
  </si>
  <si>
    <t>East Sussex Healthcare Trust</t>
  </si>
  <si>
    <t>University Hospitals Plymouth Trust</t>
  </si>
  <si>
    <t>QMF</t>
  </si>
  <si>
    <t>North East London</t>
  </si>
  <si>
    <t>Bristol, North Somerset And South Gloucestershire</t>
  </si>
  <si>
    <t>RFF</t>
  </si>
  <si>
    <t>Mid and South Essex Foundation Trust</t>
  </si>
  <si>
    <t>Guy's And St Thomas' Foundation Trust</t>
  </si>
  <si>
    <t>Nottingham University Hospitals Trust</t>
  </si>
  <si>
    <t>Doncaster And Bassetlaw Teaching Hospitals Foundation Trust</t>
  </si>
  <si>
    <t>East Lancashire Hospitals Trust</t>
  </si>
  <si>
    <t>Frimley Health Foundation Trust</t>
  </si>
  <si>
    <t>Royal Cornwall Hospitals Trust</t>
  </si>
  <si>
    <t>QWE</t>
  </si>
  <si>
    <t>South West London</t>
  </si>
  <si>
    <t>R1H</t>
  </si>
  <si>
    <t>Milton Keynes University Hospital Foundation Trust</t>
  </si>
  <si>
    <t>Homerton Healthcare Foundation Trust</t>
  </si>
  <si>
    <t>Sandwell And West Birmingham Hospitals Trust</t>
  </si>
  <si>
    <t>Gateshead Health Foundation Trust</t>
  </si>
  <si>
    <t>Lancashire Teaching Hospitals Foundation Trust</t>
  </si>
  <si>
    <t>Hampshire Hospitals Foundation Trust</t>
  </si>
  <si>
    <t>Royal Devon University Healthcare Foundation Trust</t>
  </si>
  <si>
    <t>Z9B2Z</t>
  </si>
  <si>
    <t>West and North London</t>
  </si>
  <si>
    <t>Cheshire And Merseyside</t>
  </si>
  <si>
    <t>RC9</t>
  </si>
  <si>
    <t>Norfolk And Norwich University Hospitals Foundation Trust</t>
  </si>
  <si>
    <t>Imperial College Healthcare Trust</t>
  </si>
  <si>
    <t>Sherwood Forest Hospitals Foundation Trust</t>
  </si>
  <si>
    <t>Harrogate And District Foundation Trust</t>
  </si>
  <si>
    <t>Liverpool University Hospitals Foundation Trust</t>
  </si>
  <si>
    <t>Isle Of Wight Trust</t>
  </si>
  <si>
    <t>Royal United Hospitals Bath Foundation Trust</t>
  </si>
  <si>
    <t>QGH</t>
  </si>
  <si>
    <t>Herefordshire And Worcestershire</t>
  </si>
  <si>
    <t>Cornwall And The Isles Of Scilly</t>
  </si>
  <si>
    <t>RQ3</t>
  </si>
  <si>
    <t>North West Anglia Foundation Trust</t>
  </si>
  <si>
    <t>King's College Hospital Foundation Trust</t>
  </si>
  <si>
    <t>The Shrewsbury And Telford Hospital Trust</t>
  </si>
  <si>
    <t>Hull University Teaching Hospitals Trust</t>
  </si>
  <si>
    <t>Liverpool Women's Foundation Trust</t>
  </si>
  <si>
    <t>Maidstone And Tunbridge Wells Trust</t>
  </si>
  <si>
    <t>Salisbury Foundation Trust</t>
  </si>
  <si>
    <t>QHL</t>
  </si>
  <si>
    <t>Coventry And Warwickshire</t>
  </si>
  <si>
    <t>RXL</t>
  </si>
  <si>
    <t>The Princess Alexandra Hospital Trust</t>
  </si>
  <si>
    <t>Kingston and Richmond Foundation Trust</t>
  </si>
  <si>
    <t>South Warwickshire University Foundation Trust</t>
  </si>
  <si>
    <t>Leeds Teaching Hospitals Trust</t>
  </si>
  <si>
    <t>Manchester University Foundation Trust</t>
  </si>
  <si>
    <t>Medway Foundation Trust</t>
  </si>
  <si>
    <t>Somerset Foundation Trust</t>
  </si>
  <si>
    <t>QJ2</t>
  </si>
  <si>
    <t>Derby And Derbyshire</t>
  </si>
  <si>
    <t>RMC</t>
  </si>
  <si>
    <t>The Queen Elizabeth Hospital, King's Lynn, Foundation Trust</t>
  </si>
  <si>
    <t>Lewisham And Greenwich Trust</t>
  </si>
  <si>
    <t>The Dudley Group Foundation Trust</t>
  </si>
  <si>
    <t>Mid Yorkshire Teaching Trust</t>
  </si>
  <si>
    <t>Mid Cheshire Hospitals Foundation Trust</t>
  </si>
  <si>
    <t>Oxford University Hospitals Foundation Trust</t>
  </si>
  <si>
    <t>Torbay And South Devon Foundation Trust</t>
  </si>
  <si>
    <t>QJM</t>
  </si>
  <si>
    <t>Lincolnshire</t>
  </si>
  <si>
    <t>Devon</t>
  </si>
  <si>
    <t>RAE</t>
  </si>
  <si>
    <t>West Hertfordshire Teaching Hospitals Trust</t>
  </si>
  <si>
    <t>London North West University Healthcare Trust</t>
  </si>
  <si>
    <t>The Royal Wolverhampton Trust</t>
  </si>
  <si>
    <t>North Cumbria Integrated Care Foundation Trust</t>
  </si>
  <si>
    <t>Northern Care Alliance Foundation Trust</t>
  </si>
  <si>
    <t>Portsmouth Hospitals University National Health Service Trust</t>
  </si>
  <si>
    <t>University Hospitals Dorset Foundation Trust</t>
  </si>
  <si>
    <t>QK1</t>
  </si>
  <si>
    <t>Leicester, Leicestershire And Rutland</t>
  </si>
  <si>
    <t>Dorset</t>
  </si>
  <si>
    <t>RXQ</t>
  </si>
  <si>
    <t>West Suffolk Foundation Trust</t>
  </si>
  <si>
    <t>Moorfields Eye Hospital Foundation Trust</t>
  </si>
  <si>
    <t>United Lincolnshire Teaching Hospitals Trust</t>
  </si>
  <si>
    <t>North Tees And Hartlepool Foundation Trust</t>
  </si>
  <si>
    <t>Mersey and West Lancashire Teaching Hospitals Trust</t>
  </si>
  <si>
    <t>Royal Berkshire Foundation Trust</t>
  </si>
  <si>
    <t>University Hospitals Bristol and Weston Foundation Trust</t>
  </si>
  <si>
    <t>QNC</t>
  </si>
  <si>
    <t>Staffordshire And Stoke-On-Trent</t>
  </si>
  <si>
    <t>RWY</t>
  </si>
  <si>
    <t>Royal Free London Foundation Trust</t>
  </si>
  <si>
    <t>University Hospitals Birmingham Foundation Trust</t>
  </si>
  <si>
    <t>Northern Lincolnshire And Goole Foundation Trust</t>
  </si>
  <si>
    <t>Stockport Foundation Trust</t>
  </si>
  <si>
    <t>Royal Surrey County Hospital Foundation Trust</t>
  </si>
  <si>
    <t>QOC</t>
  </si>
  <si>
    <t>Shropshire, Telford And Wrekin</t>
  </si>
  <si>
    <t>Gloucestershire</t>
  </si>
  <si>
    <t>RGT</t>
  </si>
  <si>
    <t>St George's University Hospitals Foundation Trust</t>
  </si>
  <si>
    <t>University Hospitals Coventry And Warwickshire Trust</t>
  </si>
  <si>
    <t>Northumbria Healthcare Foundation Trust</t>
  </si>
  <si>
    <t>Tameside And Glossop Integrated Care Foundation Trust</t>
  </si>
  <si>
    <t>Surrey And Sussex Healthcare Trust</t>
  </si>
  <si>
    <t>QPM</t>
  </si>
  <si>
    <t>Northamptonshire</t>
  </si>
  <si>
    <t>Greater Manchester</t>
  </si>
  <si>
    <t>RQM</t>
  </si>
  <si>
    <t>The Hillingdon Hospitals Foundation Trust</t>
  </si>
  <si>
    <t>University Hospitals Of Derby And Burton Foundation Trust</t>
  </si>
  <si>
    <t>Sheffield Children's Foundation Trust</t>
  </si>
  <si>
    <t>University Hospitals Of Morecambe Bay Foundation Trust</t>
  </si>
  <si>
    <t>University Hospital Southampton Foundation Trust</t>
  </si>
  <si>
    <t>QT1</t>
  </si>
  <si>
    <t>Nottingham And Nottinghamshire</t>
  </si>
  <si>
    <t>Hampshire And Isle Of Wight</t>
  </si>
  <si>
    <t>RFS</t>
  </si>
  <si>
    <t>University College London Hospitals Foundation Trust</t>
  </si>
  <si>
    <t>University Hospitals Of Leicester Trust</t>
  </si>
  <si>
    <t>Sheffield Teaching Hospitals Foundation Trust</t>
  </si>
  <si>
    <t>North Cheshire and Mersey Foundation Trust</t>
  </si>
  <si>
    <t>University Hospitals Sussex Foundation Trust</t>
  </si>
  <si>
    <t>QUA</t>
  </si>
  <si>
    <t>RJR</t>
  </si>
  <si>
    <t>Whittington Health Trust</t>
  </si>
  <si>
    <t>University Hospitals Of North Midlands Trust</t>
  </si>
  <si>
    <t>South Tees Hospitals Foundation Trust</t>
  </si>
  <si>
    <t>Wirral University Teaching Hospital Foundation Trust</t>
  </si>
  <si>
    <t>QWU</t>
  </si>
  <si>
    <t>Humber And North Yorkshire</t>
  </si>
  <si>
    <t>RXP</t>
  </si>
  <si>
    <t>Walsall Healthcare Trust</t>
  </si>
  <si>
    <t>South Tyneside and Sunderland Foundation Trust</t>
  </si>
  <si>
    <t>Wrightington, Wigan And Leigh Foundation Trust</t>
  </si>
  <si>
    <t>QF7</t>
  </si>
  <si>
    <t>South Yorkshire</t>
  </si>
  <si>
    <t>Kent And Medway</t>
  </si>
  <si>
    <t>RJ6</t>
  </si>
  <si>
    <t>Worcestershire Acute Hospitals Trust</t>
  </si>
  <si>
    <t>The Newcastle Upon Tyne Hospitals Foundation Trust</t>
  </si>
  <si>
    <t>QHM</t>
  </si>
  <si>
    <t>North East And North Cumbria</t>
  </si>
  <si>
    <t>Lancashire And South Cumbria</t>
  </si>
  <si>
    <t>RN7</t>
  </si>
  <si>
    <t>Wye Valley Trust</t>
  </si>
  <si>
    <t>The Rotherham Foundation Trust</t>
  </si>
  <si>
    <t>QOQ</t>
  </si>
  <si>
    <t>RP5</t>
  </si>
  <si>
    <t>York And Scarborough Teaching Hospitals Foundation Trust</t>
  </si>
  <si>
    <t>QWO</t>
  </si>
  <si>
    <t>West Yorkshire</t>
  </si>
  <si>
    <t>RBD</t>
  </si>
  <si>
    <t>QE1</t>
  </si>
  <si>
    <t>RWH</t>
  </si>
  <si>
    <t>QOP</t>
  </si>
  <si>
    <t>RJN</t>
  </si>
  <si>
    <t>QYG</t>
  </si>
  <si>
    <t>RVV</t>
  </si>
  <si>
    <t>QKS</t>
  </si>
  <si>
    <t>RXR</t>
  </si>
  <si>
    <t>QRL</t>
  </si>
  <si>
    <t>RDE</t>
  </si>
  <si>
    <t>S0E4D</t>
  </si>
  <si>
    <t>Thames Valley</t>
  </si>
  <si>
    <t>RXC</t>
  </si>
  <si>
    <t>S9B9J</t>
  </si>
  <si>
    <t>Surrey and Sussex</t>
  </si>
  <si>
    <t>Somerset</t>
  </si>
  <si>
    <t>RVR</t>
  </si>
  <si>
    <t>QJK</t>
  </si>
  <si>
    <t>RDU</t>
  </si>
  <si>
    <t>QOX</t>
  </si>
  <si>
    <t>RR7</t>
  </si>
  <si>
    <t>QR1</t>
  </si>
  <si>
    <t>RLT</t>
  </si>
  <si>
    <t>QSL</t>
  </si>
  <si>
    <t>RTE</t>
  </si>
  <si>
    <t>QT6</t>
  </si>
  <si>
    <t>RN3</t>
  </si>
  <si>
    <t>QUY</t>
  </si>
  <si>
    <t>RJ1</t>
  </si>
  <si>
    <t>QVV</t>
  </si>
  <si>
    <t>RN5</t>
  </si>
  <si>
    <t>RCD</t>
  </si>
  <si>
    <t>RQX</t>
  </si>
  <si>
    <t>RWA</t>
  </si>
  <si>
    <t>RYJ</t>
  </si>
  <si>
    <t>R1F</t>
  </si>
  <si>
    <t>RGP</t>
  </si>
  <si>
    <t>RNQ</t>
  </si>
  <si>
    <t>RJZ</t>
  </si>
  <si>
    <t>RAX</t>
  </si>
  <si>
    <t>RXN</t>
  </si>
  <si>
    <t>RR8</t>
  </si>
  <si>
    <t>RJ2</t>
  </si>
  <si>
    <t>REM</t>
  </si>
  <si>
    <t>REP</t>
  </si>
  <si>
    <t>R1K</t>
  </si>
  <si>
    <t>RWF</t>
  </si>
  <si>
    <t>R0A</t>
  </si>
  <si>
    <t>RPA</t>
  </si>
  <si>
    <t>RBN</t>
  </si>
  <si>
    <t>RAJ</t>
  </si>
  <si>
    <t>RBT</t>
  </si>
  <si>
    <t>RXF</t>
  </si>
  <si>
    <t>RD8</t>
  </si>
  <si>
    <t>RP6</t>
  </si>
  <si>
    <t>RM1</t>
  </si>
  <si>
    <t>RVJ</t>
  </si>
  <si>
    <t>RWW</t>
  </si>
  <si>
    <t>RNN</t>
  </si>
  <si>
    <t>RVW</t>
  </si>
  <si>
    <t>RGN</t>
  </si>
  <si>
    <t>RNS</t>
  </si>
  <si>
    <t>RM3</t>
  </si>
  <si>
    <t>RJL</t>
  </si>
  <si>
    <t>RTF</t>
  </si>
  <si>
    <t>RX1</t>
  </si>
  <si>
    <t>RTH</t>
  </si>
  <si>
    <t>RHU</t>
  </si>
  <si>
    <t>RHW</t>
  </si>
  <si>
    <t>REF</t>
  </si>
  <si>
    <t>RH8</t>
  </si>
  <si>
    <t>RAL</t>
  </si>
  <si>
    <t>RA2</t>
  </si>
  <si>
    <t>RD1</t>
  </si>
  <si>
    <t>RNZ</t>
  </si>
  <si>
    <t>RXK</t>
  </si>
  <si>
    <t>RCU</t>
  </si>
  <si>
    <t>RHQ</t>
  </si>
  <si>
    <t>RK5</t>
  </si>
  <si>
    <t>RH5</t>
  </si>
  <si>
    <t>RTR</t>
  </si>
  <si>
    <t>R0B</t>
  </si>
  <si>
    <t>RJC</t>
  </si>
  <si>
    <t>RJ7</t>
  </si>
  <si>
    <t>RWJ</t>
  </si>
  <si>
    <t>RTP</t>
  </si>
  <si>
    <t>RMP</t>
  </si>
  <si>
    <t>RNA</t>
  </si>
  <si>
    <t>RAS</t>
  </si>
  <si>
    <t>RTD</t>
  </si>
  <si>
    <t>RQW</t>
  </si>
  <si>
    <t>RCX</t>
  </si>
  <si>
    <t>RFR</t>
  </si>
  <si>
    <t>RL4</t>
  </si>
  <si>
    <t>RXW</t>
  </si>
  <si>
    <t>RA9</t>
  </si>
  <si>
    <t>RWD</t>
  </si>
  <si>
    <t>RRV</t>
  </si>
  <si>
    <t>RHM</t>
  </si>
  <si>
    <t>RRK</t>
  </si>
  <si>
    <t>RA7</t>
  </si>
  <si>
    <t>RKB</t>
  </si>
  <si>
    <t>R0D</t>
  </si>
  <si>
    <t>RTG</t>
  </si>
  <si>
    <t>RWE</t>
  </si>
  <si>
    <t>RTX</t>
  </si>
  <si>
    <t>RJE</t>
  </si>
  <si>
    <t>RK9</t>
  </si>
  <si>
    <t>RYR</t>
  </si>
  <si>
    <t>RBK</t>
  </si>
  <si>
    <t>RWG</t>
  </si>
  <si>
    <t>RGR</t>
  </si>
  <si>
    <t>RKE</t>
  </si>
  <si>
    <t>RBL</t>
  </si>
  <si>
    <t>RWP</t>
  </si>
  <si>
    <t>RRF</t>
  </si>
  <si>
    <t>RLQ</t>
  </si>
  <si>
    <t>RCB</t>
  </si>
  <si>
    <t>RespondentType</t>
  </si>
  <si>
    <t>Contact details (email, phone number)</t>
  </si>
  <si>
    <t>Date</t>
  </si>
  <si>
    <t>OrgCode</t>
  </si>
  <si>
    <t>OrgName</t>
  </si>
  <si>
    <t>OtherOrgName</t>
  </si>
  <si>
    <t>ICB</t>
  </si>
  <si>
    <t>Form</t>
  </si>
  <si>
    <t>QuestionID</t>
  </si>
  <si>
    <t>Section</t>
  </si>
  <si>
    <t>QuestionNumber</t>
  </si>
  <si>
    <t>Question</t>
  </si>
  <si>
    <t>Ambulance</t>
  </si>
  <si>
    <t>Ambo Section A</t>
  </si>
  <si>
    <t>Ambo_A_1.1</t>
  </si>
  <si>
    <t>Ambo_A_1.2</t>
  </si>
  <si>
    <t>Ambo_A_1.3</t>
  </si>
  <si>
    <t>Ambo_A_1.4</t>
  </si>
  <si>
    <t>Ambo_A_1.5</t>
  </si>
  <si>
    <t>Ambo_A_1.6</t>
  </si>
  <si>
    <t>Ambo_A_2.1</t>
  </si>
  <si>
    <t>Ambo_A_2.2</t>
  </si>
  <si>
    <t>Ambo_A_2.3</t>
  </si>
  <si>
    <t>Ambo_A_2.4</t>
  </si>
  <si>
    <t>Ambo Section B</t>
  </si>
  <si>
    <t>Ambo_B_1.1</t>
  </si>
  <si>
    <t>Ambo_B_2.1</t>
  </si>
  <si>
    <t>Ambo_B_2.2</t>
  </si>
  <si>
    <t>Ambo_B_2.3</t>
  </si>
  <si>
    <t>Ambo_B_2.4</t>
  </si>
  <si>
    <t>Ambo_B_2.5</t>
  </si>
  <si>
    <t>Ambo_B_2.6</t>
  </si>
  <si>
    <t>Ambo_B_3.1</t>
  </si>
  <si>
    <t>Ambo_B_3.2</t>
  </si>
  <si>
    <t>Ambo_B_3.3</t>
  </si>
  <si>
    <t>Ambo_B_3.4</t>
  </si>
  <si>
    <t>Ambo_B_3.5</t>
  </si>
  <si>
    <t>Ambo_B_3.6</t>
  </si>
  <si>
    <t>Ambo_B_3.7</t>
  </si>
  <si>
    <t>Ambo_B_4.1</t>
  </si>
  <si>
    <t>Ambo_B_4.2</t>
  </si>
  <si>
    <t>Ambo_B_5.1</t>
  </si>
  <si>
    <t>Ambo_B_5.2</t>
  </si>
  <si>
    <t>Ambo_B_5.3</t>
  </si>
  <si>
    <t>Ambo_B_5.4</t>
  </si>
  <si>
    <t>Ambo_B_5.5</t>
  </si>
  <si>
    <t>Ambo_B_5.6</t>
  </si>
  <si>
    <t>Ambo_B_5.7</t>
  </si>
  <si>
    <t>Trust Executive Approval</t>
  </si>
  <si>
    <t>Trust_Exec_1</t>
  </si>
  <si>
    <t>Exec.1</t>
  </si>
  <si>
    <t>Trust / Provider Name</t>
  </si>
  <si>
    <t>Trust_Exec_2</t>
  </si>
  <si>
    <t>Exec.2</t>
  </si>
  <si>
    <t>Provider CEO name</t>
  </si>
  <si>
    <t>Trust_Exec_3</t>
  </si>
  <si>
    <t>Exec.3</t>
  </si>
  <si>
    <t>Provider CEO date reviewed</t>
  </si>
  <si>
    <t>Trust_Exec_4</t>
  </si>
  <si>
    <t>Exec.4</t>
  </si>
  <si>
    <t>Provider Chair name</t>
  </si>
  <si>
    <t>Trust_Exec_5</t>
  </si>
  <si>
    <t>Exec.5</t>
  </si>
  <si>
    <t>Provider Chair date reviewed</t>
  </si>
  <si>
    <t>Trust_Exec_6</t>
  </si>
  <si>
    <t>Exec.6</t>
  </si>
  <si>
    <t>Senior Responsible Officer contact details</t>
  </si>
  <si>
    <t>Trust_Exec_7</t>
  </si>
  <si>
    <t>Exec.7</t>
  </si>
  <si>
    <t>SRO confirmation that responses are reviewed, approved, correct and complete</t>
  </si>
  <si>
    <t>Trust_Exec_8</t>
  </si>
  <si>
    <t>Exec.8</t>
  </si>
  <si>
    <t>SRO date reviewed</t>
  </si>
  <si>
    <t>ICB Executive Approval</t>
  </si>
  <si>
    <t>ICB_Exec_1</t>
  </si>
  <si>
    <t>Integrated Care Board (ICB) name</t>
  </si>
  <si>
    <t>ICB_Exec_2</t>
  </si>
  <si>
    <t>ICB CEO/AO name</t>
  </si>
  <si>
    <t>ICB_Exec_3</t>
  </si>
  <si>
    <t>ICB CEO/AO date reviewed</t>
  </si>
  <si>
    <t>ICB_Exec_4</t>
  </si>
  <si>
    <t>ICB Chair name</t>
  </si>
  <si>
    <t>ICB_Exec_5</t>
  </si>
  <si>
    <t>ICB Chair date reviewed</t>
  </si>
  <si>
    <t>ICB_Exec_6</t>
  </si>
  <si>
    <t>ICB_Exec_7</t>
  </si>
  <si>
    <t>ICB_Exec_8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</si>
</sst>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1"/>
      <color theme="1"/>
      <name val="Aptos Narrow"/>
      <family val="2"/>
      <scheme val="minor"/>
    </font>
    <font>
      <sz val="11"/>
      <color rgb="FF9C5700"/>
      <name val="Aptos Narrow"/>
      <family val="2"/>
      <scheme val="minor"/>
    </font>
    <font>
      <sz val="11"/>
      <color rgb="FF3F3F76"/>
      <name val="Aptos Narrow"/>
      <family val="2"/>
      <scheme val="minor"/>
    </font>
    <font>
      <b/>
      <sz val="11"/>
      <color theme="1"/>
      <name val="Aptos Narrow"/>
      <family val="2"/>
      <scheme val="minor"/>
    </font>
    <font>
      <b/>
      <sz val="20"/>
      <color theme="1"/>
      <name val="Arial"/>
      <family val="2"/>
    </font>
    <font>
      <sz val="11"/>
      <color theme="1"/>
      <name val="Arial"/>
      <family val="2"/>
    </font>
    <font>
      <i/>
      <sz val="16"/>
      <color theme="1"/>
      <name val="Arial"/>
      <family val="2"/>
    </font>
    <font>
      <b/>
      <sz val="14"/>
      <color theme="1"/>
      <name val="Arial"/>
      <family val="2"/>
    </font>
    <font>
      <i/>
      <sz val="11"/>
      <color theme="1"/>
      <name val="Arial"/>
      <family val="2"/>
    </font>
    <font>
      <b/>
      <sz val="11"/>
      <color theme="1"/>
      <name val="Arial"/>
      <family val="2"/>
    </font>
    <font>
      <b/>
      <sz val="11"/>
      <color theme="0"/>
      <name val="Arial"/>
      <family val="2"/>
    </font>
    <font>
      <b/>
      <sz val="14"/>
      <color theme="0"/>
      <name val="Arial"/>
      <family val="2"/>
    </font>
    <font>
      <sz val="12"/>
      <color theme="1"/>
      <name val="Arial"/>
      <family val="2"/>
    </font>
    <font>
      <sz val="11"/>
      <color rgb="FF000000"/>
      <name val="Arial"/>
      <family val="2"/>
    </font>
    <font>
      <sz val="11"/>
      <name val="Arial"/>
      <family val="2"/>
    </font>
    <font>
      <sz val="12"/>
      <color rgb="FF000000"/>
      <name val="Arial"/>
      <family val="2"/>
    </font>
    <font>
      <sz val="12"/>
      <color theme="1"/>
      <name val="Aptos"/>
      <family val="2"/>
      <charset val="1"/>
    </font>
    <font>
      <b/>
      <sz val="20"/>
      <color theme="0"/>
      <name val="Arial"/>
      <family val="2"/>
    </font>
    <font>
      <sz val="12"/>
      <color theme="1"/>
      <name val="Arial"/>
      <family val="2"/>
      <charset val="1"/>
    </font>
    <font>
      <sz val="11"/>
      <color rgb="FF0070C0"/>
      <name val="Aptos Narrow"/>
      <family val="2"/>
      <scheme val="minor"/>
    </font>
    <font>
      <sz val="14"/>
      <color theme="1"/>
      <name val="Arial"/>
      <family val="2"/>
    </font>
    <font>
      <b/>
      <sz val="12"/>
      <color theme="0"/>
      <name val="Arial"/>
      <family val="2"/>
    </font>
    <font>
      <sz val="10"/>
      <name val="Arial"/>
      <family val="2"/>
    </font>
    <font>
      <sz val="12"/>
      <name val="Arial"/>
      <family val="2"/>
    </font>
    <font>
      <sz val="12"/>
      <color theme="1"/>
      <name val="Aptos Narrow"/>
      <family val="2"/>
      <scheme val="minor"/>
    </font>
    <font>
      <sz val="14"/>
      <color theme="1"/>
      <name val="Aptos Narrow"/>
      <family val="2"/>
      <scheme val="minor"/>
    </font>
    <font>
      <b/>
      <sz val="14"/>
      <color theme="1"/>
      <name val="Aptos Narrow"/>
      <family val="2"/>
      <scheme val="minor"/>
    </font>
    <font>
      <sz val="72"/>
      <color theme="1"/>
      <name val="Aptos Narrow"/>
      <family val="2"/>
      <scheme val="minor"/>
    </font>
    <font>
      <sz val="7"/>
      <color rgb="FFD6D6D6"/>
      <name val="Segoe UI"/>
      <family val="2"/>
    </font>
    <font>
      <sz val="10"/>
      <name val="Verdana"/>
      <family val="2"/>
    </font>
    <font>
      <sz val="12"/>
      <name val="Verdana"/>
      <family val="2"/>
    </font>
    <font>
      <b/>
      <sz val="12"/>
      <color indexed="8"/>
      <name val="Verdana"/>
      <family val="2"/>
    </font>
    <font>
      <sz val="11"/>
      <color theme="0"/>
      <name val="Arial"/>
      <family val="2"/>
    </font>
    <font>
      <sz val="12"/>
      <name val="Aptos Narrow"/>
      <family val="2"/>
      <scheme val="minor"/>
    </font>
    <font>
      <sz val="18"/>
      <color rgb="FFFF0000"/>
      <name val="Aptos Narrow"/>
      <family val="2"/>
      <scheme val="minor"/>
    </font>
    <font>
      <b/>
      <sz val="12"/>
      <color rgb="FFC00000"/>
      <name val="Arial"/>
      <family val="2"/>
    </font>
  </fonts>
  <fills count="18">
    <fill>
      <patternFill patternType="none"/>
    </fill>
    <fill>
      <patternFill patternType="gray125"/>
    </fill>
    <fill>
      <patternFill patternType="solid">
        <fgColor rgb="FFFFEB9C"/>
      </patternFill>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rgb="FF003087"/>
        <bgColor indexed="64"/>
      </patternFill>
    </fill>
    <fill>
      <patternFill patternType="solid">
        <fgColor rgb="FF005EB8"/>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3"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theme="0" tint="-0.249977111117893"/>
      </left>
      <right style="thin">
        <color rgb="FF7F7F7F"/>
      </right>
      <top style="thin">
        <color theme="0" tint="-0.249977111117893"/>
      </top>
      <bottom style="thin">
        <color theme="0" tint="-0.249977111117893"/>
      </bottom>
      <diagonal/>
    </border>
    <border>
      <left style="thin">
        <color rgb="FF7F7F7F"/>
      </left>
      <right style="thin">
        <color rgb="FF7F7F7F"/>
      </right>
      <top style="thin">
        <color theme="0" tint="-0.249977111117893"/>
      </top>
      <bottom style="thin">
        <color theme="0" tint="-0.249977111117893"/>
      </bottom>
      <diagonal/>
    </border>
    <border>
      <left style="thin">
        <color rgb="FF7F7F7F"/>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rgb="FF7F7F7F"/>
      </bottom>
      <diagonal/>
    </border>
    <border>
      <left/>
      <right/>
      <top style="thin">
        <color theme="0" tint="-0.249977111117893"/>
      </top>
      <bottom style="thin">
        <color rgb="FF7F7F7F"/>
      </bottom>
      <diagonal/>
    </border>
    <border>
      <left/>
      <right style="thin">
        <color theme="0" tint="-0.249977111117893"/>
      </right>
      <top style="thin">
        <color theme="0" tint="-0.249977111117893"/>
      </top>
      <bottom style="thin">
        <color rgb="FF7F7F7F"/>
      </bottom>
      <diagonal/>
    </border>
    <border>
      <left style="thin">
        <color theme="0" tint="-0.249977111117893"/>
      </left>
      <right/>
      <top style="thin">
        <color rgb="FF7F7F7F"/>
      </top>
      <bottom style="thin">
        <color theme="0" tint="-0.249977111117893"/>
      </bottom>
      <diagonal/>
    </border>
    <border>
      <left/>
      <right/>
      <top style="thin">
        <color rgb="FF7F7F7F"/>
      </top>
      <bottom style="thin">
        <color theme="0" tint="-0.249977111117893"/>
      </bottom>
      <diagonal/>
    </border>
    <border>
      <left/>
      <right style="thin">
        <color theme="0" tint="-0.249977111117893"/>
      </right>
      <top style="thin">
        <color rgb="FF7F7F7F"/>
      </top>
      <bottom style="thin">
        <color theme="0" tint="-0.249977111117893"/>
      </bottom>
      <diagonal/>
    </border>
    <border>
      <left style="thin">
        <color theme="0" tint="-0.249977111117893"/>
      </left>
      <right style="thin">
        <color rgb="FF7F7F7F"/>
      </right>
      <top style="thin">
        <color rgb="FF7F7F7F"/>
      </top>
      <bottom style="thin">
        <color theme="0" tint="-0.249977111117893"/>
      </bottom>
      <diagonal/>
    </border>
    <border>
      <left style="thin">
        <color rgb="FF7F7F7F"/>
      </left>
      <right style="thin">
        <color rgb="FF7F7F7F"/>
      </right>
      <top style="thin">
        <color rgb="FF7F7F7F"/>
      </top>
      <bottom style="thin">
        <color theme="0" tint="-0.249977111117893"/>
      </bottom>
      <diagonal/>
    </border>
    <border>
      <left style="thin">
        <color rgb="FF7F7F7F"/>
      </left>
      <right style="thin">
        <color theme="0" tint="-0.249977111117893"/>
      </right>
      <top style="thin">
        <color rgb="FF7F7F7F"/>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5">
    <xf numFmtId="0" fontId="0" fillId="0" borderId="0"/>
    <xf numFmtId="0" fontId="1" fillId="2" borderId="0" applyNumberFormat="0" applyBorder="0" applyAlignment="0" applyProtection="0"/>
    <xf numFmtId="0" fontId="2" fillId="3" borderId="1" applyNumberFormat="0" applyAlignment="0" applyProtection="0"/>
    <xf numFmtId="0" fontId="22" fillId="0" borderId="0"/>
    <xf numFmtId="9" fontId="22" fillId="0" borderId="0" applyFont="0" applyFill="0" applyBorder="0" applyAlignment="0" applyProtection="0"/>
  </cellStyleXfs>
  <cellXfs count="161">
    <xf numFmtId="0" fontId="0" fillId="0" borderId="0" xfId="0"/>
    <xf numFmtId="0" fontId="5" fillId="4" borderId="0" xfId="0" applyFont="1" applyFill="1"/>
    <xf numFmtId="0" fontId="6" fillId="4" borderId="0" xfId="0" applyFont="1" applyFill="1" applyAlignment="1">
      <alignment vertical="center" wrapText="1"/>
    </xf>
    <xf numFmtId="0" fontId="8" fillId="4" borderId="0" xfId="0" applyFont="1" applyFill="1" applyAlignment="1">
      <alignment vertical="center" wrapText="1"/>
    </xf>
    <xf numFmtId="0" fontId="5" fillId="4" borderId="0" xfId="0" applyFont="1" applyFill="1" applyAlignment="1">
      <alignment vertical="center" wrapText="1"/>
    </xf>
    <xf numFmtId="0" fontId="9" fillId="4" borderId="0" xfId="0" applyFont="1" applyFill="1" applyAlignment="1">
      <alignment horizontal="left" vertical="top" wrapText="1"/>
    </xf>
    <xf numFmtId="16" fontId="5" fillId="4" borderId="0" xfId="0" applyNumberFormat="1" applyFont="1" applyFill="1"/>
    <xf numFmtId="16" fontId="12" fillId="4" borderId="0" xfId="0" applyNumberFormat="1" applyFont="1" applyFill="1"/>
    <xf numFmtId="0" fontId="5" fillId="4" borderId="9" xfId="0" applyFont="1" applyFill="1" applyBorder="1" applyAlignment="1">
      <alignment horizontal="center" vertical="center"/>
    </xf>
    <xf numFmtId="0" fontId="5" fillId="0" borderId="10" xfId="0" applyFont="1" applyBorder="1" applyAlignment="1">
      <alignment vertical="center" wrapText="1"/>
    </xf>
    <xf numFmtId="0" fontId="13" fillId="4" borderId="10" xfId="0" applyFont="1" applyFill="1" applyBorder="1" applyAlignment="1">
      <alignment horizontal="left" vertical="center" wrapText="1"/>
    </xf>
    <xf numFmtId="0" fontId="5" fillId="4" borderId="2" xfId="0" applyFont="1" applyFill="1" applyBorder="1" applyAlignment="1">
      <alignment horizontal="center" vertical="center"/>
    </xf>
    <xf numFmtId="0" fontId="0" fillId="4" borderId="0" xfId="0" applyFill="1"/>
    <xf numFmtId="0" fontId="5" fillId="9" borderId="0" xfId="0" applyFont="1" applyFill="1"/>
    <xf numFmtId="0" fontId="5" fillId="10" borderId="0" xfId="0" applyFont="1" applyFill="1"/>
    <xf numFmtId="0" fontId="5" fillId="11" borderId="0" xfId="0" applyFont="1" applyFill="1"/>
    <xf numFmtId="0" fontId="5" fillId="12" borderId="0" xfId="0" applyFont="1" applyFill="1"/>
    <xf numFmtId="0" fontId="5" fillId="13" borderId="0" xfId="0" applyFont="1" applyFill="1"/>
    <xf numFmtId="0" fontId="25" fillId="0" borderId="0" xfId="0" applyFont="1"/>
    <xf numFmtId="0" fontId="25" fillId="0" borderId="0" xfId="0" applyFont="1" applyAlignment="1">
      <alignment vertical="top" wrapText="1"/>
    </xf>
    <xf numFmtId="0" fontId="27" fillId="0" borderId="0" xfId="0" applyFont="1" applyAlignment="1">
      <alignment vertical="top" textRotation="90"/>
    </xf>
    <xf numFmtId="0" fontId="25" fillId="14" borderId="2" xfId="0" applyFont="1" applyFill="1" applyBorder="1"/>
    <xf numFmtId="0" fontId="26" fillId="14" borderId="2" xfId="0" applyFont="1" applyFill="1" applyBorder="1"/>
    <xf numFmtId="0" fontId="25" fillId="0" borderId="2" xfId="0" applyFont="1" applyBorder="1"/>
    <xf numFmtId="0" fontId="25" fillId="5" borderId="2" xfId="0" applyFont="1" applyFill="1" applyBorder="1"/>
    <xf numFmtId="0" fontId="26" fillId="5" borderId="2" xfId="0" applyFont="1" applyFill="1" applyBorder="1" applyAlignment="1">
      <alignment vertical="top" wrapText="1"/>
    </xf>
    <xf numFmtId="0" fontId="25" fillId="0" borderId="2" xfId="0" applyFont="1" applyBorder="1" applyAlignment="1">
      <alignment vertical="center" wrapText="1"/>
    </xf>
    <xf numFmtId="164" fontId="25" fillId="0" borderId="0" xfId="0" applyNumberFormat="1" applyFont="1"/>
    <xf numFmtId="0" fontId="25" fillId="5" borderId="2" xfId="0" applyFont="1" applyFill="1" applyBorder="1" applyAlignment="1">
      <alignment horizontal="center" vertical="center"/>
    </xf>
    <xf numFmtId="0" fontId="26" fillId="14" borderId="2" xfId="0" applyFont="1" applyFill="1" applyBorder="1" applyAlignment="1">
      <alignment horizontal="center" vertical="center"/>
    </xf>
    <xf numFmtId="0" fontId="26" fillId="0" borderId="2" xfId="0" applyFont="1" applyBorder="1" applyAlignment="1">
      <alignment horizontal="center" vertical="center"/>
    </xf>
    <xf numFmtId="0" fontId="26" fillId="5" borderId="2" xfId="0" applyFont="1" applyFill="1" applyBorder="1" applyAlignment="1">
      <alignment horizontal="center" vertical="center"/>
    </xf>
    <xf numFmtId="0" fontId="26" fillId="0" borderId="0" xfId="0" applyFont="1" applyAlignment="1">
      <alignment horizontal="center" vertical="center"/>
    </xf>
    <xf numFmtId="0" fontId="24" fillId="0" borderId="0" xfId="0" applyFont="1"/>
    <xf numFmtId="0" fontId="0" fillId="0" borderId="0" xfId="0" applyAlignment="1">
      <alignment wrapText="1"/>
    </xf>
    <xf numFmtId="0" fontId="3" fillId="11" borderId="0" xfId="0" applyFont="1" applyFill="1" applyAlignment="1">
      <alignment wrapText="1"/>
    </xf>
    <xf numFmtId="0" fontId="11" fillId="6" borderId="8" xfId="0" applyFont="1" applyFill="1" applyBorder="1" applyAlignment="1">
      <alignment horizontal="center" vertical="top" wrapText="1"/>
    </xf>
    <xf numFmtId="0" fontId="11" fillId="6" borderId="8" xfId="0" applyFont="1" applyFill="1" applyBorder="1" applyAlignment="1">
      <alignment horizontal="left" vertical="top" wrapText="1"/>
    </xf>
    <xf numFmtId="0" fontId="31" fillId="16" borderId="2" xfId="3" applyFont="1" applyFill="1" applyBorder="1" applyAlignment="1">
      <alignment vertical="top"/>
    </xf>
    <xf numFmtId="0" fontId="31" fillId="16" borderId="2" xfId="3" applyFont="1" applyFill="1" applyBorder="1" applyAlignment="1">
      <alignment horizontal="center" vertical="center"/>
    </xf>
    <xf numFmtId="3" fontId="30" fillId="15" borderId="34" xfId="3" applyNumberFormat="1" applyFont="1" applyFill="1" applyBorder="1" applyAlignment="1">
      <alignment vertical="center" wrapText="1"/>
    </xf>
    <xf numFmtId="3" fontId="30" fillId="15" borderId="34" xfId="3" applyNumberFormat="1" applyFont="1" applyFill="1" applyBorder="1" applyAlignment="1">
      <alignment horizontal="center" vertical="center"/>
    </xf>
    <xf numFmtId="3" fontId="30" fillId="15" borderId="36" xfId="3" applyNumberFormat="1" applyFont="1" applyFill="1" applyBorder="1" applyAlignment="1">
      <alignment vertical="center" wrapText="1"/>
    </xf>
    <xf numFmtId="3" fontId="30" fillId="15" borderId="36" xfId="3" applyNumberFormat="1" applyFont="1" applyFill="1" applyBorder="1" applyAlignment="1">
      <alignment horizontal="center" vertical="center"/>
    </xf>
    <xf numFmtId="0" fontId="29" fillId="15" borderId="35" xfId="3" applyFont="1" applyFill="1" applyBorder="1" applyAlignment="1">
      <alignment vertical="center" wrapText="1"/>
    </xf>
    <xf numFmtId="0" fontId="29" fillId="15" borderId="37" xfId="3" applyFont="1" applyFill="1" applyBorder="1" applyAlignment="1">
      <alignment vertical="center" wrapText="1"/>
    </xf>
    <xf numFmtId="0" fontId="29" fillId="15" borderId="36" xfId="3" applyFont="1" applyFill="1" applyBorder="1" applyAlignment="1">
      <alignment vertical="center" wrapText="1"/>
    </xf>
    <xf numFmtId="0" fontId="29" fillId="15" borderId="38" xfId="3" applyFont="1" applyFill="1" applyBorder="1" applyAlignment="1">
      <alignment vertical="center" wrapText="1"/>
    </xf>
    <xf numFmtId="0" fontId="29" fillId="15" borderId="0" xfId="3" applyFont="1" applyFill="1" applyAlignment="1">
      <alignment vertical="center" wrapText="1"/>
    </xf>
    <xf numFmtId="0" fontId="30" fillId="15" borderId="31" xfId="0" applyFont="1" applyFill="1" applyBorder="1" applyAlignment="1">
      <alignment vertical="center" wrapText="1"/>
    </xf>
    <xf numFmtId="0" fontId="30" fillId="15" borderId="32" xfId="0" applyFont="1" applyFill="1" applyBorder="1" applyAlignment="1">
      <alignment vertical="center" wrapText="1"/>
    </xf>
    <xf numFmtId="0" fontId="30" fillId="15" borderId="33" xfId="0" applyFont="1" applyFill="1" applyBorder="1" applyAlignment="1">
      <alignment vertical="center" wrapText="1"/>
    </xf>
    <xf numFmtId="0" fontId="0" fillId="4" borderId="0" xfId="0" applyFill="1" applyAlignment="1">
      <alignment horizontal="center" vertical="center"/>
    </xf>
    <xf numFmtId="0" fontId="5" fillId="4" borderId="0" xfId="0" applyFont="1" applyFill="1" applyAlignment="1">
      <alignment horizontal="center" vertical="center"/>
    </xf>
    <xf numFmtId="0" fontId="25" fillId="4" borderId="0" xfId="0" applyFont="1" applyFill="1"/>
    <xf numFmtId="16" fontId="20" fillId="4" borderId="0" xfId="0" applyNumberFormat="1" applyFont="1" applyFill="1"/>
    <xf numFmtId="0" fontId="0" fillId="4" borderId="2" xfId="0" applyFill="1" applyBorder="1" applyAlignment="1">
      <alignment horizontal="center" vertical="center"/>
    </xf>
    <xf numFmtId="0" fontId="15" fillId="4" borderId="2" xfId="0" applyFont="1" applyFill="1" applyBorder="1" applyAlignment="1">
      <alignment vertical="center" wrapText="1"/>
    </xf>
    <xf numFmtId="0" fontId="0" fillId="0" borderId="0" xfId="0" applyAlignment="1">
      <alignment horizontal="center" vertical="center"/>
    </xf>
    <xf numFmtId="0" fontId="0" fillId="4" borderId="9" xfId="0" applyFill="1" applyBorder="1" applyAlignment="1">
      <alignment horizontal="center" vertical="center"/>
    </xf>
    <xf numFmtId="0" fontId="15" fillId="4" borderId="9" xfId="0" applyFont="1" applyFill="1" applyBorder="1" applyAlignment="1">
      <alignment vertical="center" wrapText="1"/>
    </xf>
    <xf numFmtId="0" fontId="11" fillId="7" borderId="12" xfId="0" applyFont="1" applyFill="1" applyBorder="1" applyAlignment="1">
      <alignment vertical="center"/>
    </xf>
    <xf numFmtId="0" fontId="11" fillId="7" borderId="10" xfId="0" applyFont="1" applyFill="1" applyBorder="1" applyAlignment="1">
      <alignment vertical="center"/>
    </xf>
    <xf numFmtId="0" fontId="0" fillId="17" borderId="0" xfId="0" applyFill="1"/>
    <xf numFmtId="0" fontId="0" fillId="17" borderId="0" xfId="0" applyFill="1" applyAlignment="1">
      <alignment horizontal="center" vertical="center"/>
    </xf>
    <xf numFmtId="0" fontId="16" fillId="4" borderId="0" xfId="0" applyFont="1" applyFill="1"/>
    <xf numFmtId="0" fontId="18" fillId="4" borderId="0" xfId="0" applyFont="1" applyFill="1"/>
    <xf numFmtId="0" fontId="8" fillId="4" borderId="0" xfId="0" applyFont="1" applyFill="1" applyAlignment="1">
      <alignment horizontal="left"/>
    </xf>
    <xf numFmtId="0" fontId="8" fillId="4" borderId="0" xfId="0" applyFont="1" applyFill="1" applyAlignment="1">
      <alignment horizontal="left" vertical="top"/>
    </xf>
    <xf numFmtId="0" fontId="33" fillId="4" borderId="0" xfId="2" applyFont="1" applyFill="1" applyBorder="1" applyAlignment="1" applyProtection="1">
      <alignment horizontal="left" vertical="center"/>
    </xf>
    <xf numFmtId="0" fontId="9" fillId="4" borderId="0" xfId="0" applyFont="1" applyFill="1" applyAlignment="1">
      <alignment horizontal="right" vertical="center"/>
    </xf>
    <xf numFmtId="0" fontId="0" fillId="4" borderId="0" xfId="0" applyFill="1" applyAlignment="1">
      <alignment vertical="center"/>
    </xf>
    <xf numFmtId="0" fontId="5" fillId="4" borderId="0" xfId="0" applyFont="1" applyFill="1" applyAlignment="1">
      <alignment vertical="center"/>
    </xf>
    <xf numFmtId="0" fontId="0" fillId="0" borderId="0" xfId="0" applyAlignment="1">
      <alignment vertical="center"/>
    </xf>
    <xf numFmtId="0" fontId="7" fillId="4" borderId="0" xfId="0" applyFont="1" applyFill="1" applyAlignment="1">
      <alignment horizontal="right" vertical="center"/>
    </xf>
    <xf numFmtId="2" fontId="0" fillId="0" borderId="0" xfId="0" applyNumberFormat="1"/>
    <xf numFmtId="0" fontId="29" fillId="15" borderId="39" xfId="3" applyFont="1" applyFill="1" applyBorder="1" applyAlignment="1">
      <alignment vertical="center" wrapText="1"/>
    </xf>
    <xf numFmtId="0" fontId="32" fillId="4" borderId="0" xfId="0" applyFont="1" applyFill="1"/>
    <xf numFmtId="0" fontId="11" fillId="6" borderId="8" xfId="0" applyFont="1" applyFill="1" applyBorder="1" applyAlignment="1">
      <alignment horizontal="left" vertical="center"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xf numFmtId="0" fontId="0" fillId="17" borderId="0" xfId="0" applyFill="1" applyAlignment="1">
      <alignment vertical="center"/>
    </xf>
    <xf numFmtId="0" fontId="21" fillId="7" borderId="12" xfId="0" applyFont="1" applyFill="1" applyBorder="1" applyAlignment="1">
      <alignment vertical="center"/>
    </xf>
    <xf numFmtId="0" fontId="21" fillId="7" borderId="10" xfId="0" applyFont="1" applyFill="1" applyBorder="1" applyAlignment="1">
      <alignment vertical="center"/>
    </xf>
    <xf numFmtId="0" fontId="14" fillId="0" borderId="2" xfId="0" applyFont="1" applyBorder="1" applyAlignment="1" applyProtection="1">
      <alignment vertical="center" wrapText="1"/>
      <protection locked="0"/>
    </xf>
    <xf numFmtId="0" fontId="3" fillId="4" borderId="0" xfId="0" applyFont="1" applyFill="1" applyAlignment="1">
      <alignment horizontal="center" vertical="center"/>
    </xf>
    <xf numFmtId="0" fontId="9" fillId="4" borderId="0" xfId="0" applyFont="1" applyFill="1" applyAlignment="1">
      <alignment horizontal="center" vertical="center"/>
    </xf>
    <xf numFmtId="0" fontId="3" fillId="17" borderId="0" xfId="0" applyFont="1" applyFill="1" applyAlignment="1">
      <alignment horizontal="center" vertical="center"/>
    </xf>
    <xf numFmtId="0" fontId="3" fillId="0" borderId="0" xfId="0" applyFont="1" applyAlignment="1">
      <alignment horizontal="center" vertical="center"/>
    </xf>
    <xf numFmtId="0" fontId="7" fillId="4" borderId="9"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23" fillId="4" borderId="0" xfId="0" applyFont="1" applyFill="1" applyAlignment="1">
      <alignment horizontal="left" vertical="center" wrapText="1"/>
    </xf>
    <xf numFmtId="0" fontId="5" fillId="17"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vertical="top"/>
    </xf>
    <xf numFmtId="0" fontId="14" fillId="4" borderId="2" xfId="0" applyFont="1" applyFill="1" applyBorder="1" applyAlignment="1" applyProtection="1">
      <alignment vertical="center" wrapText="1"/>
      <protection locked="0"/>
    </xf>
    <xf numFmtId="0" fontId="5" fillId="4" borderId="9"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10" fillId="7" borderId="12" xfId="0" applyFont="1" applyFill="1" applyBorder="1" applyAlignment="1">
      <alignment vertical="center"/>
    </xf>
    <xf numFmtId="0" fontId="10" fillId="7" borderId="10" xfId="0" applyFont="1" applyFill="1" applyBorder="1" applyAlignment="1">
      <alignment vertical="center"/>
    </xf>
    <xf numFmtId="0" fontId="11" fillId="7" borderId="11" xfId="0" applyFont="1" applyFill="1" applyBorder="1" applyAlignment="1">
      <alignment vertical="center"/>
    </xf>
    <xf numFmtId="0" fontId="4" fillId="4" borderId="9" xfId="0" applyFont="1" applyFill="1" applyBorder="1" applyAlignment="1">
      <alignment horizontal="center" vertical="center"/>
    </xf>
    <xf numFmtId="0" fontId="24" fillId="4" borderId="0" xfId="0" applyFont="1" applyFill="1"/>
    <xf numFmtId="0" fontId="15" fillId="4" borderId="0" xfId="0" applyFont="1" applyFill="1" applyAlignment="1">
      <alignment vertical="center" wrapText="1"/>
    </xf>
    <xf numFmtId="0" fontId="0" fillId="4" borderId="0" xfId="0" applyFill="1" applyAlignment="1">
      <alignment wrapText="1"/>
    </xf>
    <xf numFmtId="0" fontId="27" fillId="0" borderId="8" xfId="0" applyFont="1" applyBorder="1" applyAlignment="1">
      <alignment vertical="top" textRotation="90"/>
    </xf>
    <xf numFmtId="0" fontId="19" fillId="4" borderId="0" xfId="0" applyFont="1" applyFill="1" applyAlignment="1">
      <alignment horizontal="center"/>
    </xf>
    <xf numFmtId="14" fontId="23" fillId="3" borderId="40" xfId="2" applyNumberFormat="1" applyFont="1" applyBorder="1" applyAlignment="1" applyProtection="1">
      <alignment horizontal="left" vertical="center" indent="1"/>
      <protection locked="0"/>
    </xf>
    <xf numFmtId="0" fontId="34" fillId="2" borderId="29" xfId="1" applyFont="1" applyBorder="1" applyAlignment="1">
      <alignment horizontal="center"/>
    </xf>
    <xf numFmtId="0" fontId="34" fillId="2" borderId="30" xfId="1" applyFont="1" applyBorder="1" applyAlignment="1">
      <alignment horizontal="center"/>
    </xf>
    <xf numFmtId="0" fontId="34" fillId="2" borderId="16" xfId="1" applyFont="1" applyBorder="1" applyAlignment="1">
      <alignment horizontal="center"/>
    </xf>
    <xf numFmtId="0" fontId="11" fillId="6" borderId="11" xfId="0" applyFont="1" applyFill="1" applyBorder="1" applyAlignment="1">
      <alignment horizontal="left" vertical="top" wrapText="1"/>
    </xf>
    <xf numFmtId="0" fontId="11" fillId="6" borderId="12" xfId="0" applyFont="1" applyFill="1" applyBorder="1" applyAlignment="1">
      <alignment horizontal="left" vertical="top" wrapText="1"/>
    </xf>
    <xf numFmtId="0" fontId="11" fillId="6" borderId="10" xfId="0" applyFont="1" applyFill="1" applyBorder="1" applyAlignment="1">
      <alignment horizontal="left" vertical="top" wrapText="1"/>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12" fillId="4" borderId="12"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6" fillId="4" borderId="0" xfId="0" applyFont="1" applyFill="1" applyAlignment="1">
      <alignment vertical="center" wrapText="1"/>
    </xf>
    <xf numFmtId="0" fontId="23" fillId="3" borderId="40" xfId="2" applyFont="1" applyBorder="1" applyAlignment="1" applyProtection="1">
      <alignment horizontal="left" vertical="center" indent="1"/>
      <protection locked="0"/>
    </xf>
    <xf numFmtId="0" fontId="4" fillId="4" borderId="2" xfId="0" applyFont="1" applyFill="1" applyBorder="1" applyAlignment="1">
      <alignment horizontal="center" vertical="center"/>
    </xf>
    <xf numFmtId="0" fontId="0" fillId="4" borderId="5" xfId="0" applyFill="1" applyBorder="1" applyAlignment="1">
      <alignment horizontal="center"/>
    </xf>
    <xf numFmtId="0" fontId="34" fillId="2" borderId="29" xfId="1" applyFont="1" applyBorder="1" applyAlignment="1" applyProtection="1">
      <alignment horizontal="center"/>
    </xf>
    <xf numFmtId="0" fontId="34" fillId="2" borderId="30" xfId="1" applyFont="1" applyBorder="1" applyAlignment="1" applyProtection="1">
      <alignment horizontal="center"/>
    </xf>
    <xf numFmtId="0" fontId="34" fillId="2" borderId="16" xfId="1" applyFont="1" applyBorder="1" applyAlignment="1" applyProtection="1">
      <alignment horizontal="center"/>
    </xf>
    <xf numFmtId="0" fontId="11" fillId="6" borderId="4" xfId="0" applyFont="1" applyFill="1" applyBorder="1" applyAlignment="1">
      <alignment horizontal="left" vertical="top"/>
    </xf>
    <xf numFmtId="0" fontId="11" fillId="6" borderId="5" xfId="0" applyFont="1" applyFill="1" applyBorder="1" applyAlignment="1">
      <alignment horizontal="left" vertical="top"/>
    </xf>
    <xf numFmtId="0" fontId="11" fillId="6" borderId="13" xfId="0" applyFont="1" applyFill="1" applyBorder="1" applyAlignment="1">
      <alignment horizontal="left" vertical="top"/>
    </xf>
    <xf numFmtId="0" fontId="27" fillId="0" borderId="13" xfId="0" applyFont="1" applyBorder="1" applyAlignment="1">
      <alignment horizontal="center" vertical="top" textRotation="90"/>
    </xf>
    <xf numFmtId="0" fontId="27" fillId="0" borderId="15" xfId="0" applyFont="1" applyBorder="1" applyAlignment="1">
      <alignment horizontal="center" vertical="top" textRotation="90"/>
    </xf>
    <xf numFmtId="0" fontId="33" fillId="3" borderId="20" xfId="2" applyFont="1" applyBorder="1" applyAlignment="1" applyProtection="1">
      <alignment horizontal="left" vertical="center" wrapText="1"/>
      <protection locked="0"/>
    </xf>
    <xf numFmtId="0" fontId="33" fillId="3" borderId="21" xfId="2" applyFont="1" applyBorder="1" applyAlignment="1" applyProtection="1">
      <alignment horizontal="left" vertical="center" wrapText="1"/>
      <protection locked="0"/>
    </xf>
    <xf numFmtId="0" fontId="33" fillId="3" borderId="22" xfId="2" applyFont="1" applyBorder="1" applyAlignment="1" applyProtection="1">
      <alignment horizontal="left" vertical="center" wrapText="1"/>
      <protection locked="0"/>
    </xf>
    <xf numFmtId="0" fontId="17" fillId="8" borderId="0" xfId="0" applyFont="1" applyFill="1" applyAlignment="1">
      <alignment horizontal="center"/>
    </xf>
    <xf numFmtId="0" fontId="22" fillId="4" borderId="11" xfId="0" applyFont="1" applyFill="1" applyBorder="1" applyAlignment="1">
      <alignment horizontal="left" vertical="top" wrapText="1"/>
    </xf>
    <xf numFmtId="0" fontId="22" fillId="4" borderId="12" xfId="0" applyFont="1" applyFill="1" applyBorder="1" applyAlignment="1">
      <alignment horizontal="left" vertical="top" wrapText="1"/>
    </xf>
    <xf numFmtId="0" fontId="22" fillId="4" borderId="10" xfId="0" applyFont="1" applyFill="1" applyBorder="1" applyAlignment="1">
      <alignment horizontal="left" vertical="top" wrapText="1"/>
    </xf>
    <xf numFmtId="0" fontId="33" fillId="3" borderId="17" xfId="2" applyFont="1" applyBorder="1" applyAlignment="1" applyProtection="1">
      <alignment horizontal="left" vertical="center" wrapText="1"/>
      <protection locked="0"/>
    </xf>
    <xf numFmtId="0" fontId="33" fillId="3" borderId="18" xfId="2" applyFont="1" applyBorder="1" applyAlignment="1" applyProtection="1">
      <alignment horizontal="left" vertical="center" wrapText="1"/>
      <protection locked="0"/>
    </xf>
    <xf numFmtId="0" fontId="33" fillId="3" borderId="19" xfId="2" applyFont="1" applyBorder="1" applyAlignment="1" applyProtection="1">
      <alignment horizontal="left" vertical="center" wrapText="1"/>
      <protection locked="0"/>
    </xf>
    <xf numFmtId="14" fontId="33" fillId="3" borderId="23" xfId="2" applyNumberFormat="1" applyFont="1" applyBorder="1" applyAlignment="1" applyProtection="1">
      <alignment horizontal="left" vertical="center"/>
      <protection locked="0"/>
    </xf>
    <xf numFmtId="0" fontId="33" fillId="3" borderId="24" xfId="2" applyFont="1" applyBorder="1" applyAlignment="1" applyProtection="1">
      <alignment horizontal="left" vertical="center"/>
      <protection locked="0"/>
    </xf>
    <xf numFmtId="0" fontId="33" fillId="3" borderId="25" xfId="2" applyFont="1" applyBorder="1" applyAlignment="1" applyProtection="1">
      <alignment horizontal="left" vertical="center"/>
      <protection locked="0"/>
    </xf>
    <xf numFmtId="0" fontId="10" fillId="7" borderId="4"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0" fillId="7" borderId="13" xfId="0" applyFont="1" applyFill="1" applyBorder="1" applyAlignment="1">
      <alignment horizontal="left" vertical="center" wrapText="1"/>
    </xf>
    <xf numFmtId="14" fontId="5" fillId="0" borderId="6" xfId="0" applyNumberFormat="1"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14" fontId="33" fillId="3" borderId="26" xfId="2" applyNumberFormat="1" applyFont="1" applyBorder="1" applyAlignment="1" applyProtection="1">
      <alignment horizontal="left" vertical="center"/>
      <protection locked="0"/>
    </xf>
    <xf numFmtId="0" fontId="33" fillId="3" borderId="27" xfId="2" applyFont="1" applyBorder="1" applyAlignment="1" applyProtection="1">
      <alignment horizontal="left" vertical="center"/>
      <protection locked="0"/>
    </xf>
    <xf numFmtId="0" fontId="33" fillId="3" borderId="28" xfId="2" applyFont="1" applyBorder="1" applyAlignment="1" applyProtection="1">
      <alignment horizontal="left" vertical="center"/>
      <protection locked="0"/>
    </xf>
    <xf numFmtId="0" fontId="8" fillId="4" borderId="0" xfId="0" applyFont="1" applyFill="1" applyAlignment="1">
      <alignment horizontal="left"/>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cellXfs>
  <cellStyles count="5">
    <cellStyle name="Input" xfId="2" builtinId="20"/>
    <cellStyle name="Neutral" xfId="1" builtinId="28"/>
    <cellStyle name="Normal" xfId="0" builtinId="0"/>
    <cellStyle name="Normal 2" xfId="3" xr:uid="{FE61058A-1E23-4163-8D13-6208EB40375E}"/>
    <cellStyle name="Per cent 2" xfId="4" xr:uid="{7ED301F4-D903-4857-981B-EFD3BBA9165F}"/>
  </cellStyles>
  <dxfs count="52">
    <dxf>
      <alignment horizontal="general" vertical="bottom" textRotation="0" wrapText="1" indent="0" justifyLastLine="0" shrinkToFit="0" readingOrder="0"/>
    </dxf>
    <dxf>
      <alignment horizontal="general" vertical="top" textRotation="0" wrapText="1" indent="0" justifyLastLine="0" shrinkToFit="0" readingOrder="0"/>
    </dxf>
    <dxf>
      <alignment wrapText="1"/>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alignment horizontal="general" vertical="top" textRotation="0" wrapText="1" indent="0" justifyLastLine="0" shrinkToFit="0" readingOrder="0"/>
    </dxf>
    <dxf>
      <font>
        <b/>
        <i val="0"/>
        <color rgb="FFFF0000"/>
      </font>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ont>
        <color theme="0"/>
      </font>
    </dxf>
    <dxf>
      <font>
        <color rgb="FF006100"/>
      </font>
      <fill>
        <patternFill>
          <bgColor rgb="FFC6EFCE"/>
        </patternFill>
      </fill>
    </dxf>
    <dxf>
      <font>
        <b/>
        <i val="0"/>
        <color theme="0"/>
      </font>
      <fill>
        <patternFill>
          <bgColor rgb="FFC00000"/>
        </patternFill>
      </fill>
    </dxf>
    <dxf>
      <fill>
        <patternFill>
          <bgColor rgb="FFFFC000"/>
        </patternFill>
      </fill>
    </dxf>
    <dxf>
      <fill>
        <patternFill>
          <bgColor rgb="FFFFFF00"/>
        </patternFill>
      </fill>
    </dxf>
    <dxf>
      <fill>
        <patternFill>
          <bgColor rgb="FF92D050"/>
        </patternFill>
      </fill>
    </dxf>
    <dxf>
      <font>
        <b/>
        <i val="0"/>
      </font>
      <fill>
        <patternFill>
          <bgColor rgb="FF00B050"/>
        </patternFill>
      </fill>
    </dxf>
    <dxf>
      <font>
        <b/>
        <i val="0"/>
        <color theme="0"/>
      </font>
      <fill>
        <patternFill>
          <bgColor rgb="FFC00000"/>
        </patternFill>
      </fill>
    </dxf>
    <dxf>
      <fill>
        <patternFill>
          <bgColor rgb="FFFFC000"/>
        </patternFill>
      </fill>
    </dxf>
    <dxf>
      <fill>
        <patternFill>
          <bgColor rgb="FFFFFF00"/>
        </patternFill>
      </fill>
    </dxf>
    <dxf>
      <fill>
        <patternFill>
          <bgColor rgb="FF92D050"/>
        </patternFill>
      </fill>
    </dxf>
    <dxf>
      <font>
        <b/>
        <i val="0"/>
      </font>
      <fill>
        <patternFill>
          <bgColor rgb="FF00B050"/>
        </patternFill>
      </fill>
    </dxf>
    <dxf>
      <font>
        <color theme="0"/>
      </font>
    </dxf>
    <dxf>
      <font>
        <color rgb="FF006100"/>
      </font>
      <fill>
        <patternFill>
          <bgColor rgb="FFC6EFCE"/>
        </patternFill>
      </fill>
    </dxf>
    <dxf>
      <fill>
        <patternFill>
          <bgColor rgb="FFFFEB9C"/>
        </patternFill>
      </fill>
    </dxf>
    <dxf>
      <fill>
        <patternFill>
          <bgColor rgb="FFFFEB9C"/>
        </patternFill>
      </fill>
    </dxf>
    <dxf>
      <font>
        <color theme="0"/>
      </font>
      <fill>
        <patternFill>
          <bgColor rgb="FF00B05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EB9C"/>
        </patternFill>
      </fill>
    </dxf>
    <dxf>
      <font>
        <color theme="0"/>
      </font>
      <fill>
        <patternFill>
          <bgColor rgb="FF00B050"/>
        </patternFill>
      </fill>
    </dxf>
    <dxf>
      <font>
        <color theme="0"/>
      </font>
      <fill>
        <patternFill>
          <bgColor rgb="FFFF0000"/>
        </patternFill>
      </fill>
    </dxf>
    <dxf>
      <font>
        <color rgb="FF9C0006"/>
      </font>
      <fill>
        <patternFill>
          <bgColor rgb="FFFFC7CE"/>
        </patternFill>
      </fill>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524933</xdr:colOff>
      <xdr:row>0</xdr:row>
      <xdr:rowOff>120651</xdr:rowOff>
    </xdr:from>
    <xdr:to>
      <xdr:col>20</xdr:col>
      <xdr:colOff>0</xdr:colOff>
      <xdr:row>4</xdr:row>
      <xdr:rowOff>493059</xdr:rowOff>
    </xdr:to>
    <xdr:sp macro="" textlink="">
      <xdr:nvSpPr>
        <xdr:cNvPr id="2" name="TextBox 1">
          <a:extLst>
            <a:ext uri="{FF2B5EF4-FFF2-40B4-BE49-F238E27FC236}">
              <a16:creationId xmlns:a16="http://schemas.microsoft.com/office/drawing/2014/main" id="{18535FCD-62EB-498B-9CAE-9C0E544FEC13}"/>
            </a:ext>
          </a:extLst>
        </xdr:cNvPr>
        <xdr:cNvSpPr txBox="1"/>
      </xdr:nvSpPr>
      <xdr:spPr>
        <a:xfrm>
          <a:off x="524933" y="120651"/>
          <a:ext cx="14703861" cy="144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3600" b="1">
              <a:solidFill>
                <a:sysClr val="windowText" lastClr="000000"/>
              </a:solidFill>
              <a:effectLst/>
              <a:latin typeface="+mn-lt"/>
              <a:ea typeface="+mn-ea"/>
              <a:cs typeface="+mn-cs"/>
            </a:rPr>
            <a:t>Winter Planning 26/27</a:t>
          </a:r>
        </a:p>
        <a:p>
          <a:r>
            <a:rPr lang="en-GB" sz="3600" b="1">
              <a:solidFill>
                <a:sysClr val="windowText" lastClr="000000"/>
              </a:solidFill>
              <a:effectLst/>
              <a:latin typeface="+mn-lt"/>
              <a:ea typeface="+mn-ea"/>
              <a:cs typeface="+mn-cs"/>
            </a:rPr>
            <a:t>Board Assurance Statement (BAS)</a:t>
          </a:r>
        </a:p>
      </xdr:txBody>
    </xdr:sp>
    <xdr:clientData/>
  </xdr:twoCellAnchor>
  <xdr:twoCellAnchor editAs="oneCell">
    <xdr:from>
      <xdr:col>19</xdr:col>
      <xdr:colOff>1354791</xdr:colOff>
      <xdr:row>0</xdr:row>
      <xdr:rowOff>140073</xdr:rowOff>
    </xdr:from>
    <xdr:to>
      <xdr:col>20</xdr:col>
      <xdr:colOff>0</xdr:colOff>
      <xdr:row>3</xdr:row>
      <xdr:rowOff>397660</xdr:rowOff>
    </xdr:to>
    <xdr:pic>
      <xdr:nvPicPr>
        <xdr:cNvPr id="3" name="Picture 2" descr="A blue and white logo&#10;&#10;AI-generated content may be incorrect.">
          <a:extLst>
            <a:ext uri="{FF2B5EF4-FFF2-40B4-BE49-F238E27FC236}">
              <a16:creationId xmlns:a16="http://schemas.microsoft.com/office/drawing/2014/main" id="{BDAE03CF-BB7E-40C8-BF01-402C60421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28" t="24590" r="12645" b="23581"/>
        <a:stretch>
          <a:fillRect/>
        </a:stretch>
      </xdr:blipFill>
      <xdr:spPr bwMode="auto">
        <a:xfrm>
          <a:off x="13480116" y="143248"/>
          <a:ext cx="1619250" cy="797337"/>
        </a:xfrm>
        <a:prstGeom prst="rect">
          <a:avLst/>
        </a:prstGeom>
        <a:noFill/>
        <a:ln>
          <a:noFill/>
        </a:ln>
      </xdr:spPr>
    </xdr:pic>
    <xdr:clientData/>
  </xdr:twoCellAnchor>
  <xdr:twoCellAnchor editAs="oneCell">
    <xdr:from>
      <xdr:col>15</xdr:col>
      <xdr:colOff>237790</xdr:colOff>
      <xdr:row>15</xdr:row>
      <xdr:rowOff>134470</xdr:rowOff>
    </xdr:from>
    <xdr:to>
      <xdr:col>20</xdr:col>
      <xdr:colOff>0</xdr:colOff>
      <xdr:row>23</xdr:row>
      <xdr:rowOff>2745665</xdr:rowOff>
    </xdr:to>
    <xdr:pic>
      <xdr:nvPicPr>
        <xdr:cNvPr id="4" name="Picture 3">
          <a:extLst>
            <a:ext uri="{FF2B5EF4-FFF2-40B4-BE49-F238E27FC236}">
              <a16:creationId xmlns:a16="http://schemas.microsoft.com/office/drawing/2014/main" id="{A2FE2EDE-1427-48B2-A7E8-77CCFD3D7E2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3590" y="3934945"/>
          <a:ext cx="5360556" cy="4058995"/>
        </a:xfrm>
        <a:prstGeom prst="rect">
          <a:avLst/>
        </a:prstGeom>
      </xdr:spPr>
    </xdr:pic>
    <xdr:clientData/>
  </xdr:twoCellAnchor>
  <xdr:twoCellAnchor>
    <xdr:from>
      <xdr:col>0</xdr:col>
      <xdr:colOff>493433</xdr:colOff>
      <xdr:row>5</xdr:row>
      <xdr:rowOff>83112</xdr:rowOff>
    </xdr:from>
    <xdr:to>
      <xdr:col>19</xdr:col>
      <xdr:colOff>420594</xdr:colOff>
      <xdr:row>23</xdr:row>
      <xdr:rowOff>1597151</xdr:rowOff>
    </xdr:to>
    <xdr:sp macro="" textlink="">
      <xdr:nvSpPr>
        <xdr:cNvPr id="5" name="TextBox 4">
          <a:extLst>
            <a:ext uri="{FF2B5EF4-FFF2-40B4-BE49-F238E27FC236}">
              <a16:creationId xmlns:a16="http://schemas.microsoft.com/office/drawing/2014/main" id="{AA107997-4DA3-4F63-92B3-3D6AE830792F}"/>
            </a:ext>
          </a:extLst>
        </xdr:cNvPr>
        <xdr:cNvSpPr txBox="1"/>
      </xdr:nvSpPr>
      <xdr:spPr>
        <a:xfrm>
          <a:off x="493433" y="1696759"/>
          <a:ext cx="12063132" cy="5099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chemeClr val="dk1"/>
              </a:solidFill>
              <a:effectLst/>
              <a:latin typeface="+mn-lt"/>
              <a:ea typeface="+mn-ea"/>
              <a:cs typeface="+mn-cs"/>
            </a:rPr>
            <a:t>1. Purpose</a:t>
          </a:r>
        </a:p>
        <a:p>
          <a:r>
            <a:rPr lang="en-GB" sz="1600">
              <a:solidFill>
                <a:schemeClr val="dk1"/>
              </a:solidFill>
              <a:effectLst/>
              <a:latin typeface="+mn-lt"/>
              <a:ea typeface="+mn-ea"/>
              <a:cs typeface="+mn-cs"/>
            </a:rPr>
            <a:t>The purpose of the Board Assurance Statement is to ensure the Trust Boards has oversight that all key considerations have been met. It should be signed off by both the Trust / Provider's Accountable Officer and Chair.</a:t>
          </a:r>
        </a:p>
        <a:p>
          <a:r>
            <a:rPr lang="en-GB" sz="1600">
              <a:solidFill>
                <a:schemeClr val="dk1"/>
              </a:solidFill>
              <a:effectLst/>
              <a:latin typeface="+mn-lt"/>
              <a:ea typeface="+mn-ea"/>
              <a:cs typeface="+mn-cs"/>
            </a:rPr>
            <a:t> </a:t>
          </a:r>
        </a:p>
        <a:p>
          <a:r>
            <a:rPr lang="en-GB" sz="1600" b="1">
              <a:solidFill>
                <a:schemeClr val="dk1"/>
              </a:solidFill>
              <a:effectLst/>
              <a:latin typeface="+mn-lt"/>
              <a:ea typeface="+mn-ea"/>
              <a:cs typeface="+mn-cs"/>
            </a:rPr>
            <a:t>2. Guidance on completing the Board Assurance Statement (BAS) </a:t>
          </a:r>
        </a:p>
        <a:p>
          <a:r>
            <a:rPr lang="en-GB" sz="1600">
              <a:solidFill>
                <a:schemeClr val="dk1"/>
              </a:solidFill>
              <a:effectLst/>
              <a:latin typeface="+mn-lt"/>
              <a:ea typeface="+mn-ea"/>
              <a:cs typeface="+mn-cs"/>
            </a:rPr>
            <a:t> </a:t>
          </a:r>
        </a:p>
        <a:p>
          <a:r>
            <a:rPr lang="en-GB" sz="1600" b="1">
              <a:solidFill>
                <a:schemeClr val="dk1"/>
              </a:solidFill>
              <a:effectLst/>
              <a:latin typeface="+mn-lt"/>
              <a:ea typeface="+mn-ea"/>
              <a:cs typeface="+mn-cs"/>
            </a:rPr>
            <a:t>Section A: Board Assurance Statement </a:t>
          </a:r>
          <a:endParaRPr lang="en-GB" sz="1600">
            <a:solidFill>
              <a:schemeClr val="dk1"/>
            </a:solidFill>
            <a:effectLst/>
            <a:latin typeface="+mn-lt"/>
            <a:ea typeface="+mn-ea"/>
            <a:cs typeface="+mn-cs"/>
          </a:endParaRPr>
        </a:p>
        <a:p>
          <a:r>
            <a:rPr lang="en-GB" sz="1600">
              <a:solidFill>
                <a:schemeClr val="dk1"/>
              </a:solidFill>
              <a:effectLst/>
              <a:latin typeface="+mn-lt"/>
              <a:ea typeface="+mn-ea"/>
              <a:cs typeface="+mn-cs"/>
            </a:rPr>
            <a:t>Please include the Trust / Provider name at the top of the tab.  </a:t>
          </a:r>
        </a:p>
        <a:p>
          <a:r>
            <a:rPr lang="en-GB" sz="1600">
              <a:solidFill>
                <a:schemeClr val="dk1"/>
              </a:solidFill>
              <a:effectLst/>
              <a:latin typeface="+mn-lt"/>
              <a:ea typeface="+mn-ea"/>
              <a:cs typeface="+mn-cs"/>
            </a:rPr>
            <a:t>This section gives Trust the opportunity to describe the approach to creating the winter plan, and demonstrate how links with other aspects of planning have been considered. </a:t>
          </a:r>
        </a:p>
        <a:p>
          <a:r>
            <a:rPr lang="en-GB" sz="1600">
              <a:solidFill>
                <a:schemeClr val="dk1"/>
              </a:solidFill>
              <a:effectLst/>
              <a:latin typeface="+mn-lt"/>
              <a:ea typeface="+mn-ea"/>
              <a:cs typeface="+mn-cs"/>
            </a:rPr>
            <a:t> </a:t>
          </a:r>
        </a:p>
        <a:p>
          <a:r>
            <a:rPr lang="en-GB" sz="1600" b="1">
              <a:solidFill>
                <a:schemeClr val="dk1"/>
              </a:solidFill>
              <a:effectLst/>
              <a:latin typeface="+mn-lt"/>
              <a:ea typeface="+mn-ea"/>
              <a:cs typeface="+mn-cs"/>
            </a:rPr>
            <a:t>Section B: 26/27 Winter Plan checklist</a:t>
          </a:r>
          <a:endParaRPr lang="en-GB" sz="1600">
            <a:solidFill>
              <a:schemeClr val="dk1"/>
            </a:solidFill>
            <a:effectLst/>
            <a:latin typeface="+mn-lt"/>
            <a:ea typeface="+mn-ea"/>
            <a:cs typeface="+mn-cs"/>
          </a:endParaRPr>
        </a:p>
        <a:p>
          <a:r>
            <a:rPr lang="en-GB" sz="1600"/>
            <a:t>This section provides a checklist of what Boards should ensure is covered in their 2026/27 Winter Plans.</a:t>
          </a:r>
        </a:p>
        <a:p>
          <a:r>
            <a:rPr lang="en-GB" sz="1600" b="1">
              <a:solidFill>
                <a:schemeClr val="dk1"/>
              </a:solidFill>
              <a:effectLst/>
              <a:latin typeface="+mn-lt"/>
              <a:ea typeface="+mn-ea"/>
              <a:cs typeface="+mn-cs"/>
            </a:rPr>
            <a:t> </a:t>
          </a:r>
          <a:endParaRPr lang="en-GB" sz="1600">
            <a:solidFill>
              <a:schemeClr val="dk1"/>
            </a:solidFill>
            <a:effectLst/>
            <a:latin typeface="+mn-lt"/>
            <a:ea typeface="+mn-ea"/>
            <a:cs typeface="+mn-cs"/>
          </a:endParaRPr>
        </a:p>
        <a:p>
          <a:r>
            <a:rPr lang="en-GB" sz="1600" b="1">
              <a:solidFill>
                <a:schemeClr val="dk1"/>
              </a:solidFill>
              <a:effectLst/>
              <a:latin typeface="+mn-lt"/>
              <a:ea typeface="+mn-ea"/>
              <a:cs typeface="+mn-cs"/>
            </a:rPr>
            <a:t>3. Submission process and contacts</a:t>
          </a:r>
        </a:p>
        <a:p>
          <a:br>
            <a:rPr lang="en-GB" sz="1600">
              <a:solidFill>
                <a:schemeClr val="dk1"/>
              </a:solidFill>
              <a:effectLst/>
              <a:latin typeface="+mn-lt"/>
              <a:ea typeface="+mn-ea"/>
              <a:cs typeface="+mn-cs"/>
            </a:rPr>
          </a:br>
          <a:r>
            <a:rPr lang="en-GB" sz="1600">
              <a:solidFill>
                <a:schemeClr val="dk1"/>
              </a:solidFill>
              <a:effectLst/>
              <a:latin typeface="+mn-lt"/>
              <a:ea typeface="+mn-ea"/>
              <a:cs typeface="+mn-cs"/>
            </a:rPr>
            <a:t>Completed Board Assurance Statements should be submitted to</a:t>
          </a:r>
        </a:p>
        <a:p>
          <a:r>
            <a:rPr lang="en-GB" sz="1600">
              <a:solidFill>
                <a:schemeClr val="dk1"/>
              </a:solidFill>
              <a:effectLst/>
              <a:latin typeface="+mn-lt"/>
              <a:ea typeface="+mn-ea"/>
              <a:cs typeface="+mn-cs"/>
            </a:rPr>
            <a:t>the national UEC team via </a:t>
          </a:r>
          <a:r>
            <a:rPr lang="en-GB" sz="1600" u="sng">
              <a:solidFill>
                <a:schemeClr val="dk1"/>
              </a:solidFill>
              <a:effectLst/>
              <a:latin typeface="+mn-lt"/>
              <a:ea typeface="+mn-ea"/>
              <a:cs typeface="+mn-cs"/>
              <a:hlinkClick xmlns:r="http://schemas.openxmlformats.org/officeDocument/2006/relationships" r:id=""/>
            </a:rPr>
            <a:t>england.eecpmo@nhs.net</a:t>
          </a:r>
          <a:r>
            <a:rPr lang="en-GB" sz="1600">
              <a:solidFill>
                <a:schemeClr val="dk1"/>
              </a:solidFill>
              <a:effectLst/>
              <a:latin typeface="+mn-lt"/>
              <a:ea typeface="+mn-ea"/>
              <a:cs typeface="+mn-cs"/>
            </a:rPr>
            <a:t> by </a:t>
          </a:r>
          <a:r>
            <a:rPr lang="en-GB" sz="1600" b="1">
              <a:solidFill>
                <a:schemeClr val="dk1"/>
              </a:solidFill>
              <a:effectLst/>
              <a:latin typeface="+mn-lt"/>
              <a:ea typeface="+mn-ea"/>
              <a:cs typeface="+mn-cs"/>
            </a:rPr>
            <a:t>30 September 2026.</a:t>
          </a:r>
          <a:endParaRPr lang="en-GB" sz="1600">
            <a:solidFill>
              <a:schemeClr val="dk1"/>
            </a:solidFill>
            <a:effectLst/>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D9B8E-DA8A-42D7-A17B-290657D85004}" name="Ambo_Export" displayName="Ambo_Export" ref="A1:P50" totalsRowShown="0" dataDxfId="15">
  <autoFilter ref="A1:P50" xr:uid="{3ECD9B8E-DA8A-42D7-A17B-290657D85004}"/>
  <tableColumns count="16">
    <tableColumn id="1" xr3:uid="{BECE286E-3037-4303-845D-824ACF8C5C7B}" name="RespondentType"/>
    <tableColumn id="2" xr3:uid="{A73706E8-F977-4E76-BDE1-926A0477B432}" name="Contact details (email, phone number)" dataDxfId="14"/>
    <tableColumn id="3" xr3:uid="{D753D158-2273-4922-B700-3A605F0103DB}" name="Date" dataDxfId="13"/>
    <tableColumn id="4" xr3:uid="{0915C783-7356-4F9F-88E7-C87D0350C6CA}" name="OrgCode" dataDxfId="12"/>
    <tableColumn id="5" xr3:uid="{38992C8D-933A-49BB-8493-03F94DE2BBA9}" name="OrgName" dataDxfId="11"/>
    <tableColumn id="6" xr3:uid="{B5F1A948-6F9F-4D04-81A4-0090D48D4FEB}" name="OtherOrgName" dataDxfId="10"/>
    <tableColumn id="7" xr3:uid="{277CAD75-71D6-4BCD-B96C-87636F5DBC6F}" name="Region" dataDxfId="9"/>
    <tableColumn id="8" xr3:uid="{17AE3ACE-C65F-4090-9B52-06C46492CC34}" name="ICB" dataDxfId="8"/>
    <tableColumn id="9" xr3:uid="{91D8020E-CDF4-4B8D-A8A5-497AD1900178}" name="Form" dataDxfId="7"/>
    <tableColumn id="10" xr3:uid="{4C3DFC14-D23D-491C-81B9-2D01EF9D4353}" name="QuestionID" dataDxfId="6"/>
    <tableColumn id="11" xr3:uid="{91338230-D2BF-49D8-B80E-25D191CFBD4E}" name="Section" dataDxfId="5"/>
    <tableColumn id="12" xr3:uid="{CC96B5BC-5B43-49E4-8798-B76E90A500E1}" name="QuestionNumber" dataDxfId="4"/>
    <tableColumn id="13" xr3:uid="{C9C352DA-60F7-4201-8270-DB04449AFF65}" name="Question" dataDxfId="3"/>
    <tableColumn id="14" xr3:uid="{0E54CF53-0682-4BE4-B5ED-BCC977E1A229}" name="Response" dataDxfId="2"/>
    <tableColumn id="15" xr3:uid="{52EA6591-64EA-4E36-82EB-9324F1207E34}" name="Additional comments or qualifications (optional)" dataDxfId="1"/>
    <tableColumn id="16" xr3:uid="{C412CB3A-EAFB-49B7-897C-77BB2392CDF1}" name="Blockers/Support requirements (optiona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D883-7749-41F3-8EAB-63593859E908}">
  <sheetPr>
    <pageSetUpPr autoPageBreaks="0"/>
  </sheetPr>
  <dimension ref="A1:T42"/>
  <sheetViews>
    <sheetView tabSelected="1" zoomScale="85" zoomScaleNormal="85" workbookViewId="0"/>
  </sheetViews>
  <sheetFormatPr defaultColWidth="0" defaultRowHeight="15" customHeight="1" zeroHeight="1"/>
  <cols>
    <col min="1" max="19" width="9.140625" customWidth="1"/>
    <col min="20" max="20" width="44.28515625" customWidth="1"/>
    <col min="21" max="16384" width="9.140625" hidden="1"/>
  </cols>
  <sheetData>
    <row r="1" spans="1:20" ht="14.45">
      <c r="A1" s="108"/>
      <c r="B1" s="108"/>
      <c r="C1" s="108"/>
      <c r="D1" s="108"/>
      <c r="E1" s="108"/>
      <c r="F1" s="108"/>
      <c r="G1" s="108"/>
      <c r="H1" s="108"/>
      <c r="I1" s="108"/>
      <c r="J1" s="108"/>
      <c r="K1" s="108"/>
      <c r="L1" s="108"/>
      <c r="M1" s="108"/>
      <c r="N1" s="108"/>
      <c r="O1" s="108"/>
      <c r="P1" s="108"/>
      <c r="Q1" s="108"/>
      <c r="R1" s="108"/>
      <c r="S1" s="108"/>
      <c r="T1" s="108"/>
    </row>
    <row r="2" spans="1:20" ht="14.45">
      <c r="A2" s="108"/>
      <c r="B2" s="108"/>
      <c r="C2" s="108"/>
      <c r="D2" s="108"/>
      <c r="E2" s="108"/>
      <c r="F2" s="108"/>
      <c r="G2" s="108"/>
      <c r="H2" s="108"/>
      <c r="I2" s="108"/>
      <c r="J2" s="108"/>
      <c r="K2" s="108"/>
      <c r="L2" s="108"/>
      <c r="M2" s="108"/>
      <c r="N2" s="108"/>
      <c r="O2" s="108"/>
      <c r="P2" s="108"/>
      <c r="Q2" s="108"/>
      <c r="R2" s="108"/>
      <c r="S2" s="108"/>
      <c r="T2" s="108"/>
    </row>
    <row r="3" spans="1:20" ht="14.45">
      <c r="A3" s="108"/>
      <c r="B3" s="108"/>
      <c r="C3" s="108"/>
      <c r="D3" s="108"/>
      <c r="E3" s="108"/>
      <c r="F3" s="108"/>
      <c r="G3" s="108"/>
      <c r="H3" s="108"/>
      <c r="I3" s="108"/>
      <c r="J3" s="108"/>
      <c r="K3" s="108"/>
      <c r="L3" s="108"/>
      <c r="M3" s="108"/>
      <c r="N3" s="108"/>
      <c r="O3" s="108"/>
      <c r="P3" s="108"/>
      <c r="Q3" s="108"/>
      <c r="R3" s="108"/>
      <c r="S3" s="108"/>
      <c r="T3" s="108"/>
    </row>
    <row r="4" spans="1:20" ht="42.95" customHeight="1">
      <c r="A4" s="108"/>
      <c r="B4" s="108"/>
      <c r="C4" s="108"/>
      <c r="D4" s="108"/>
      <c r="E4" s="108"/>
      <c r="F4" s="108"/>
      <c r="G4" s="108"/>
      <c r="H4" s="108"/>
      <c r="I4" s="108"/>
      <c r="J4" s="108"/>
      <c r="K4" s="108"/>
      <c r="L4" s="108"/>
      <c r="M4" s="108"/>
      <c r="N4" s="108"/>
      <c r="O4" s="108"/>
      <c r="P4" s="108"/>
      <c r="Q4" s="108"/>
      <c r="R4" s="108"/>
      <c r="S4" s="108"/>
      <c r="T4" s="108"/>
    </row>
    <row r="5" spans="1:20" ht="42.95" customHeight="1">
      <c r="A5" s="108"/>
      <c r="B5" s="108"/>
      <c r="C5" s="108"/>
      <c r="D5" s="108"/>
      <c r="E5" s="108"/>
      <c r="F5" s="108"/>
      <c r="G5" s="108"/>
      <c r="H5" s="108"/>
      <c r="I5" s="108"/>
      <c r="J5" s="108"/>
      <c r="K5" s="108"/>
      <c r="L5" s="108"/>
      <c r="M5" s="108"/>
      <c r="N5" s="108"/>
      <c r="O5" s="108"/>
      <c r="P5" s="108"/>
      <c r="Q5" s="108"/>
      <c r="R5" s="108"/>
      <c r="S5" s="108"/>
      <c r="T5" s="108"/>
    </row>
    <row r="6" spans="1:20" ht="42.95" customHeight="1">
      <c r="A6" s="108"/>
      <c r="B6" s="108"/>
      <c r="C6" s="108"/>
      <c r="D6" s="108"/>
      <c r="E6" s="108"/>
      <c r="F6" s="108"/>
      <c r="G6" s="108"/>
      <c r="H6" s="108"/>
      <c r="I6" s="108"/>
      <c r="J6" s="108"/>
      <c r="K6" s="108"/>
      <c r="L6" s="108"/>
      <c r="M6" s="108"/>
      <c r="N6" s="108"/>
      <c r="O6" s="108"/>
      <c r="P6" s="108"/>
      <c r="Q6" s="108"/>
      <c r="R6" s="108"/>
      <c r="S6" s="108"/>
      <c r="T6" s="108"/>
    </row>
    <row r="7" spans="1:20" ht="14.45">
      <c r="A7" s="108"/>
      <c r="B7" s="108"/>
      <c r="C7" s="108"/>
      <c r="D7" s="108"/>
      <c r="E7" s="108"/>
      <c r="F7" s="108"/>
      <c r="G7" s="108"/>
      <c r="H7" s="108"/>
      <c r="I7" s="108"/>
      <c r="J7" s="108"/>
      <c r="K7" s="108"/>
      <c r="L7" s="108"/>
      <c r="M7" s="108"/>
      <c r="N7" s="108"/>
      <c r="O7" s="108"/>
      <c r="P7" s="108"/>
      <c r="Q7" s="108"/>
      <c r="R7" s="108"/>
      <c r="S7" s="108"/>
      <c r="T7" s="108"/>
    </row>
    <row r="8" spans="1:20" ht="14.45">
      <c r="A8" s="108"/>
      <c r="B8" s="108"/>
      <c r="C8" s="108"/>
      <c r="D8" s="108"/>
      <c r="E8" s="108"/>
      <c r="F8" s="108"/>
      <c r="G8" s="108"/>
      <c r="H8" s="108"/>
      <c r="I8" s="108"/>
      <c r="J8" s="108"/>
      <c r="K8" s="108"/>
      <c r="L8" s="108"/>
      <c r="M8" s="108"/>
      <c r="N8" s="108"/>
      <c r="O8" s="108"/>
      <c r="P8" s="108"/>
      <c r="Q8" s="108"/>
      <c r="R8" s="108"/>
      <c r="S8" s="108"/>
      <c r="T8" s="108"/>
    </row>
    <row r="9" spans="1:20" ht="14.45">
      <c r="A9" s="108"/>
      <c r="B9" s="108"/>
      <c r="C9" s="108"/>
      <c r="D9" s="108"/>
      <c r="E9" s="108"/>
      <c r="F9" s="108"/>
      <c r="G9" s="108"/>
      <c r="H9" s="108"/>
      <c r="I9" s="108"/>
      <c r="J9" s="108"/>
      <c r="K9" s="108"/>
      <c r="L9" s="108"/>
      <c r="M9" s="108"/>
      <c r="N9" s="108"/>
      <c r="O9" s="108"/>
      <c r="P9" s="108"/>
      <c r="Q9" s="108"/>
      <c r="R9" s="108"/>
      <c r="S9" s="108"/>
      <c r="T9" s="108"/>
    </row>
    <row r="10" spans="1:20" ht="14.45">
      <c r="A10" s="108"/>
      <c r="B10" s="108"/>
      <c r="C10" s="108"/>
      <c r="D10" s="108"/>
      <c r="E10" s="108"/>
      <c r="F10" s="108"/>
      <c r="G10" s="108"/>
      <c r="H10" s="108"/>
      <c r="I10" s="108"/>
      <c r="J10" s="108"/>
      <c r="K10" s="108"/>
      <c r="L10" s="108"/>
      <c r="M10" s="108"/>
      <c r="N10" s="108"/>
      <c r="O10" s="108"/>
      <c r="P10" s="108"/>
      <c r="Q10" s="108"/>
      <c r="R10" s="108"/>
      <c r="S10" s="108"/>
      <c r="T10" s="108"/>
    </row>
    <row r="11" spans="1:20" ht="14.45">
      <c r="A11" s="108"/>
      <c r="B11" s="108"/>
      <c r="C11" s="108"/>
      <c r="D11" s="108"/>
      <c r="E11" s="108"/>
      <c r="F11" s="108"/>
      <c r="G11" s="108"/>
      <c r="H11" s="108"/>
      <c r="I11" s="108"/>
      <c r="J11" s="108"/>
      <c r="K11" s="108"/>
      <c r="L11" s="108"/>
      <c r="M11" s="108"/>
      <c r="N11" s="108"/>
      <c r="O11" s="108"/>
      <c r="P11" s="108"/>
      <c r="Q11" s="108"/>
      <c r="R11" s="108"/>
      <c r="S11" s="108"/>
      <c r="T11" s="108"/>
    </row>
    <row r="12" spans="1:20" ht="14.45">
      <c r="A12" s="108"/>
      <c r="B12" s="108"/>
      <c r="C12" s="108"/>
      <c r="D12" s="108"/>
      <c r="E12" s="108"/>
      <c r="F12" s="108"/>
      <c r="G12" s="108"/>
      <c r="H12" s="108"/>
      <c r="I12" s="108"/>
      <c r="J12" s="108"/>
      <c r="K12" s="108"/>
      <c r="L12" s="108"/>
      <c r="M12" s="108"/>
      <c r="N12" s="108"/>
      <c r="O12" s="108"/>
      <c r="P12" s="108"/>
      <c r="Q12" s="108"/>
      <c r="R12" s="108"/>
      <c r="S12" s="108"/>
      <c r="T12" s="108"/>
    </row>
    <row r="13" spans="1:20" ht="14.45">
      <c r="A13" s="108"/>
      <c r="B13" s="108"/>
      <c r="C13" s="108"/>
      <c r="D13" s="108"/>
      <c r="E13" s="108"/>
      <c r="F13" s="108"/>
      <c r="G13" s="108"/>
      <c r="H13" s="108"/>
      <c r="I13" s="108"/>
      <c r="J13" s="108"/>
      <c r="K13" s="108"/>
      <c r="L13" s="108"/>
      <c r="M13" s="108"/>
      <c r="N13" s="108"/>
      <c r="O13" s="108"/>
      <c r="P13" s="108"/>
      <c r="Q13" s="108"/>
      <c r="R13" s="108"/>
      <c r="S13" s="108"/>
      <c r="T13" s="108"/>
    </row>
    <row r="14" spans="1:20" ht="14.45">
      <c r="A14" s="108"/>
      <c r="B14" s="108"/>
      <c r="C14" s="108"/>
      <c r="D14" s="108"/>
      <c r="E14" s="108"/>
      <c r="F14" s="108"/>
      <c r="G14" s="108"/>
      <c r="H14" s="108"/>
      <c r="I14" s="108"/>
      <c r="J14" s="108"/>
      <c r="K14" s="108"/>
      <c r="L14" s="108"/>
      <c r="M14" s="108"/>
      <c r="N14" s="108"/>
      <c r="O14" s="108"/>
      <c r="P14" s="108"/>
      <c r="Q14" s="108"/>
      <c r="R14" s="108"/>
      <c r="S14" s="108"/>
      <c r="T14" s="108"/>
    </row>
    <row r="15" spans="1:20" ht="14.45">
      <c r="A15" s="108"/>
      <c r="B15" s="108"/>
      <c r="C15" s="108"/>
      <c r="D15" s="108"/>
      <c r="E15" s="108"/>
      <c r="F15" s="108"/>
      <c r="G15" s="108"/>
      <c r="H15" s="108"/>
      <c r="I15" s="108"/>
      <c r="J15" s="108"/>
      <c r="K15" s="108"/>
      <c r="L15" s="108"/>
      <c r="M15" s="108"/>
      <c r="N15" s="108"/>
      <c r="O15" s="108"/>
      <c r="P15" s="108"/>
      <c r="Q15" s="108"/>
      <c r="R15" s="108"/>
      <c r="S15" s="108"/>
      <c r="T15" s="108"/>
    </row>
    <row r="16" spans="1:20" ht="14.45">
      <c r="A16" s="108"/>
      <c r="B16" s="108"/>
      <c r="C16" s="108"/>
      <c r="D16" s="108"/>
      <c r="E16" s="108"/>
      <c r="F16" s="108"/>
      <c r="G16" s="108"/>
      <c r="H16" s="108"/>
      <c r="I16" s="108"/>
      <c r="J16" s="108"/>
      <c r="K16" s="108"/>
      <c r="L16" s="108"/>
      <c r="M16" s="108"/>
      <c r="N16" s="108"/>
      <c r="O16" s="108"/>
      <c r="P16" s="108"/>
      <c r="Q16" s="108"/>
      <c r="R16" s="108"/>
      <c r="S16" s="108"/>
      <c r="T16" s="108"/>
    </row>
    <row r="17" spans="1:20" ht="14.45">
      <c r="A17" s="108"/>
      <c r="B17" s="108"/>
      <c r="C17" s="108"/>
      <c r="D17" s="108"/>
      <c r="E17" s="108"/>
      <c r="F17" s="108"/>
      <c r="G17" s="108"/>
      <c r="H17" s="108"/>
      <c r="I17" s="108"/>
      <c r="J17" s="108"/>
      <c r="K17" s="108"/>
      <c r="L17" s="108"/>
      <c r="M17" s="108"/>
      <c r="N17" s="108"/>
      <c r="O17" s="108"/>
      <c r="P17" s="108"/>
      <c r="Q17" s="108"/>
      <c r="R17" s="108"/>
      <c r="S17" s="108"/>
      <c r="T17" s="108"/>
    </row>
    <row r="18" spans="1:20" ht="14.45">
      <c r="A18" s="108"/>
      <c r="B18" s="108"/>
      <c r="C18" s="108"/>
      <c r="D18" s="108"/>
      <c r="E18" s="108"/>
      <c r="F18" s="108"/>
      <c r="G18" s="108"/>
      <c r="H18" s="108"/>
      <c r="I18" s="108"/>
      <c r="J18" s="108"/>
      <c r="K18" s="108"/>
      <c r="L18" s="108"/>
      <c r="M18" s="108"/>
      <c r="N18" s="108"/>
      <c r="O18" s="108"/>
      <c r="P18" s="108"/>
      <c r="Q18" s="108"/>
      <c r="R18" s="108"/>
      <c r="S18" s="108"/>
      <c r="T18" s="108"/>
    </row>
    <row r="19" spans="1:20" ht="14.45">
      <c r="A19" s="108"/>
      <c r="B19" s="108"/>
      <c r="C19" s="108"/>
      <c r="D19" s="108"/>
      <c r="E19" s="108"/>
      <c r="F19" s="108"/>
      <c r="G19" s="108"/>
      <c r="H19" s="108"/>
      <c r="I19" s="108"/>
      <c r="J19" s="108"/>
      <c r="K19" s="108"/>
      <c r="L19" s="108"/>
      <c r="M19" s="108"/>
      <c r="N19" s="108"/>
      <c r="O19" s="108"/>
      <c r="P19" s="108"/>
      <c r="Q19" s="108"/>
      <c r="R19" s="108"/>
      <c r="S19" s="108"/>
      <c r="T19" s="108"/>
    </row>
    <row r="20" spans="1:20" ht="14.45">
      <c r="A20" s="108"/>
      <c r="B20" s="108"/>
      <c r="C20" s="108"/>
      <c r="D20" s="108"/>
      <c r="E20" s="108"/>
      <c r="F20" s="108"/>
      <c r="G20" s="108"/>
      <c r="H20" s="108"/>
      <c r="I20" s="108"/>
      <c r="J20" s="108"/>
      <c r="K20" s="108"/>
      <c r="L20" s="108"/>
      <c r="M20" s="108"/>
      <c r="N20" s="108"/>
      <c r="O20" s="108"/>
      <c r="P20" s="108"/>
      <c r="Q20" s="108"/>
      <c r="R20" s="108"/>
      <c r="S20" s="108"/>
      <c r="T20" s="108"/>
    </row>
    <row r="21" spans="1:20" ht="14.45">
      <c r="A21" s="108"/>
      <c r="B21" s="108"/>
      <c r="C21" s="108"/>
      <c r="D21" s="108"/>
      <c r="E21" s="108"/>
      <c r="F21" s="108"/>
      <c r="G21" s="108"/>
      <c r="H21" s="108"/>
      <c r="I21" s="108"/>
      <c r="J21" s="108"/>
      <c r="K21" s="108"/>
      <c r="L21" s="108"/>
      <c r="M21" s="108"/>
      <c r="N21" s="108"/>
      <c r="O21" s="108"/>
      <c r="P21" s="108"/>
      <c r="Q21" s="108"/>
      <c r="R21" s="108"/>
      <c r="S21" s="108"/>
      <c r="T21" s="108"/>
    </row>
    <row r="22" spans="1:20" ht="14.45">
      <c r="A22" s="108"/>
      <c r="B22" s="108"/>
      <c r="C22" s="108"/>
      <c r="D22" s="108"/>
      <c r="E22" s="108"/>
      <c r="F22" s="108"/>
      <c r="G22" s="108"/>
      <c r="H22" s="108"/>
      <c r="I22" s="108"/>
      <c r="J22" s="108"/>
      <c r="K22" s="108"/>
      <c r="L22" s="108"/>
      <c r="M22" s="108"/>
      <c r="N22" s="108"/>
      <c r="O22" s="108"/>
      <c r="P22" s="108"/>
      <c r="Q22" s="108"/>
      <c r="R22" s="108"/>
      <c r="S22" s="108"/>
      <c r="T22" s="108"/>
    </row>
    <row r="23" spans="1:20" ht="14.45">
      <c r="A23" s="108"/>
      <c r="B23" s="108"/>
      <c r="C23" s="108"/>
      <c r="D23" s="108"/>
      <c r="E23" s="108"/>
      <c r="F23" s="108"/>
      <c r="G23" s="108"/>
      <c r="H23" s="108"/>
      <c r="I23" s="108"/>
      <c r="J23" s="108"/>
      <c r="K23" s="108"/>
      <c r="L23" s="108"/>
      <c r="M23" s="108"/>
      <c r="N23" s="108"/>
      <c r="O23" s="108"/>
      <c r="P23" s="108"/>
      <c r="Q23" s="108"/>
      <c r="R23" s="108"/>
      <c r="S23" s="108"/>
      <c r="T23" s="108"/>
    </row>
    <row r="24" spans="1:20" ht="216.75" customHeight="1">
      <c r="A24" s="108"/>
      <c r="B24" s="108"/>
      <c r="C24" s="108"/>
      <c r="D24" s="108"/>
      <c r="E24" s="108"/>
      <c r="F24" s="108"/>
      <c r="G24" s="108"/>
      <c r="H24" s="108"/>
      <c r="I24" s="108"/>
      <c r="J24" s="108"/>
      <c r="K24" s="108"/>
      <c r="L24" s="108"/>
      <c r="M24" s="108"/>
      <c r="N24" s="108"/>
      <c r="O24" s="108"/>
      <c r="P24" s="108"/>
      <c r="Q24" s="108"/>
      <c r="R24" s="108"/>
      <c r="S24" s="108"/>
      <c r="T24" s="108"/>
    </row>
    <row r="33" customFormat="1" ht="15" hidden="1" customHeight="1"/>
    <row r="34" customFormat="1" ht="15" hidden="1"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row r="41" customFormat="1" ht="15" hidden="1" customHeight="1"/>
    <row r="42" customFormat="1" ht="15" hidden="1" customHeight="1"/>
  </sheetData>
  <sheetProtection algorithmName="SHA-512" hashValue="YZ8JGUojaPL+Qz6LK2/eLrpSGIIU2l0dmbUkvjy+v7e3YjU9r/4h/Qh7vwox0nN4nb9DQtTZqrmw6QKVwTI7vw==" saltValue="ESRoeFxLFVRGrtvpJcMCug==" spinCount="100000" sheet="1" selectLockedCells="1" selectUnlockedCells="1"/>
  <mergeCells count="1">
    <mergeCell ref="A1:T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7415-27DC-4007-8B63-D7D5B4630ABA}">
  <sheetPr>
    <tabColor rgb="FFFFC000"/>
    <pageSetUpPr autoPageBreaks="0"/>
  </sheetPr>
  <dimension ref="A1:H37"/>
  <sheetViews>
    <sheetView zoomScale="63" zoomScaleNormal="70" workbookViewId="0">
      <selection activeCell="F20" sqref="F20"/>
    </sheetView>
  </sheetViews>
  <sheetFormatPr defaultColWidth="0" defaultRowHeight="14.45" customHeight="1" zeroHeight="1"/>
  <cols>
    <col min="1" max="1" width="11.5703125" style="12" customWidth="1"/>
    <col min="2" max="3" width="8.7109375" style="12" customWidth="1"/>
    <col min="4" max="4" width="66.140625" style="12" customWidth="1"/>
    <col min="5" max="5" width="13.140625" style="12" customWidth="1"/>
    <col min="6" max="7" width="66.140625" style="12" customWidth="1"/>
    <col min="8" max="8" width="8.7109375" style="12" customWidth="1"/>
    <col min="9" max="16384" width="8.7109375" style="12" hidden="1"/>
  </cols>
  <sheetData>
    <row r="1" spans="1:8"/>
    <row r="2" spans="1:8" ht="62.1" customHeight="1">
      <c r="B2" s="119" t="s">
        <v>0</v>
      </c>
      <c r="C2" s="120"/>
      <c r="D2" s="120"/>
      <c r="E2" s="121" t="s">
        <v>1</v>
      </c>
      <c r="F2" s="121"/>
      <c r="G2" s="122"/>
      <c r="H2" s="1"/>
    </row>
    <row r="3" spans="1:8" customFormat="1" ht="20.45">
      <c r="A3" s="12"/>
      <c r="B3" s="123"/>
      <c r="C3" s="123"/>
      <c r="D3" s="123"/>
      <c r="E3" s="1"/>
      <c r="F3" s="1"/>
      <c r="G3" s="1"/>
      <c r="H3" s="1"/>
    </row>
    <row r="4" spans="1:8" customFormat="1" ht="20.45">
      <c r="A4" s="12"/>
      <c r="B4" s="2"/>
      <c r="C4" s="2"/>
      <c r="D4" s="74" t="s">
        <v>2</v>
      </c>
      <c r="E4" s="124"/>
      <c r="F4" s="124"/>
      <c r="G4" s="77" t="str">
        <f>IF(E4="","",IFERROR(VLOOKUP($E$4,LRD!$J$4:$K$126,2,FALSE),""))</f>
        <v/>
      </c>
      <c r="H4" s="1"/>
    </row>
    <row r="5" spans="1:8" customFormat="1" ht="18">
      <c r="A5" s="12"/>
      <c r="B5" s="1"/>
      <c r="C5" s="3"/>
      <c r="D5" s="74" t="s">
        <v>3</v>
      </c>
      <c r="E5" s="124"/>
      <c r="F5" s="124"/>
      <c r="G5" s="1"/>
      <c r="H5" s="1"/>
    </row>
    <row r="6" spans="1:8" customFormat="1" ht="18">
      <c r="A6" s="12"/>
      <c r="B6" s="1"/>
      <c r="C6" s="1"/>
      <c r="D6" s="74" t="s">
        <v>4</v>
      </c>
      <c r="E6" s="109">
        <v>46204</v>
      </c>
      <c r="F6" s="109"/>
      <c r="G6" s="12"/>
      <c r="H6" s="12"/>
    </row>
    <row r="7" spans="1:8" customFormat="1" ht="15" thickBot="1">
      <c r="A7" s="12"/>
      <c r="B7" s="1"/>
      <c r="C7" s="1"/>
      <c r="D7" s="4"/>
      <c r="E7" s="1"/>
      <c r="F7" s="1"/>
      <c r="G7" s="1"/>
      <c r="H7" s="1"/>
    </row>
    <row r="8" spans="1:8" customFormat="1" ht="24" thickBot="1">
      <c r="A8" s="12"/>
      <c r="B8" s="1"/>
      <c r="C8" s="1"/>
      <c r="D8" s="4"/>
      <c r="E8" s="110" t="s">
        <v>5</v>
      </c>
      <c r="F8" s="111"/>
      <c r="G8" s="112"/>
      <c r="H8" s="1"/>
    </row>
    <row r="9" spans="1:8" customFormat="1" ht="54">
      <c r="A9" s="12"/>
      <c r="B9" s="113" t="s">
        <v>6</v>
      </c>
      <c r="C9" s="114"/>
      <c r="D9" s="115"/>
      <c r="E9" s="36" t="s">
        <v>7</v>
      </c>
      <c r="F9" s="37" t="s">
        <v>8</v>
      </c>
      <c r="G9" s="37" t="s">
        <v>9</v>
      </c>
      <c r="H9" s="5"/>
    </row>
    <row r="10" spans="1:8" s="33" customFormat="1" ht="15.95">
      <c r="A10" s="104"/>
      <c r="B10" s="84" t="s">
        <v>10</v>
      </c>
      <c r="C10" s="84"/>
      <c r="D10" s="84"/>
      <c r="E10" s="84"/>
      <c r="F10" s="84"/>
      <c r="G10" s="85"/>
      <c r="H10" s="7"/>
    </row>
    <row r="11" spans="1:8" customFormat="1" ht="26.45" customHeight="1">
      <c r="A11" s="105"/>
      <c r="B11" s="116">
        <v>1</v>
      </c>
      <c r="C11" s="11">
        <v>1.1000000000000001</v>
      </c>
      <c r="D11" s="9" t="s">
        <v>11</v>
      </c>
      <c r="E11" s="92"/>
      <c r="F11" s="97"/>
      <c r="G11" s="97"/>
      <c r="H11" s="6"/>
    </row>
    <row r="12" spans="1:8" customFormat="1" ht="54" customHeight="1">
      <c r="A12" s="105"/>
      <c r="B12" s="117"/>
      <c r="C12" s="8">
        <v>1.2</v>
      </c>
      <c r="D12" s="9" t="s">
        <v>12</v>
      </c>
      <c r="E12" s="92"/>
      <c r="F12" s="97"/>
      <c r="G12" s="97"/>
      <c r="H12" s="6"/>
    </row>
    <row r="13" spans="1:8" customFormat="1" ht="56.45" customHeight="1">
      <c r="A13" s="105"/>
      <c r="B13" s="117"/>
      <c r="C13" s="8">
        <v>1.3</v>
      </c>
      <c r="D13" s="9" t="s">
        <v>13</v>
      </c>
      <c r="E13" s="92"/>
      <c r="F13" s="97"/>
      <c r="G13" s="97"/>
      <c r="H13" s="6"/>
    </row>
    <row r="14" spans="1:8" customFormat="1" ht="42.6" customHeight="1">
      <c r="A14" s="105"/>
      <c r="B14" s="117"/>
      <c r="C14" s="8">
        <v>1.4</v>
      </c>
      <c r="D14" s="9" t="s">
        <v>14</v>
      </c>
      <c r="E14" s="92"/>
      <c r="F14" s="97"/>
      <c r="G14" s="97"/>
      <c r="H14" s="6"/>
    </row>
    <row r="15" spans="1:8" customFormat="1" ht="54" customHeight="1">
      <c r="A15" s="105"/>
      <c r="B15" s="117"/>
      <c r="C15" s="8">
        <v>1.5</v>
      </c>
      <c r="D15" s="10" t="s">
        <v>15</v>
      </c>
      <c r="E15" s="92"/>
      <c r="F15" s="97"/>
      <c r="G15" s="97"/>
      <c r="H15" s="6"/>
    </row>
    <row r="16" spans="1:8" customFormat="1" ht="54" customHeight="1">
      <c r="A16" s="105"/>
      <c r="B16" s="118"/>
      <c r="C16" s="8">
        <v>1.6</v>
      </c>
      <c r="D16" s="10" t="s">
        <v>16</v>
      </c>
      <c r="E16" s="92"/>
      <c r="F16" s="97"/>
      <c r="G16" s="97"/>
      <c r="H16" s="1"/>
    </row>
    <row r="17" spans="2:7" ht="15.6">
      <c r="B17" s="84" t="s">
        <v>17</v>
      </c>
      <c r="C17" s="84"/>
      <c r="D17" s="84"/>
      <c r="E17" s="84"/>
      <c r="F17" s="84"/>
      <c r="G17" s="85"/>
    </row>
    <row r="18" spans="2:7" ht="48.6" customHeight="1">
      <c r="B18" s="117">
        <v>2</v>
      </c>
      <c r="C18" s="8">
        <v>2.1</v>
      </c>
      <c r="D18" s="9" t="s">
        <v>18</v>
      </c>
      <c r="E18" s="92"/>
      <c r="F18" s="97"/>
      <c r="G18" s="97"/>
    </row>
    <row r="19" spans="2:7" ht="50.45" customHeight="1">
      <c r="B19" s="117"/>
      <c r="C19" s="11">
        <v>2.2000000000000002</v>
      </c>
      <c r="D19" s="9" t="s">
        <v>19</v>
      </c>
      <c r="E19" s="92"/>
      <c r="F19" s="97"/>
      <c r="G19" s="97"/>
    </row>
    <row r="20" spans="2:7" ht="50.45" customHeight="1">
      <c r="B20" s="118"/>
      <c r="C20" s="8">
        <v>2.2999999999999998</v>
      </c>
      <c r="D20" s="9" t="s">
        <v>20</v>
      </c>
      <c r="E20" s="92"/>
      <c r="F20" s="97"/>
      <c r="G20" s="97"/>
    </row>
    <row r="21" spans="2:7" ht="14.45" customHeight="1"/>
    <row r="37" ht="14.45" customHeight="1"/>
  </sheetData>
  <sheetProtection algorithmName="SHA-512" hashValue="s9FNlWoM9BvrKaPnikvk8E+kaXnXCyFHkGYsOQ1Ll5gWXccZSoxf5dG1FAHUNc7l6nN5uOh16jNusmQPeG6u2A==" saltValue="4ajIDVYt7cHqoEn5GGf2/w==" spinCount="100000" sheet="1" selectLockedCells="1"/>
  <mergeCells count="10">
    <mergeCell ref="B2:D2"/>
    <mergeCell ref="E2:G2"/>
    <mergeCell ref="B3:D3"/>
    <mergeCell ref="E4:F4"/>
    <mergeCell ref="E5:F5"/>
    <mergeCell ref="E6:F6"/>
    <mergeCell ref="E8:G8"/>
    <mergeCell ref="B9:D9"/>
    <mergeCell ref="B11:B16"/>
    <mergeCell ref="B18:B20"/>
  </mergeCells>
  <conditionalFormatting sqref="A17:A1048576 A1:A10 D1:D1048576">
    <cfRule type="duplicateValues" dxfId="51" priority="19"/>
  </conditionalFormatting>
  <conditionalFormatting sqref="E11:E16 E18:E20">
    <cfRule type="containsText" dxfId="50" priority="11" operator="containsText" text="No">
      <formula>NOT(ISERROR(SEARCH("No",E11)))</formula>
    </cfRule>
    <cfRule type="containsText" dxfId="49" priority="12" operator="containsText" text="Yes">
      <formula>NOT(ISERROR(SEARCH("Yes",E11)))</formula>
    </cfRule>
    <cfRule type="containsBlanks" priority="13">
      <formula>LEN(TRIM(E11))=0</formula>
    </cfRule>
  </conditionalFormatting>
  <conditionalFormatting sqref="E11:G16 E18:G20">
    <cfRule type="containsBlanks" dxfId="48" priority="10">
      <formula>LEN(TRIM(E11))=0</formula>
    </cfRule>
  </conditionalFormatting>
  <dataValidations count="5">
    <dataValidation allowBlank="1" showInputMessage="1" showErrorMessage="1" promptTitle="If no, please update" prompt="including (if known):_x000a_&gt;explanation of gap_x000a_&gt;mitigation in place_x000a_&gt;support required_x000a_&gt;expected resolution" sqref="F11:F16 F18:F20" xr:uid="{CBF074DF-3959-4534-9CB6-6643DD688617}"/>
    <dataValidation type="list" allowBlank="1" showInputMessage="1" showErrorMessage="1" prompt="If not fully in place/assured, please choose 'No' and provide additional narrative " sqref="E11:E16 E18:E20" xr:uid="{CECD5F11-EE1C-4D2B-94AD-BF12EEB4B9CA}">
      <formula1>"Yes,No"</formula1>
    </dataValidation>
    <dataValidation type="date" allowBlank="1" showInputMessage="1" showErrorMessage="1" errorTitle="Invalid Date" error="Please enter a date between 1 July and 31 October 2026" promptTitle="Please enter date" prompt="Please enter date in DD/MM/YYYY format" sqref="E6:F6" xr:uid="{124F15E2-15D2-4568-BB2C-5B8A285E9CC0}">
      <formula1>46204</formula1>
      <formula2>46327</formula2>
    </dataValidation>
    <dataValidation allowBlank="1" showInputMessage="1" showErrorMessage="1" promptTitle="Please select Trust" prompt="If your Trust is not listed, please select OTHER and write your trust name below" sqref="E4:F4" xr:uid="{67604B1C-DC02-4C32-B63A-F67BDB92BF73}"/>
    <dataValidation allowBlank="1" showErrorMessage="1" promptTitle="Confidence Score" prompt="Choose rating from drop down list" sqref="E7:H8 E3:F3 E5:F5 G3:G5 H2:H5 C3:C8 B2:B8" xr:uid="{DBE8DB24-8A1D-404D-B9FB-B093CE2160C5}"/>
  </dataValidations>
  <pageMargins left="0.70866141732283472" right="0.70866141732283472" top="0.74803149606299213" bottom="0.74803149606299213" header="0.31496062992125984" footer="0.31496062992125984"/>
  <pageSetup paperSize="8" scale="400" orientation="portrait" r:id="rId1"/>
  <extLst>
    <ext xmlns:x14="http://schemas.microsoft.com/office/spreadsheetml/2009/9/main" uri="{78C0D931-6437-407d-A8EE-F0AAD7539E65}">
      <x14:conditionalFormattings>
        <x14:conditionalFormatting xmlns:xm="http://schemas.microsoft.com/office/excel/2006/main">
          <x14:cfRule type="containsText" priority="14" operator="containsText" id="{56CB7252-1D3F-4755-AC56-3B84069BEE17}">
            <xm:f>NOT(ISERROR(SEARCH(#REF!,E11)))</xm:f>
            <xm:f>#REF!</xm:f>
            <x14:dxf>
              <fill>
                <patternFill>
                  <bgColor rgb="FF00B050"/>
                </patternFill>
              </fill>
            </x14:dxf>
          </x14:cfRule>
          <x14:cfRule type="containsText" priority="15" operator="containsText" id="{53FE6158-3F3E-4474-85E4-8F9903EF5B92}">
            <xm:f>NOT(ISERROR(SEARCH(#REF!,E11)))</xm:f>
            <xm:f>#REF!</xm:f>
            <x14:dxf>
              <fill>
                <patternFill>
                  <bgColor rgb="FF92D050"/>
                </patternFill>
              </fill>
            </x14:dxf>
          </x14:cfRule>
          <x14:cfRule type="containsText" priority="16" operator="containsText" id="{89ADABDD-2E37-4E2C-86FE-69F30B5EAE9E}">
            <xm:f>NOT(ISERROR(SEARCH(#REF!,E11)))</xm:f>
            <xm:f>#REF!</xm:f>
            <x14:dxf>
              <fill>
                <patternFill>
                  <bgColor rgb="FFFFFF00"/>
                </patternFill>
              </fill>
            </x14:dxf>
          </x14:cfRule>
          <x14:cfRule type="containsText" priority="17" operator="containsText" id="{37A10631-B83D-44F7-9912-55B83B6AD338}">
            <xm:f>NOT(ISERROR(SEARCH(#REF!,E11)))</xm:f>
            <xm:f>#REF!</xm:f>
            <x14:dxf>
              <fill>
                <patternFill>
                  <bgColor rgb="FFFFC000"/>
                </patternFill>
              </fill>
            </x14:dxf>
          </x14:cfRule>
          <x14:cfRule type="beginsWith" priority="18" operator="beginsWith" id="{C88A2347-40AE-4971-8C8E-AEDB1A5A4321}">
            <xm:f>LEFT(E11,LEN(#REF!))=#REF!</xm:f>
            <xm:f>#REF!</xm:f>
            <x14:dxf>
              <fill>
                <patternFill>
                  <bgColor rgb="FFFF0000"/>
                </patternFill>
              </fill>
            </x14:dxf>
          </x14:cfRule>
          <xm:sqref>E11:E16 E18:E20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691DD-5365-4AA7-8131-E0B42A9BCE4A}">
  <sheetPr>
    <tabColor rgb="FFFFC000"/>
    <pageSetUpPr autoPageBreaks="0"/>
  </sheetPr>
  <dimension ref="A1:H49"/>
  <sheetViews>
    <sheetView zoomScale="57" zoomScaleNormal="85" workbookViewId="0">
      <selection activeCell="C32" sqref="C32"/>
    </sheetView>
  </sheetViews>
  <sheetFormatPr defaultColWidth="0" defaultRowHeight="14.45" zeroHeight="1"/>
  <cols>
    <col min="1" max="1" width="10.5703125" style="12" customWidth="1"/>
    <col min="2" max="2" width="8.7109375" style="95" customWidth="1"/>
    <col min="3" max="3" width="8.7109375" style="58" customWidth="1"/>
    <col min="4" max="4" width="96.140625" customWidth="1"/>
    <col min="5" max="5" width="13.7109375" style="90" customWidth="1"/>
    <col min="6" max="7" width="66.140625" style="73" customWidth="1"/>
    <col min="8" max="8" width="8.7109375" style="12" customWidth="1"/>
    <col min="9" max="16384" width="8.7109375" hidden="1"/>
  </cols>
  <sheetData>
    <row r="1" spans="1:8" s="12" customFormat="1">
      <c r="B1" s="53"/>
      <c r="C1" s="52"/>
      <c r="E1" s="87"/>
      <c r="F1" s="71"/>
      <c r="G1" s="71"/>
    </row>
    <row r="2" spans="1:8" s="12" customFormat="1" ht="48.6" customHeight="1">
      <c r="B2" s="119" t="s">
        <v>21</v>
      </c>
      <c r="C2" s="120"/>
      <c r="D2" s="120"/>
      <c r="E2" s="121" t="s">
        <v>22</v>
      </c>
      <c r="F2" s="121"/>
      <c r="G2" s="122"/>
      <c r="H2" s="1"/>
    </row>
    <row r="3" spans="1:8" ht="15" thickBot="1">
      <c r="B3" s="53"/>
      <c r="C3" s="53"/>
      <c r="D3" s="4"/>
      <c r="E3" s="88"/>
      <c r="F3" s="72"/>
      <c r="G3" s="72"/>
      <c r="H3" s="1"/>
    </row>
    <row r="4" spans="1:8" ht="24" thickBot="1">
      <c r="B4" s="53"/>
      <c r="C4" s="53"/>
      <c r="D4" s="4"/>
      <c r="E4" s="127" t="s">
        <v>5</v>
      </c>
      <c r="F4" s="128"/>
      <c r="G4" s="129"/>
      <c r="H4" s="1"/>
    </row>
    <row r="5" spans="1:8" ht="56.1" customHeight="1">
      <c r="B5" s="130" t="s">
        <v>23</v>
      </c>
      <c r="C5" s="131"/>
      <c r="D5" s="132"/>
      <c r="E5" s="36" t="s">
        <v>7</v>
      </c>
      <c r="F5" s="78" t="s">
        <v>8</v>
      </c>
      <c r="G5" s="78" t="s">
        <v>9</v>
      </c>
      <c r="H5" s="5"/>
    </row>
    <row r="6" spans="1:8" s="18" customFormat="1" ht="20.100000000000001" customHeight="1">
      <c r="A6" s="54"/>
      <c r="B6" s="102" t="s">
        <v>24</v>
      </c>
      <c r="C6" s="61"/>
      <c r="D6" s="61"/>
      <c r="E6" s="61"/>
      <c r="F6" s="61"/>
      <c r="G6" s="62"/>
      <c r="H6" s="55"/>
    </row>
    <row r="7" spans="1:8" ht="139.5" customHeight="1">
      <c r="A7" s="106"/>
      <c r="B7" s="103">
        <v>1</v>
      </c>
      <c r="C7" s="59">
        <v>1.1000000000000001</v>
      </c>
      <c r="D7" s="60" t="s">
        <v>25</v>
      </c>
      <c r="E7" s="91"/>
      <c r="F7" s="86"/>
      <c r="G7" s="98"/>
    </row>
    <row r="8" spans="1:8" s="18" customFormat="1" ht="18.600000000000001">
      <c r="A8" s="54"/>
      <c r="B8" s="102" t="s">
        <v>26</v>
      </c>
      <c r="C8" s="61"/>
      <c r="D8" s="61"/>
      <c r="E8" s="61"/>
      <c r="F8" s="100"/>
      <c r="G8" s="101"/>
      <c r="H8" s="54"/>
    </row>
    <row r="9" spans="1:8" ht="48" customHeight="1">
      <c r="A9" s="93"/>
      <c r="B9" s="118">
        <v>2</v>
      </c>
      <c r="C9" s="59">
        <v>2.1</v>
      </c>
      <c r="D9" s="60" t="s">
        <v>27</v>
      </c>
      <c r="E9" s="91"/>
      <c r="F9" s="98"/>
      <c r="G9" s="98"/>
    </row>
    <row r="10" spans="1:8" ht="48" customHeight="1">
      <c r="A10" s="93"/>
      <c r="B10" s="125"/>
      <c r="C10" s="56">
        <v>2.2000000000000002</v>
      </c>
      <c r="D10" s="57" t="s">
        <v>28</v>
      </c>
      <c r="E10" s="91"/>
      <c r="F10" s="99"/>
      <c r="G10" s="99"/>
    </row>
    <row r="11" spans="1:8" ht="63" customHeight="1">
      <c r="A11" s="93"/>
      <c r="B11" s="125"/>
      <c r="C11" s="56">
        <v>2.2999999999999998</v>
      </c>
      <c r="D11" s="57" t="s">
        <v>29</v>
      </c>
      <c r="E11" s="91"/>
      <c r="F11" s="99"/>
      <c r="G11" s="99"/>
    </row>
    <row r="12" spans="1:8" ht="48" customHeight="1">
      <c r="A12" s="93"/>
      <c r="B12" s="125"/>
      <c r="C12" s="56">
        <v>2.4</v>
      </c>
      <c r="D12" s="57" t="s">
        <v>30</v>
      </c>
      <c r="E12" s="91"/>
      <c r="F12" s="99"/>
      <c r="G12" s="99"/>
    </row>
    <row r="13" spans="1:8" ht="48" customHeight="1">
      <c r="A13" s="93"/>
      <c r="B13" s="125"/>
      <c r="C13" s="56">
        <v>2.5</v>
      </c>
      <c r="D13" s="57" t="s">
        <v>31</v>
      </c>
      <c r="E13" s="91"/>
      <c r="F13" s="99"/>
      <c r="G13" s="99"/>
    </row>
    <row r="14" spans="1:8" ht="48" customHeight="1">
      <c r="A14" s="93"/>
      <c r="B14" s="125"/>
      <c r="C14" s="56">
        <v>2.6</v>
      </c>
      <c r="D14" s="57" t="s">
        <v>32</v>
      </c>
      <c r="E14" s="91"/>
      <c r="F14" s="99"/>
      <c r="G14" s="99"/>
    </row>
    <row r="15" spans="1:8" s="54" customFormat="1" ht="18.600000000000001">
      <c r="B15" s="102" t="s">
        <v>33</v>
      </c>
      <c r="C15" s="61"/>
      <c r="D15" s="61"/>
      <c r="E15" s="61"/>
      <c r="F15" s="100"/>
      <c r="G15" s="101"/>
    </row>
    <row r="16" spans="1:8" s="12" customFormat="1" ht="76.5" customHeight="1">
      <c r="B16" s="118">
        <v>3</v>
      </c>
      <c r="C16" s="59">
        <v>3.1</v>
      </c>
      <c r="D16" s="60" t="s">
        <v>34</v>
      </c>
      <c r="E16" s="91"/>
      <c r="F16" s="98"/>
      <c r="G16" s="98"/>
    </row>
    <row r="17" spans="1:7" s="12" customFormat="1" ht="72.95" customHeight="1">
      <c r="B17" s="118"/>
      <c r="C17" s="56">
        <v>3.2</v>
      </c>
      <c r="D17" s="60" t="s">
        <v>35</v>
      </c>
      <c r="E17" s="91"/>
      <c r="F17" s="98"/>
      <c r="G17" s="98"/>
    </row>
    <row r="18" spans="1:7" s="12" customFormat="1" ht="57" customHeight="1">
      <c r="B18" s="118"/>
      <c r="C18" s="59">
        <v>3.3</v>
      </c>
      <c r="D18" s="60" t="s">
        <v>36</v>
      </c>
      <c r="E18" s="91"/>
      <c r="F18" s="98"/>
      <c r="G18" s="98"/>
    </row>
    <row r="19" spans="1:7" s="12" customFormat="1" ht="57" customHeight="1">
      <c r="B19" s="118"/>
      <c r="C19" s="56">
        <v>3.4</v>
      </c>
      <c r="D19" s="60" t="s">
        <v>37</v>
      </c>
      <c r="E19" s="91"/>
      <c r="F19" s="98"/>
      <c r="G19" s="98"/>
    </row>
    <row r="20" spans="1:7" s="12" customFormat="1" ht="57" customHeight="1">
      <c r="B20" s="118"/>
      <c r="C20" s="59">
        <v>3.5</v>
      </c>
      <c r="D20" s="60" t="s">
        <v>38</v>
      </c>
      <c r="E20" s="91"/>
      <c r="F20" s="98"/>
      <c r="G20" s="98"/>
    </row>
    <row r="21" spans="1:7" s="12" customFormat="1" ht="57" customHeight="1">
      <c r="B21" s="118"/>
      <c r="C21" s="56">
        <v>3.6</v>
      </c>
      <c r="D21" s="60" t="s">
        <v>39</v>
      </c>
      <c r="E21" s="91"/>
      <c r="F21" s="98"/>
      <c r="G21" s="98"/>
    </row>
    <row r="22" spans="1:7" s="12" customFormat="1" ht="41.45" customHeight="1">
      <c r="B22" s="118"/>
      <c r="C22" s="59">
        <v>3.7</v>
      </c>
      <c r="D22" s="60" t="s">
        <v>40</v>
      </c>
      <c r="E22" s="91"/>
      <c r="F22" s="98"/>
      <c r="G22" s="98"/>
    </row>
    <row r="23" spans="1:7" s="54" customFormat="1" ht="18.600000000000001">
      <c r="B23" s="102" t="s">
        <v>41</v>
      </c>
      <c r="C23" s="61"/>
      <c r="D23" s="61"/>
      <c r="E23" s="61"/>
      <c r="F23" s="100"/>
      <c r="G23" s="101"/>
    </row>
    <row r="24" spans="1:7" s="12" customFormat="1" ht="42.95" customHeight="1">
      <c r="B24" s="118">
        <v>4</v>
      </c>
      <c r="C24" s="59">
        <v>4.0999999999999996</v>
      </c>
      <c r="D24" s="60" t="s">
        <v>42</v>
      </c>
      <c r="E24" s="91"/>
      <c r="F24" s="98"/>
      <c r="G24" s="98"/>
    </row>
    <row r="25" spans="1:7" s="12" customFormat="1" ht="41.45" customHeight="1">
      <c r="B25" s="125"/>
      <c r="C25" s="56">
        <v>4.2</v>
      </c>
      <c r="D25" s="57" t="s">
        <v>43</v>
      </c>
      <c r="E25" s="91"/>
      <c r="F25" s="99"/>
      <c r="G25" s="99"/>
    </row>
    <row r="26" spans="1:7" s="54" customFormat="1" ht="18.600000000000001">
      <c r="B26" s="102" t="s">
        <v>44</v>
      </c>
      <c r="C26" s="61"/>
      <c r="D26" s="61"/>
      <c r="E26" s="61"/>
      <c r="F26" s="100"/>
      <c r="G26" s="101"/>
    </row>
    <row r="27" spans="1:7" s="12" customFormat="1" ht="28.5" customHeight="1">
      <c r="A27" s="93"/>
      <c r="B27" s="118">
        <v>5</v>
      </c>
      <c r="C27" s="59">
        <v>5.0999999999999996</v>
      </c>
      <c r="D27" s="60" t="s">
        <v>45</v>
      </c>
      <c r="E27" s="91"/>
      <c r="F27" s="98"/>
      <c r="G27" s="98"/>
    </row>
    <row r="28" spans="1:7" s="12" customFormat="1" ht="44.45" customHeight="1">
      <c r="A28" s="93"/>
      <c r="B28" s="118"/>
      <c r="C28" s="56">
        <v>5.2</v>
      </c>
      <c r="D28" s="60" t="s">
        <v>46</v>
      </c>
      <c r="E28" s="91"/>
      <c r="F28" s="98"/>
      <c r="G28" s="98"/>
    </row>
    <row r="29" spans="1:7" s="12" customFormat="1" ht="75.599999999999994" customHeight="1">
      <c r="A29" s="93"/>
      <c r="B29" s="118"/>
      <c r="C29" s="56">
        <v>5.3</v>
      </c>
      <c r="D29" s="60" t="s">
        <v>47</v>
      </c>
      <c r="E29" s="91"/>
      <c r="F29" s="98"/>
      <c r="G29" s="98"/>
    </row>
    <row r="30" spans="1:7" s="12" customFormat="1" ht="60.95" customHeight="1">
      <c r="A30" s="93"/>
      <c r="B30" s="125"/>
      <c r="C30" s="59">
        <v>5.4</v>
      </c>
      <c r="D30" s="57" t="s">
        <v>48</v>
      </c>
      <c r="E30" s="91"/>
      <c r="F30" s="99"/>
      <c r="G30" s="99"/>
    </row>
    <row r="31" spans="1:7" s="12" customFormat="1" ht="44.45" customHeight="1">
      <c r="A31" s="93"/>
      <c r="B31" s="125"/>
      <c r="C31" s="56">
        <v>5.5</v>
      </c>
      <c r="D31" s="57" t="s">
        <v>49</v>
      </c>
      <c r="E31" s="91"/>
      <c r="F31" s="99"/>
      <c r="G31" s="99"/>
    </row>
    <row r="32" spans="1:7" s="12" customFormat="1" ht="28.5" customHeight="1">
      <c r="A32" s="93"/>
      <c r="B32" s="125"/>
      <c r="C32" s="59">
        <v>5.6</v>
      </c>
      <c r="D32" s="57" t="s">
        <v>50</v>
      </c>
      <c r="E32" s="91"/>
      <c r="F32" s="99"/>
      <c r="G32" s="99"/>
    </row>
    <row r="33" spans="1:7" s="12" customFormat="1" ht="36" customHeight="1">
      <c r="B33" s="126"/>
      <c r="C33" s="126"/>
      <c r="D33" s="126"/>
      <c r="E33" s="126"/>
      <c r="F33" s="126"/>
      <c r="G33" s="126"/>
    </row>
    <row r="34" spans="1:7" s="12" customFormat="1" hidden="1">
      <c r="B34" s="53"/>
      <c r="C34" s="52"/>
      <c r="E34" s="87"/>
      <c r="F34" s="71"/>
      <c r="G34" s="71"/>
    </row>
    <row r="35" spans="1:7" s="12" customFormat="1" hidden="1">
      <c r="B35" s="53"/>
      <c r="C35" s="52"/>
      <c r="E35" s="87"/>
      <c r="F35" s="71"/>
      <c r="G35" s="71"/>
    </row>
    <row r="36" spans="1:7" s="12" customFormat="1" hidden="1">
      <c r="B36" s="53"/>
      <c r="C36" s="52"/>
      <c r="E36" s="87"/>
      <c r="F36" s="71"/>
      <c r="G36" s="71"/>
    </row>
    <row r="37" spans="1:7" s="63" customFormat="1" hidden="1">
      <c r="A37" s="12"/>
      <c r="B37" s="94"/>
      <c r="C37" s="64"/>
      <c r="E37" s="89"/>
      <c r="F37" s="83"/>
      <c r="G37" s="83"/>
    </row>
    <row r="38" spans="1:7" s="63" customFormat="1" hidden="1">
      <c r="A38" s="12"/>
      <c r="B38" s="94"/>
      <c r="C38" s="64"/>
      <c r="E38" s="89"/>
      <c r="F38" s="83"/>
      <c r="G38" s="83"/>
    </row>
    <row r="39" spans="1:7" s="63" customFormat="1" hidden="1">
      <c r="A39" s="12"/>
      <c r="B39" s="94"/>
      <c r="C39" s="64"/>
      <c r="E39" s="89"/>
      <c r="F39" s="83"/>
      <c r="G39" s="83"/>
    </row>
    <row r="40" spans="1:7" s="63" customFormat="1" hidden="1">
      <c r="A40" s="12"/>
      <c r="B40" s="94"/>
      <c r="C40" s="64"/>
      <c r="E40" s="89"/>
      <c r="F40" s="83"/>
      <c r="G40" s="83"/>
    </row>
    <row r="41" spans="1:7" s="63" customFormat="1" hidden="1">
      <c r="A41" s="12"/>
      <c r="B41" s="94"/>
      <c r="C41" s="64"/>
      <c r="E41" s="89"/>
      <c r="F41" s="83"/>
      <c r="G41" s="83"/>
    </row>
    <row r="42" spans="1:7" s="63" customFormat="1" hidden="1">
      <c r="A42" s="12"/>
      <c r="B42" s="94"/>
      <c r="C42" s="64"/>
      <c r="E42" s="89"/>
      <c r="F42" s="83"/>
      <c r="G42" s="83"/>
    </row>
    <row r="43" spans="1:7" s="63" customFormat="1" hidden="1">
      <c r="A43" s="12"/>
      <c r="B43" s="94"/>
      <c r="C43" s="64"/>
      <c r="E43" s="89"/>
      <c r="F43" s="83"/>
      <c r="G43" s="83"/>
    </row>
    <row r="44" spans="1:7" s="63" customFormat="1" hidden="1">
      <c r="A44" s="12"/>
      <c r="B44" s="94"/>
      <c r="C44" s="64"/>
      <c r="E44" s="89"/>
      <c r="F44" s="83"/>
      <c r="G44" s="83"/>
    </row>
    <row r="45" spans="1:7" s="63" customFormat="1" hidden="1">
      <c r="A45" s="12"/>
      <c r="B45" s="94"/>
      <c r="C45" s="64"/>
      <c r="E45" s="89"/>
      <c r="F45" s="83"/>
      <c r="G45" s="83"/>
    </row>
    <row r="46" spans="1:7" s="63" customFormat="1" hidden="1">
      <c r="A46" s="12"/>
      <c r="B46" s="94"/>
      <c r="C46" s="64"/>
      <c r="E46" s="89"/>
      <c r="F46" s="83"/>
      <c r="G46" s="83"/>
    </row>
    <row r="47" spans="1:7" s="63" customFormat="1" hidden="1">
      <c r="A47" s="12"/>
      <c r="B47" s="94"/>
      <c r="C47" s="64"/>
      <c r="E47" s="89"/>
      <c r="F47" s="83"/>
      <c r="G47" s="83"/>
    </row>
    <row r="48" spans="1:7" s="63" customFormat="1" hidden="1">
      <c r="A48" s="12"/>
      <c r="B48" s="94"/>
      <c r="C48" s="64"/>
      <c r="E48" s="89"/>
      <c r="F48" s="83"/>
      <c r="G48" s="83"/>
    </row>
    <row r="49"/>
  </sheetData>
  <sheetProtection algorithmName="SHA-512" hashValue="UmMQqzk8Hupk8KpxPUihKXW9J0n1a3avPVboD8edloJ1LL9BYnrb24P2eLYp0VhgeBeb6tpyr3rxnABRbJKYCQ==" saltValue="/ciq0OV9rZ/+fO91xkCAjA==" spinCount="100000" sheet="1" selectLockedCells="1"/>
  <mergeCells count="9">
    <mergeCell ref="B16:B22"/>
    <mergeCell ref="B24:B25"/>
    <mergeCell ref="B27:B32"/>
    <mergeCell ref="B33:G33"/>
    <mergeCell ref="B2:D2"/>
    <mergeCell ref="E2:G2"/>
    <mergeCell ref="E4:G4"/>
    <mergeCell ref="B5:D5"/>
    <mergeCell ref="B9:B14"/>
  </mergeCells>
  <conditionalFormatting sqref="E6:E7 E1:E4 E34:E1048576 E9:E14 E16:E22 E24:E25 E27:E32">
    <cfRule type="cellIs" dxfId="42" priority="3" operator="equal">
      <formula>"No"</formula>
    </cfRule>
    <cfRule type="cellIs" dxfId="41" priority="4" operator="equal">
      <formula>"Yes"</formula>
    </cfRule>
  </conditionalFormatting>
  <conditionalFormatting sqref="E7:G7 E27:G32">
    <cfRule type="containsBlanks" dxfId="40" priority="1">
      <formula>LEN(TRIM(E7))=0</formula>
    </cfRule>
  </conditionalFormatting>
  <conditionalFormatting sqref="E9:G14 E16:G22 E24:G25">
    <cfRule type="containsBlanks" dxfId="39" priority="2">
      <formula>LEN(TRIM(E9))=0</formula>
    </cfRule>
  </conditionalFormatting>
  <dataValidations count="4">
    <dataValidation allowBlank="1" showInputMessage="1" showErrorMessage="1" promptTitle="If no, please update" prompt="including (if known):_x000a_&gt;explanation of gap_x000a_&gt;mitigation in place_x000a_&gt;support required_x000a_&gt;expected resolution" sqref="F7 F9:F14 F16:F22 F24:F25 F27:F32" xr:uid="{0F928BA9-97A5-4D9A-9986-2270E899CAF2}"/>
    <dataValidation type="list" allowBlank="1" showInputMessage="1" showErrorMessage="1" prompt="If not fully in place/assured, please choose 'No' and provide additional narrative " sqref="E7 E24:E25 E16:E22 E9:E14 E27:E32" xr:uid="{62FEA229-AB1B-46AA-B30B-795534C2F425}">
      <formula1>"Yes,No"</formula1>
    </dataValidation>
    <dataValidation type="list" allowBlank="1" showErrorMessage="1" promptTitle="Confidence Score" prompt="Choose rating from drop down list" sqref="E34:E1048576 E26 E23 E15 E8" xr:uid="{223F25D8-796B-4109-B282-2979F51C7502}">
      <formula1>"Yes,No"</formula1>
    </dataValidation>
    <dataValidation allowBlank="1" showErrorMessage="1" promptTitle="Confidence Score" prompt="Choose rating from drop down list" sqref="H2:H4" xr:uid="{DD3DF546-B005-4F0E-9072-1CCD47EA5F13}"/>
  </dataValidations>
  <pageMargins left="0.70866141732283472" right="0.70866141732283472" top="0.74803149606299213" bottom="0.74803149606299213" header="0.31496062992125984" footer="0.31496062992125984"/>
  <pageSetup paperSize="8" scale="4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7F69-255B-464A-9C95-0AD778490283}">
  <sheetPr>
    <pageSetUpPr autoPageBreaks="0"/>
  </sheetPr>
  <dimension ref="A1:R62"/>
  <sheetViews>
    <sheetView zoomScale="47" zoomScaleNormal="70" workbookViewId="0">
      <selection activeCell="L16" sqref="L16"/>
    </sheetView>
  </sheetViews>
  <sheetFormatPr defaultColWidth="8.7109375" defaultRowHeight="26.1" customHeight="1"/>
  <cols>
    <col min="1" max="1" width="28.42578125" style="20" customWidth="1"/>
    <col min="2" max="2" width="8.7109375" style="18"/>
    <col min="3" max="3" width="144.42578125" style="19" bestFit="1" customWidth="1"/>
    <col min="4" max="4" width="13.140625" style="18" bestFit="1" customWidth="1"/>
    <col min="5" max="5" width="25.140625" style="18" bestFit="1" customWidth="1"/>
    <col min="6" max="6" width="8.5703125" style="32" bestFit="1" customWidth="1"/>
    <col min="7" max="7" width="13.7109375" style="18" bestFit="1" customWidth="1"/>
    <col min="8" max="8" width="20.28515625" style="18" customWidth="1"/>
    <col min="9" max="9" width="38.42578125" style="18" customWidth="1"/>
    <col min="10" max="10" width="36.7109375" style="18" customWidth="1"/>
    <col min="11" max="11" width="26.42578125" style="18" customWidth="1"/>
    <col min="12" max="12" width="10.85546875" style="18" customWidth="1"/>
    <col min="13" max="13" width="8.7109375" style="18"/>
    <col min="14" max="14" width="16.5703125" style="18" customWidth="1"/>
    <col min="15" max="16" width="8.7109375" style="18"/>
    <col min="17" max="17" width="13.5703125" style="18" customWidth="1"/>
    <col min="18" max="16384" width="8.7109375" style="18"/>
  </cols>
  <sheetData>
    <row r="1" spans="1:13" ht="26.1" customHeight="1">
      <c r="A1" s="133" t="s">
        <v>51</v>
      </c>
      <c r="B1" s="21">
        <v>1</v>
      </c>
      <c r="C1" s="22" t="s">
        <v>10</v>
      </c>
      <c r="D1" s="21" t="s">
        <v>52</v>
      </c>
      <c r="E1" s="21" t="s">
        <v>53</v>
      </c>
      <c r="F1" s="29" t="s">
        <v>54</v>
      </c>
      <c r="G1" s="21" t="s">
        <v>55</v>
      </c>
      <c r="H1" s="21"/>
      <c r="I1" s="21"/>
      <c r="L1" s="18" t="s">
        <v>54</v>
      </c>
    </row>
    <row r="2" spans="1:13" ht="26.1" customHeight="1">
      <c r="A2" s="134"/>
      <c r="B2" s="23">
        <f>'Ambo Section A'!C11</f>
        <v>1.1000000000000001</v>
      </c>
      <c r="C2" s="23" t="str">
        <f>'Ambo Section A'!D11</f>
        <v xml:space="preserve">The Board has assured the Trust Winter Plan for 2026/27. </v>
      </c>
      <c r="D2" s="23">
        <f>'Ambo Section A'!E11</f>
        <v>0</v>
      </c>
      <c r="E2" s="23" t="str">
        <f t="shared" ref="E2:E4" si="0">IF(D2="Yes",10,IF(D2="No",10,""))</f>
        <v/>
      </c>
      <c r="F2" s="30" t="str">
        <f t="shared" ref="F2:F4" si="1">IF(D2="Yes",1,(IF(D2="No",0,"")))</f>
        <v/>
      </c>
      <c r="G2" s="23">
        <f>IF(B2="","",1)</f>
        <v>1</v>
      </c>
      <c r="H2" s="23"/>
      <c r="I2" s="23"/>
      <c r="L2" s="18" t="s">
        <v>56</v>
      </c>
      <c r="M2" s="18" t="s">
        <v>57</v>
      </c>
    </row>
    <row r="3" spans="1:13" ht="26.1" customHeight="1">
      <c r="A3" s="134"/>
      <c r="B3" s="23">
        <f>'Ambo Section A'!C12</f>
        <v>1.2</v>
      </c>
      <c r="C3" s="23" t="str">
        <f>'Ambo Section A'!D12</f>
        <v>A robust quality and equality impact assessment (QEIA) informed development of the Trust’s plan and has been reviewed by the Board.</v>
      </c>
      <c r="D3" s="23">
        <f>'Ambo Section A'!E12</f>
        <v>0</v>
      </c>
      <c r="E3" s="23" t="str">
        <f t="shared" si="0"/>
        <v/>
      </c>
      <c r="F3" s="30" t="str">
        <f t="shared" si="1"/>
        <v/>
      </c>
      <c r="G3" s="23">
        <f t="shared" ref="G3:G7" si="2">IF(B3="","",1)</f>
        <v>1</v>
      </c>
      <c r="H3" s="23"/>
      <c r="I3" s="23"/>
      <c r="J3" s="18" t="s">
        <v>10</v>
      </c>
      <c r="K3" s="18">
        <v>1</v>
      </c>
      <c r="L3" s="18">
        <f>F8</f>
        <v>0</v>
      </c>
      <c r="M3" s="18">
        <f>G8</f>
        <v>6</v>
      </c>
    </row>
    <row r="4" spans="1:13" ht="26.1" customHeight="1">
      <c r="A4" s="134"/>
      <c r="B4" s="23">
        <f>'Ambo Section A'!C13</f>
        <v>1.3</v>
      </c>
      <c r="C4" s="23" t="str">
        <f>'Ambo Section A'!D13</f>
        <v>The Trust’s plan was developed with appropriate input from and engagement with all system partners.</v>
      </c>
      <c r="D4" s="23">
        <f>'Ambo Section A'!E13</f>
        <v>0</v>
      </c>
      <c r="E4" s="23" t="str">
        <f t="shared" si="0"/>
        <v/>
      </c>
      <c r="F4" s="30" t="str">
        <f t="shared" si="1"/>
        <v/>
      </c>
      <c r="G4" s="23">
        <f t="shared" si="2"/>
        <v>1</v>
      </c>
      <c r="H4" s="23"/>
      <c r="I4" s="23"/>
      <c r="J4" s="18" t="str">
        <f>C9</f>
        <v>Plan content</v>
      </c>
      <c r="K4" s="18">
        <v>2</v>
      </c>
      <c r="L4" s="18" t="e">
        <f>F14</f>
        <v>#REF!</v>
      </c>
      <c r="M4" s="18" t="e">
        <f>G14</f>
        <v>#REF!</v>
      </c>
    </row>
    <row r="5" spans="1:13" ht="26.1" customHeight="1">
      <c r="A5" s="134"/>
      <c r="B5" s="23">
        <f>'Ambo Section A'!C14</f>
        <v>1.4</v>
      </c>
      <c r="C5" s="23" t="str">
        <f>'Ambo Section A'!D14</f>
        <v>The Board has tested the plan during a regionally-led winter exercise, reviewed the outcome, and incorporated lessons learned.</v>
      </c>
      <c r="D5" s="23">
        <f>'Ambo Section A'!E14</f>
        <v>0</v>
      </c>
      <c r="E5" s="23" t="str">
        <f>IF(D5="Yes",10,IF(D5="No",10,""))</f>
        <v/>
      </c>
      <c r="F5" s="30" t="str">
        <f>IF(D5="Yes",1,(IF(D5="No",0,"")))</f>
        <v/>
      </c>
      <c r="G5" s="23">
        <f t="shared" si="2"/>
        <v>1</v>
      </c>
      <c r="H5" s="23"/>
      <c r="I5" s="23"/>
      <c r="J5" s="18" t="s">
        <v>24</v>
      </c>
      <c r="K5" s="18">
        <v>3</v>
      </c>
      <c r="L5" s="18">
        <f>F17</f>
        <v>0</v>
      </c>
      <c r="M5" s="18">
        <f>G17</f>
        <v>1</v>
      </c>
    </row>
    <row r="6" spans="1:13" ht="26.1" customHeight="1">
      <c r="A6" s="134"/>
      <c r="B6" s="23">
        <f>'Ambo Section A'!C15</f>
        <v>1.5</v>
      </c>
      <c r="C6" s="23" t="str">
        <f>'Ambo Section A'!D15</f>
        <v>The Board has identified a named Executive Winter Sponsor with accountability for winter preparedness (including vaccinations), escalation and operational delivery</v>
      </c>
      <c r="D6" s="23">
        <f>'Ambo Section A'!E15</f>
        <v>0</v>
      </c>
      <c r="E6" s="23" t="str">
        <f t="shared" ref="E6:E7" si="3">IF(D6="Yes",10,IF(D6="No",10,""))</f>
        <v/>
      </c>
      <c r="F6" s="30" t="str">
        <f t="shared" ref="F6:F7" si="4">IF(D6="Yes",1,(IF(D6="No",0,"")))</f>
        <v/>
      </c>
      <c r="G6" s="23">
        <f t="shared" si="2"/>
        <v>1</v>
      </c>
      <c r="H6" s="23"/>
      <c r="I6" s="23"/>
      <c r="J6" s="18" t="str">
        <f>C18</f>
        <v>Demand Management – Capacity</v>
      </c>
      <c r="K6" s="18">
        <v>4</v>
      </c>
      <c r="L6" s="18">
        <f>F25</f>
        <v>0</v>
      </c>
      <c r="M6" s="18">
        <f>G25</f>
        <v>6</v>
      </c>
    </row>
    <row r="7" spans="1:13" ht="26.1" customHeight="1">
      <c r="A7" s="134"/>
      <c r="B7" s="23">
        <f>'Ambo Section A'!C16</f>
        <v>1.6</v>
      </c>
      <c r="C7" s="23" t="str">
        <f>'Ambo Section A'!D16</f>
        <v>The Board is assured that clear governance arrangements, escalation processes and operational leadership arrangements are in place throughout the winter period.</v>
      </c>
      <c r="D7" s="23">
        <f>'Ambo Section A'!E16</f>
        <v>0</v>
      </c>
      <c r="E7" s="23" t="str">
        <f t="shared" si="3"/>
        <v/>
      </c>
      <c r="F7" s="30" t="str">
        <f t="shared" si="4"/>
        <v/>
      </c>
      <c r="G7" s="23">
        <f t="shared" si="2"/>
        <v>1</v>
      </c>
      <c r="H7" s="23"/>
      <c r="I7" s="23"/>
      <c r="J7" s="18" t="str">
        <f>C26</f>
        <v>Demand Management – Operations</v>
      </c>
      <c r="K7" s="18">
        <v>5</v>
      </c>
      <c r="L7" s="18">
        <f>F34</f>
        <v>0</v>
      </c>
      <c r="M7" s="18">
        <f>G34</f>
        <v>7</v>
      </c>
    </row>
    <row r="8" spans="1:13" ht="26.1" customHeight="1">
      <c r="A8" s="134"/>
      <c r="B8" s="23"/>
      <c r="C8" s="25" t="s">
        <v>58</v>
      </c>
      <c r="D8" s="24">
        <f>SUM(COUNTIF(D2:D7,"Yes"),(COUNTIF(D2:D7,"No")))</f>
        <v>0</v>
      </c>
      <c r="E8" s="24">
        <f>SUM(E2:E7)</f>
        <v>0</v>
      </c>
      <c r="F8" s="31">
        <f>SUM(F2:F7)</f>
        <v>0</v>
      </c>
      <c r="G8" s="24">
        <f>SUM(G2:G7)</f>
        <v>6</v>
      </c>
      <c r="H8" s="24">
        <f>F8/G8</f>
        <v>0</v>
      </c>
      <c r="I8" s="24" t="str">
        <f t="shared" ref="I8" si="5">IF(C8="Total score",IF(E8&lt;(G8*10),"Awaiting assessment",IF(H8&lt;0.32,$K$19,IF(H8&lt;0.49,$K$20,IF(H8&lt;0.67,$K$21,IF(H8&lt;0.84,$K$22,$K$23))))),"")</f>
        <v>Awaiting assessment</v>
      </c>
      <c r="J8" s="18" t="str">
        <f>C35</f>
        <v>Infection Prevention and Control (IPC)</v>
      </c>
      <c r="K8" s="18">
        <v>6</v>
      </c>
      <c r="L8" s="18">
        <f>F38</f>
        <v>0</v>
      </c>
      <c r="M8" s="18">
        <f>G38</f>
        <v>2</v>
      </c>
    </row>
    <row r="9" spans="1:13" ht="26.1" customHeight="1">
      <c r="A9" s="134"/>
      <c r="B9" s="21">
        <v>2</v>
      </c>
      <c r="C9" s="22" t="s">
        <v>59</v>
      </c>
      <c r="D9" s="22"/>
      <c r="E9" s="22"/>
      <c r="F9" s="22"/>
      <c r="G9" s="22"/>
      <c r="H9" s="22"/>
      <c r="I9" s="22"/>
      <c r="J9" s="18" t="str">
        <f>C39</f>
        <v>Leadership</v>
      </c>
      <c r="K9" s="18">
        <v>7</v>
      </c>
      <c r="L9" s="18" t="e">
        <f>F47</f>
        <v>#REF!</v>
      </c>
      <c r="M9" s="18" t="e">
        <f>G47</f>
        <v>#REF!</v>
      </c>
    </row>
    <row r="10" spans="1:13" ht="26.1" customHeight="1">
      <c r="A10" s="134"/>
      <c r="B10" s="23" t="e">
        <f>'Ambo Section A'!#REF!</f>
        <v>#REF!</v>
      </c>
      <c r="C10" s="23" t="e">
        <f>'Ambo Section A'!#REF!</f>
        <v>#REF!</v>
      </c>
      <c r="D10" s="23" t="e">
        <f>'Ambo Section A'!#REF!</f>
        <v>#REF!</v>
      </c>
      <c r="E10" s="23" t="e">
        <f>IF(D10="Yes",10,IF(D10="No",10,""))</f>
        <v>#REF!</v>
      </c>
      <c r="F10" s="30" t="e">
        <f t="shared" ref="F10" si="6">IF(D10="Yes",1,(IF(D10="No",0,"")))</f>
        <v>#REF!</v>
      </c>
      <c r="G10" s="23" t="e">
        <f>IF(B10="","",1)</f>
        <v>#REF!</v>
      </c>
      <c r="H10" s="23"/>
      <c r="I10" s="23"/>
    </row>
    <row r="11" spans="1:13" ht="26.1" customHeight="1">
      <c r="A11" s="134"/>
      <c r="B11" s="23">
        <f>'Ambo Section A'!C18</f>
        <v>2.1</v>
      </c>
      <c r="C11" s="23" t="str">
        <f>'Ambo Section A'!D18</f>
        <v>The Board has considered key risks to quality and is assured that appropriate mitigations are in place for surge and extreme surge of winter pressures.</v>
      </c>
      <c r="D11" s="23">
        <f>'Ambo Section A'!E18</f>
        <v>0</v>
      </c>
      <c r="E11" s="23" t="str">
        <f t="shared" ref="E11:E13" si="7">IF(D11="Yes",10,IF(D11="No",10,""))</f>
        <v/>
      </c>
      <c r="F11" s="30" t="str">
        <f t="shared" ref="F11:F13" si="8">IF(D11="Yes",1,(IF(D11="No",0,"")))</f>
        <v/>
      </c>
      <c r="G11" s="23">
        <f t="shared" ref="G11:G13" si="9">IF(B11="","",1)</f>
        <v>1</v>
      </c>
      <c r="H11" s="23"/>
      <c r="I11" s="23"/>
      <c r="K11" s="18" t="s">
        <v>60</v>
      </c>
      <c r="L11" s="18" t="e">
        <f>SUM(L3:L10)</f>
        <v>#REF!</v>
      </c>
      <c r="M11" s="18" t="e">
        <f>SUM(M3:M10)</f>
        <v>#REF!</v>
      </c>
    </row>
    <row r="12" spans="1:13" ht="26.1" customHeight="1">
      <c r="A12" s="134"/>
      <c r="B12" s="23">
        <f>'Ambo Section A'!C19</f>
        <v>2.2000000000000002</v>
      </c>
      <c r="C12" s="23" t="str">
        <f>'Ambo Section A'!D19</f>
        <v>The Board is assured that workforce resilience assumptions have been reviewed and mitigation plans are in place for periods of increased demand.</v>
      </c>
      <c r="D12" s="23">
        <f>'Ambo Section A'!E19</f>
        <v>0</v>
      </c>
      <c r="E12" s="23" t="str">
        <f t="shared" si="7"/>
        <v/>
      </c>
      <c r="F12" s="30" t="str">
        <f t="shared" si="8"/>
        <v/>
      </c>
      <c r="G12" s="23">
        <f t="shared" si="9"/>
        <v>1</v>
      </c>
      <c r="H12" s="23"/>
      <c r="I12" s="23"/>
    </row>
    <row r="13" spans="1:13" ht="26.1" customHeight="1">
      <c r="A13" s="134"/>
      <c r="B13" s="23">
        <f>'Ambo Section A'!C20</f>
        <v>2.2999999999999998</v>
      </c>
      <c r="C13" s="23" t="str">
        <f>'Ambo Section A'!D20</f>
        <v>The Board has reviewed its Category 2 ambulance response time trajectory and is assured the Winter Plan will mitigate any risks to ensure delivery against the final 2026/27 trajectory</v>
      </c>
      <c r="D13" s="23">
        <f>'Ambo Section A'!E20</f>
        <v>0</v>
      </c>
      <c r="E13" s="23" t="str">
        <f t="shared" si="7"/>
        <v/>
      </c>
      <c r="F13" s="30" t="str">
        <f t="shared" si="8"/>
        <v/>
      </c>
      <c r="G13" s="23">
        <f t="shared" si="9"/>
        <v>1</v>
      </c>
      <c r="H13" s="23"/>
      <c r="I13" s="23"/>
      <c r="K13" s="18" t="s">
        <v>55</v>
      </c>
      <c r="L13" s="18" t="e">
        <f>M11</f>
        <v>#REF!</v>
      </c>
    </row>
    <row r="14" spans="1:13" ht="26.1" customHeight="1">
      <c r="A14" s="134"/>
      <c r="B14" s="23"/>
      <c r="C14" s="25" t="s">
        <v>58</v>
      </c>
      <c r="D14" s="24">
        <f>SUM(COUNTIF(D10:D13,"Yes"),(COUNTIF(D10:D13,"No")))</f>
        <v>0</v>
      </c>
      <c r="E14" s="24" t="e">
        <f>SUM(E10:E13)</f>
        <v>#REF!</v>
      </c>
      <c r="F14" s="31" t="e">
        <f>SUM(F10:F13)</f>
        <v>#REF!</v>
      </c>
      <c r="G14" s="24" t="e">
        <f>SUM(G10:G13)</f>
        <v>#REF!</v>
      </c>
      <c r="H14" s="24" t="e">
        <f>F14/G14</f>
        <v>#REF!</v>
      </c>
      <c r="I14" s="24" t="e">
        <f t="shared" ref="I14" si="10">IF(C14="Total score",IF(E14&lt;(G14*10),"Awaiting assessment",IF(H14&lt;0.32,$K$19,IF(H14&lt;0.49,$K$20,IF(H14&lt;0.67,$K$21,IF(H14&lt;0.84,$K$22,$K$23))))),"")</f>
        <v>#REF!</v>
      </c>
      <c r="K14" s="18" t="s">
        <v>58</v>
      </c>
      <c r="L14" s="18" t="e">
        <f>L11</f>
        <v>#REF!</v>
      </c>
    </row>
    <row r="15" spans="1:13" ht="26.1" customHeight="1">
      <c r="A15" s="134" t="s">
        <v>61</v>
      </c>
      <c r="B15" s="18">
        <v>3</v>
      </c>
      <c r="C15" s="22" t="s">
        <v>24</v>
      </c>
      <c r="K15" s="18" t="s">
        <v>62</v>
      </c>
      <c r="L15" s="27" t="e">
        <f>L14/L13</f>
        <v>#REF!</v>
      </c>
      <c r="M15" s="18" t="e">
        <f>L15*100</f>
        <v>#REF!</v>
      </c>
    </row>
    <row r="16" spans="1:13" ht="26.1" customHeight="1">
      <c r="A16" s="134"/>
      <c r="B16" s="18">
        <f>'Ambo Section B'!C7</f>
        <v>1.1000000000000001</v>
      </c>
      <c r="C16" s="18" t="str">
        <f>'Ambo Section B'!D7</f>
        <v xml:space="preserve">There are plans in place to deliver a frontline healthcare worker flu vaccination programme that achieves the trust level uptake ambitions and demonstrates:
the offer is accessible to all frontline staff between 1 October – 31 March with the majority of vaccinations completed by 30 November; </v>
      </c>
      <c r="D16" s="18">
        <f>'Ambo Section B'!E7</f>
        <v>0</v>
      </c>
      <c r="E16" s="23" t="str">
        <f t="shared" ref="E16" si="11">IF(D16="Yes",10,IF(D16="No",10,""))</f>
        <v/>
      </c>
      <c r="F16" s="30" t="str">
        <f t="shared" ref="F16" si="12">IF(D16="Yes",1,(IF(D16="No",0,"")))</f>
        <v/>
      </c>
      <c r="G16" s="23">
        <f t="shared" ref="G16" si="13">IF(B16="","",1)</f>
        <v>1</v>
      </c>
      <c r="L16" s="18" t="e">
        <f>M11/K9</f>
        <v>#REF!</v>
      </c>
    </row>
    <row r="17" spans="1:18" ht="26.1" customHeight="1">
      <c r="A17" s="134"/>
      <c r="B17" s="23"/>
      <c r="C17" s="25" t="s">
        <v>58</v>
      </c>
      <c r="D17" s="24">
        <f>SUM(COUNTIF(D16,"Yes"),(COUNTIF(D16,"No")))</f>
        <v>0</v>
      </c>
      <c r="E17" s="24">
        <f>SUM(E16)</f>
        <v>0</v>
      </c>
      <c r="F17" s="24">
        <f>SUM(F15:F16)</f>
        <v>0</v>
      </c>
      <c r="G17" s="24">
        <f>SUM(G15:G16)</f>
        <v>1</v>
      </c>
      <c r="H17" s="24">
        <f>IFERROR(F17/G17,0)</f>
        <v>0</v>
      </c>
      <c r="I17" s="24" t="str">
        <f>IF(C17="Total score",IF(E17&lt;(G17*10),"Awaiting assessment",IF(H17&lt;0.32,$K$19,IF(H17&lt;0.49,$K$20,IF(H17&lt;0.67,$K$21,IF(H17&lt;0.84,$K$22,$K$23))))),"")</f>
        <v>Awaiting assessment</v>
      </c>
    </row>
    <row r="18" spans="1:18" ht="26.1" customHeight="1">
      <c r="A18" s="134"/>
      <c r="B18" s="21">
        <v>3</v>
      </c>
      <c r="C18" s="22" t="s">
        <v>26</v>
      </c>
      <c r="D18" s="22"/>
      <c r="E18" s="22" t="str">
        <f>IF(D18="Yes",10,IF(D18="No",10,""))</f>
        <v/>
      </c>
      <c r="F18" s="22" t="str">
        <f>IF(D18="Yes",1,(IF(D18="No",0,"")))</f>
        <v/>
      </c>
      <c r="G18" s="22">
        <f>IF(B18="","",1)</f>
        <v>1</v>
      </c>
      <c r="H18" s="22"/>
      <c r="I18" s="22"/>
      <c r="K18" t="s">
        <v>63</v>
      </c>
      <c r="N18" t="s">
        <v>64</v>
      </c>
      <c r="O18"/>
      <c r="Q18" t="s">
        <v>65</v>
      </c>
      <c r="R18"/>
    </row>
    <row r="19" spans="1:18" ht="26.1" customHeight="1">
      <c r="A19" s="134"/>
      <c r="B19" s="26">
        <f>'Ambo Section B'!C9</f>
        <v>2.1</v>
      </c>
      <c r="C19" s="26" t="str">
        <f>'Ambo Section B'!D9</f>
        <v>The profile of likely winter-related patient demand is modelled and understood, and plans are in place to respond to surge and extreme surges in demand.</v>
      </c>
      <c r="D19" s="26">
        <f>'Ambo Section B'!E9</f>
        <v>0</v>
      </c>
      <c r="E19" s="23" t="str">
        <f>IF(D19="Yes",10,IF(D19="No",10,""))</f>
        <v/>
      </c>
      <c r="F19" s="30" t="str">
        <f t="shared" ref="F19" si="14">IF(D19="Yes",1,(IF(D19="No",0,"")))</f>
        <v/>
      </c>
      <c r="G19" s="23">
        <f>IF(B19="","",1)</f>
        <v>1</v>
      </c>
      <c r="H19" s="23"/>
      <c r="I19" s="23" t="str">
        <f>IF(C19="Total score",IF(E19&lt;(G19*10),"Awaiting assessment",IF(H19&lt;0.32,$K$19,IF(H19&lt;0.49,$K$20,IF(H19&lt;0.67,$K$21,IF(H19&lt;0.84,$K$22,$K$23))))),"")</f>
        <v/>
      </c>
      <c r="K19" s="13" t="str">
        <f>LRD!$B$3</f>
        <v>1 - No or limited assurance</v>
      </c>
      <c r="L19" s="18">
        <v>20</v>
      </c>
      <c r="M19" s="75">
        <v>19</v>
      </c>
      <c r="N19" t="s">
        <v>66</v>
      </c>
      <c r="O19" t="e">
        <f>M15</f>
        <v>#REF!</v>
      </c>
      <c r="Q19">
        <v>10</v>
      </c>
      <c r="R19">
        <v>10</v>
      </c>
    </row>
    <row r="20" spans="1:18" ht="26.1" customHeight="1">
      <c r="A20" s="134"/>
      <c r="B20" s="26">
        <f>'Ambo Section B'!C10</f>
        <v>2.2000000000000002</v>
      </c>
      <c r="C20" s="26" t="str">
        <f>'Ambo Section B'!D10</f>
        <v>Rotas have been reviewed and updated to ensure there is maximum decision-making capacity at times of peak pressure, including weekends, bank holidays.</v>
      </c>
      <c r="D20" s="26">
        <f>'Ambo Section B'!E10</f>
        <v>0</v>
      </c>
      <c r="E20" s="23" t="str">
        <f t="shared" ref="E20:E24" si="15">IF(D20="Yes",10,IF(D20="No",10,""))</f>
        <v/>
      </c>
      <c r="F20" s="30" t="str">
        <f t="shared" ref="F20:F24" si="16">IF(D20="Yes",1,(IF(D20="No",0,"")))</f>
        <v/>
      </c>
      <c r="G20" s="23">
        <f t="shared" ref="G20:G24" si="17">IF(B20="","",1)</f>
        <v>1</v>
      </c>
      <c r="H20" s="23"/>
      <c r="I20" s="23" t="str">
        <f>IF(C20="Total score",IF(E20&lt;(G20*10),"Awaiting assessment",IF(H20&lt;0.32,$K$19,IF(H20&lt;0.49,$K$20,IF(H20&lt;0.67,$K$21,IF(H20&lt;0.84,$K$22,$K$23))))),"")</f>
        <v/>
      </c>
      <c r="K20" s="14" t="str">
        <f>LRD!$B$4</f>
        <v>2 - Partial assurance</v>
      </c>
      <c r="L20" s="18">
        <v>20</v>
      </c>
      <c r="M20" s="75">
        <v>39</v>
      </c>
      <c r="N20" t="s">
        <v>64</v>
      </c>
      <c r="O20">
        <v>1</v>
      </c>
      <c r="Q20">
        <v>20</v>
      </c>
      <c r="R20">
        <v>10</v>
      </c>
    </row>
    <row r="21" spans="1:18" ht="26.1" customHeight="1">
      <c r="A21" s="134"/>
      <c r="B21" s="26">
        <f>'Ambo Section B'!C11</f>
        <v>2.2999999999999998</v>
      </c>
      <c r="C21" s="26" t="str">
        <f>'Ambo Section B'!D11</f>
        <v>Rotas have been reviewed and updated to ensure optimisation of call handler and clinical capacity within EOCs, including overnight, to manage forecasted call demand and deliver the level of clinical assessment required and manage increased pressure from seasonal respiratory demand.</v>
      </c>
      <c r="D21" s="26">
        <f>'Ambo Section B'!E11</f>
        <v>0</v>
      </c>
      <c r="E21" s="23" t="str">
        <f t="shared" si="15"/>
        <v/>
      </c>
      <c r="F21" s="30" t="str">
        <f t="shared" si="16"/>
        <v/>
      </c>
      <c r="G21" s="23">
        <f t="shared" si="17"/>
        <v>1</v>
      </c>
      <c r="H21" s="23"/>
      <c r="I21" s="23" t="str">
        <f>IF(C21="Total score",IF(E21&lt;(G21*10),"Awaiting assessment",IF(H21&lt;0.32,$K$19,IF(H21&lt;0.49,$K$20,IF(H21&lt;0.67,$K$21,IF(H21&lt;0.84,$K$22,$K$23))))),"")</f>
        <v/>
      </c>
      <c r="K21" s="15" t="str">
        <f>LRD!$B$5</f>
        <v>3 - Moderate assurance</v>
      </c>
      <c r="L21" s="18">
        <v>20</v>
      </c>
      <c r="M21" s="75">
        <v>59</v>
      </c>
      <c r="N21" t="s">
        <v>67</v>
      </c>
      <c r="O21" t="e">
        <f>200-O20-O19</f>
        <v>#REF!</v>
      </c>
      <c r="Q21">
        <v>30</v>
      </c>
      <c r="R21">
        <v>10</v>
      </c>
    </row>
    <row r="22" spans="1:18" ht="26.1" customHeight="1">
      <c r="A22" s="134"/>
      <c r="B22" s="26">
        <f>'Ambo Section B'!C12</f>
        <v>2.4</v>
      </c>
      <c r="C22" s="26" t="str">
        <f>'Ambo Section B'!D12</f>
        <v xml:space="preserve">Rotas have been reviewed and updated to ensure optimisation of front-line staffing capacity to respond to forecasted demand profiles.  </v>
      </c>
      <c r="D22" s="26">
        <f>'Ambo Section B'!E12</f>
        <v>0</v>
      </c>
      <c r="E22" s="23" t="str">
        <f t="shared" si="15"/>
        <v/>
      </c>
      <c r="F22" s="30" t="str">
        <f t="shared" si="16"/>
        <v/>
      </c>
      <c r="G22" s="23">
        <f t="shared" si="17"/>
        <v>1</v>
      </c>
      <c r="H22" s="23"/>
      <c r="I22" s="23" t="str">
        <f>IF(C22="Total score",IF(E22&lt;(G22*10),"Awaiting assessment",IF(H22&lt;0.32,$K$19,IF(H22&lt;0.49,$K$20,IF(H22&lt;0.67,$K$21,IF(H22&lt;0.84,$K$22,$K$23))))),"")</f>
        <v/>
      </c>
      <c r="K22" s="16" t="str">
        <f>LRD!$B$6</f>
        <v>4 - Substantial assurance</v>
      </c>
      <c r="L22" s="18">
        <v>20</v>
      </c>
      <c r="M22" s="75">
        <v>79</v>
      </c>
      <c r="Q22">
        <v>40</v>
      </c>
      <c r="R22">
        <v>10</v>
      </c>
    </row>
    <row r="23" spans="1:18" ht="26.1" customHeight="1">
      <c r="A23" s="134"/>
      <c r="B23" s="26">
        <f>'Ambo Section B'!C13</f>
        <v>2.5</v>
      </c>
      <c r="C23" s="26" t="str">
        <f>'Ambo Section B'!D13</f>
        <v>Annual leave schedules have been reviewed and updated ahead of winter, and procedures are in place to rapidly adjust arrangements in response to surge pressures, including cancelling annual leave and standing up overtime arrangements if required.</v>
      </c>
      <c r="D23" s="26">
        <f>'Ambo Section B'!E13</f>
        <v>0</v>
      </c>
      <c r="E23" s="23" t="str">
        <f t="shared" si="15"/>
        <v/>
      </c>
      <c r="F23" s="30" t="str">
        <f t="shared" si="16"/>
        <v/>
      </c>
      <c r="G23" s="23">
        <f t="shared" si="17"/>
        <v>1</v>
      </c>
      <c r="K23" s="17" t="str">
        <f>LRD!$B$7</f>
        <v>5 - Full assurance</v>
      </c>
      <c r="L23" s="18">
        <v>20</v>
      </c>
      <c r="Q23">
        <v>50</v>
      </c>
      <c r="R23">
        <v>10</v>
      </c>
    </row>
    <row r="24" spans="1:18" ht="26.1" customHeight="1">
      <c r="A24" s="134"/>
      <c r="B24" s="26">
        <f>'Ambo Section B'!C14</f>
        <v>2.6</v>
      </c>
      <c r="C24" s="26" t="str">
        <f>'Ambo Section B'!D14</f>
        <v>Opportunities to maximise resource utilisation have been considered, including increased utilisation of non-DCA resources to respond to incidents including use of PTS, CFRs, RRVs etc.</v>
      </c>
      <c r="D24" s="26">
        <f>'Ambo Section B'!E14</f>
        <v>0</v>
      </c>
      <c r="E24" s="23" t="str">
        <f t="shared" si="15"/>
        <v/>
      </c>
      <c r="F24" s="30" t="str">
        <f t="shared" si="16"/>
        <v/>
      </c>
      <c r="G24" s="23">
        <f t="shared" si="17"/>
        <v>1</v>
      </c>
      <c r="L24" s="18">
        <v>100</v>
      </c>
      <c r="Q24">
        <v>60</v>
      </c>
      <c r="R24">
        <v>10</v>
      </c>
    </row>
    <row r="25" spans="1:18" ht="26.1" customHeight="1">
      <c r="A25" s="134"/>
      <c r="B25" s="24"/>
      <c r="C25" s="25" t="s">
        <v>58</v>
      </c>
      <c r="D25" s="24">
        <f>SUM(COUNTIF(D19:D24,"Yes"),(COUNTIF(D19:D24,"No")))</f>
        <v>0</v>
      </c>
      <c r="E25" s="24">
        <f>SUM(E19:E24)</f>
        <v>0</v>
      </c>
      <c r="F25" s="24">
        <f t="shared" ref="F25" si="18">SUM(F19:F24)</f>
        <v>0</v>
      </c>
      <c r="G25" s="24">
        <f>SUM(G19:G24)</f>
        <v>6</v>
      </c>
      <c r="H25" s="24">
        <f>F25/G25</f>
        <v>0</v>
      </c>
      <c r="I25" s="24" t="str">
        <f>IF(C25="Total score",IF(E25&lt;(G25*10),"Awaiting assessment",IF(H25&lt;0.32,$K$19,IF(H25&lt;0.49,$K$20,IF(H25&lt;0.67,$K$21,IF(H25&lt;0.84,$K$22,$K$23))))),"")</f>
        <v>Awaiting assessment</v>
      </c>
      <c r="K25" s="18" t="e">
        <f>IF(M15=0,"Awaiting Assessment",IF(M15&gt;M22,K23,IF(M15&gt;M21,K22,IF(M15&gt;M20,K21,IF(M15&gt;M19,K20,K19)))))</f>
        <v>#REF!</v>
      </c>
      <c r="Q25">
        <v>70</v>
      </c>
      <c r="R25">
        <v>10</v>
      </c>
    </row>
    <row r="26" spans="1:18" ht="26.1" customHeight="1">
      <c r="A26" s="134"/>
      <c r="B26" s="21">
        <v>4</v>
      </c>
      <c r="C26" s="22" t="s">
        <v>33</v>
      </c>
      <c r="D26" s="22"/>
      <c r="E26" s="22" t="str">
        <f>IF(D26="Yes",10,IF(D26="No",10,""))</f>
        <v/>
      </c>
      <c r="F26" s="22" t="str">
        <f>IF(D26="Yes",1,(IF(D26="No",0,"")))</f>
        <v/>
      </c>
      <c r="G26" s="22">
        <f>IF(B26="","",1)</f>
        <v>1</v>
      </c>
      <c r="H26" s="22"/>
      <c r="I26" s="22"/>
      <c r="Q26">
        <v>80</v>
      </c>
      <c r="R26">
        <v>10</v>
      </c>
    </row>
    <row r="27" spans="1:18" ht="26.1" customHeight="1">
      <c r="A27" s="134"/>
      <c r="B27" s="26">
        <f>'Ambo Section B'!C16</f>
        <v>3.1</v>
      </c>
      <c r="C27" s="26" t="str">
        <f>'Ambo Section B'!D16</f>
        <v>Plans include actions to maximise clinical navigation and validation and increase ‘’hear and treat’’ rates, referring into alternative services where appropriate. Clinical models have been reviewed and can be flexibly deployed in response to operational demand to ensure delivery of performance improvements.</v>
      </c>
      <c r="D27" s="26">
        <f>'Ambo Section B'!E16</f>
        <v>0</v>
      </c>
      <c r="E27" s="23" t="str">
        <f>IF(D27="Yes",10,IF(D27="No",10,""))</f>
        <v/>
      </c>
      <c r="F27" s="30" t="str">
        <f>IF(D27="Yes",1,(IF(D27="No",0,"")))</f>
        <v/>
      </c>
      <c r="G27" s="23">
        <f>IF(B27="","",1)</f>
        <v>1</v>
      </c>
      <c r="H27" s="23"/>
      <c r="I27" s="23" t="str">
        <f>IF(C27="Total score",IF(E27&lt;(G27*10),"Awaiting assessment",IF(H27&lt;0.32,$K$19,IF(H27&lt;0.49,$K$20,IF(H27&lt;0.67,$K$21,IF(H27&lt;0.84,$K$22,$K$23))))),"")</f>
        <v/>
      </c>
      <c r="Q27">
        <v>90</v>
      </c>
      <c r="R27">
        <v>10</v>
      </c>
    </row>
    <row r="28" spans="1:18" ht="26.1" customHeight="1">
      <c r="A28" s="134"/>
      <c r="B28" s="26">
        <f>'Ambo Section B'!C17</f>
        <v>3.2</v>
      </c>
      <c r="C28" s="26" t="str">
        <f>'Ambo Section B'!D17</f>
        <v>Call Before Convey pathways are in place in line with locally agreed protocols to support “see and treat” activity and reduce avoidable conveyance.  Ambulance crews should have timely access to additional support from EOC clinicians and SPOAs and be able to support decision making for all care home patients.</v>
      </c>
      <c r="D28" s="26">
        <f>'Ambo Section B'!E17</f>
        <v>0</v>
      </c>
      <c r="E28" s="23" t="str">
        <f t="shared" ref="E28:E33" si="19">IF(D28="Yes",10,IF(D28="No",10,""))</f>
        <v/>
      </c>
      <c r="F28" s="30" t="str">
        <f t="shared" ref="F28:F33" si="20">IF(D28="Yes",1,(IF(D28="No",0,"")))</f>
        <v/>
      </c>
      <c r="G28" s="23">
        <f t="shared" ref="G28:G33" si="21">IF(B28="","",1)</f>
        <v>1</v>
      </c>
      <c r="H28" s="23"/>
      <c r="I28" s="23" t="str">
        <f>IF(C28="Total score",IF(E28&lt;(G28*10),"Awaiting assessment",IF(H28&lt;0.32,$K$19,IF(H28&lt;0.49,$K$20,IF(H28&lt;0.67,$K$21,IF(H28&lt;0.84,$K$22,$K$23))))),"")</f>
        <v/>
      </c>
      <c r="Q28">
        <v>100</v>
      </c>
      <c r="R28">
        <v>10</v>
      </c>
    </row>
    <row r="29" spans="1:18" ht="26.1" customHeight="1">
      <c r="A29" s="134"/>
      <c r="B29" s="26">
        <f>'Ambo Section B'!C18</f>
        <v>3.3</v>
      </c>
      <c r="C29" s="26" t="str">
        <f>'Ambo Section B'!D18</f>
        <v>Processes are in place to provide overnight support for call handlers and clinicians to provide urgent in-home care for non-emergency, clinically assessed patients, with follow-up services available the next day.</v>
      </c>
      <c r="D29" s="26">
        <f>'Ambo Section B'!E18</f>
        <v>0</v>
      </c>
      <c r="E29" s="23" t="str">
        <f t="shared" si="19"/>
        <v/>
      </c>
      <c r="F29" s="30" t="str">
        <f t="shared" si="20"/>
        <v/>
      </c>
      <c r="G29" s="23">
        <f t="shared" si="21"/>
        <v>1</v>
      </c>
      <c r="H29" s="23"/>
      <c r="I29" s="23" t="str">
        <f>IF(C29="Total score",IF(E29&lt;(G29*10),"Awaiting assessment",IF(H29&lt;0.32,$K$19,IF(H29&lt;0.49,$K$20,IF(H29&lt;0.67,$K$21,IF(H29&lt;0.84,$K$22,$K$23))))),"")</f>
        <v/>
      </c>
      <c r="Q29"/>
      <c r="R29">
        <v>100</v>
      </c>
    </row>
    <row r="30" spans="1:18" ht="26.1" customHeight="1">
      <c r="A30" s="134"/>
      <c r="B30" s="26">
        <f>'Ambo Section B'!C19</f>
        <v>3.4</v>
      </c>
      <c r="C30" s="26" t="str">
        <f>'Ambo Section B'!D19</f>
        <v>Plans and SOPs are in place to support ambulance crews to complete hospital handovers within 15 minutes, with none exceeding the 45-minute maximum.</v>
      </c>
      <c r="D30" s="26">
        <f>'Ambo Section B'!E19</f>
        <v>0</v>
      </c>
      <c r="E30" s="23" t="str">
        <f t="shared" si="19"/>
        <v/>
      </c>
      <c r="F30" s="30" t="str">
        <f t="shared" si="20"/>
        <v/>
      </c>
      <c r="G30" s="23">
        <f t="shared" si="21"/>
        <v>1</v>
      </c>
      <c r="H30" s="23"/>
      <c r="I30" s="23" t="str">
        <f>IF(C30="Total score",IF(E30&lt;(G30*10),"Awaiting assessment",IF(H30&lt;0.32,$K$19,IF(H30&lt;0.49,$K$20,IF(H30&lt;0.67,$K$21,IF(H30&lt;0.84,$K$22,$K$23))))),"")</f>
        <v/>
      </c>
    </row>
    <row r="31" spans="1:18" ht="26.1" customHeight="1">
      <c r="A31" s="134"/>
      <c r="B31" s="26">
        <f>'Ambo Section B'!C20</f>
        <v>3.5</v>
      </c>
      <c r="C31" s="26" t="str">
        <f>'Ambo Section B'!D20</f>
        <v>Plans and SOPs are in place to support ambulance crews to complete post-hospital handovers within 15 minutes.</v>
      </c>
      <c r="D31" s="26">
        <f>'Ambo Section B'!E20</f>
        <v>0</v>
      </c>
      <c r="E31" s="23" t="str">
        <f t="shared" si="19"/>
        <v/>
      </c>
      <c r="F31" s="30" t="str">
        <f t="shared" si="20"/>
        <v/>
      </c>
      <c r="G31" s="23">
        <f t="shared" si="21"/>
        <v>1</v>
      </c>
      <c r="H31" s="23"/>
      <c r="I31" s="23"/>
    </row>
    <row r="32" spans="1:18" ht="26.1" customHeight="1">
      <c r="A32" s="134"/>
      <c r="B32" s="26">
        <f>'Ambo Section B'!C21</f>
        <v>3.6</v>
      </c>
      <c r="C32" s="26" t="str">
        <f>'Ambo Section B'!D21</f>
        <v>REAP, CSP and DMP frameworks have been reviewed and updated and will be utilised as appropriate, and have been communicated with system partners to ensure a shared understanding of 999 operational pressures and escalation measures</v>
      </c>
      <c r="D32" s="26">
        <f>'Ambo Section B'!E21</f>
        <v>0</v>
      </c>
      <c r="E32" s="23" t="str">
        <f t="shared" si="19"/>
        <v/>
      </c>
      <c r="F32" s="30" t="str">
        <f t="shared" si="20"/>
        <v/>
      </c>
      <c r="G32" s="23">
        <f t="shared" si="21"/>
        <v>1</v>
      </c>
      <c r="H32" s="23"/>
      <c r="I32" s="23"/>
    </row>
    <row r="33" spans="1:9" ht="26.1" customHeight="1">
      <c r="A33" s="134"/>
      <c r="B33" s="26">
        <f>'Ambo Section B'!C22</f>
        <v>3.7</v>
      </c>
      <c r="C33" s="26" t="str">
        <f>'Ambo Section B'!D22</f>
        <v>Plans are in place to support staff welfare through periods of high demand.</v>
      </c>
      <c r="D33" s="26">
        <f>'Ambo Section B'!E22</f>
        <v>0</v>
      </c>
      <c r="E33" s="23" t="str">
        <f t="shared" si="19"/>
        <v/>
      </c>
      <c r="F33" s="30" t="str">
        <f t="shared" si="20"/>
        <v/>
      </c>
      <c r="G33" s="23">
        <f t="shared" si="21"/>
        <v>1</v>
      </c>
      <c r="H33" s="23"/>
      <c r="I33" s="23"/>
    </row>
    <row r="34" spans="1:9" ht="26.1" customHeight="1">
      <c r="A34" s="134"/>
      <c r="B34" s="24"/>
      <c r="C34" s="25" t="s">
        <v>58</v>
      </c>
      <c r="D34" s="24">
        <f>SUM(COUNTIF(D27:D33,"Yes"),(COUNTIF(D27:D33,"No")))</f>
        <v>0</v>
      </c>
      <c r="E34" s="24">
        <f>SUM(E27:E33)</f>
        <v>0</v>
      </c>
      <c r="F34" s="31">
        <f>SUM(F27:F33)</f>
        <v>0</v>
      </c>
      <c r="G34" s="24">
        <f>SUM(G27:G33)</f>
        <v>7</v>
      </c>
      <c r="H34" s="24">
        <f>F34/G34</f>
        <v>0</v>
      </c>
      <c r="I34" s="24" t="str">
        <f>IF(C34="Total score",IF(E34&lt;(G34*10),"Awaiting assessment",IF(H34&lt;0.32,$K$19,IF(H34&lt;0.49,$K$20,IF(H34&lt;0.67,$K$21,IF(H34&lt;0.84,$K$22,$K$23))))),"")</f>
        <v>Awaiting assessment</v>
      </c>
    </row>
    <row r="35" spans="1:9" ht="26.1" customHeight="1">
      <c r="A35" s="134"/>
      <c r="B35" s="21">
        <v>5</v>
      </c>
      <c r="C35" s="22" t="s">
        <v>41</v>
      </c>
      <c r="D35" s="22"/>
      <c r="E35" s="22" t="str">
        <f>IF(D35="Yes",10,IF(D35="No",10,""))</f>
        <v/>
      </c>
      <c r="F35" s="22" t="str">
        <f>IF(D35="Yes",1,(IF(D35="No",0,"")))</f>
        <v/>
      </c>
      <c r="G35" s="22">
        <f>IF(B35="","",1)</f>
        <v>1</v>
      </c>
      <c r="H35" s="22"/>
      <c r="I35" s="22"/>
    </row>
    <row r="36" spans="1:9" ht="26.1" customHeight="1">
      <c r="A36" s="134"/>
      <c r="B36" s="26">
        <f>'Ambo Section B'!C24</f>
        <v>4.0999999999999996</v>
      </c>
      <c r="C36" s="26" t="str">
        <f>'Ambo Section B'!D24</f>
        <v xml:space="preserve">IPC colleagues have been engaged in the development of the plan and are confident in the planned actions. </v>
      </c>
      <c r="D36" s="26">
        <f>'Ambo Section B'!E24</f>
        <v>0</v>
      </c>
      <c r="E36" s="23" t="str">
        <f>IF(D36="Yes",10,IF(D36="No",10,""))</f>
        <v/>
      </c>
      <c r="F36" s="30" t="str">
        <f>IF(D36="Yes",1,(IF(D36="No",0,"")))</f>
        <v/>
      </c>
      <c r="G36" s="23">
        <f>IF(B36="","",1)</f>
        <v>1</v>
      </c>
      <c r="H36" s="23"/>
      <c r="I36" s="23" t="str">
        <f>IF(C36="Total score",IF(E36&lt;(G36*10),"Awaiting assessment",IF(H36&lt;0.32,$K$19,IF(H36&lt;0.49,$K$20,IF(H36&lt;0.67,$K$21,IF(H36&lt;0.84,$K$22,$K$23))))),"")</f>
        <v/>
      </c>
    </row>
    <row r="37" spans="1:9" ht="26.1" customHeight="1">
      <c r="A37" s="134"/>
      <c r="B37" s="26">
        <f>'Ambo Section B'!C25</f>
        <v>4.2</v>
      </c>
      <c r="C37" s="26" t="str">
        <f>'Ambo Section B'!D25</f>
        <v xml:space="preserve">Fit testing has taken place for all relevant staff groups with the outcome recorded on ESR, and all relevant PPE stock and flow is in place for periods of high demand. </v>
      </c>
      <c r="D37" s="26">
        <f>'Ambo Section B'!E25</f>
        <v>0</v>
      </c>
      <c r="E37" s="23" t="str">
        <f t="shared" ref="E37" si="22">IF(D37="Yes",10,IF(D37="No",10,""))</f>
        <v/>
      </c>
      <c r="F37" s="30" t="str">
        <f t="shared" ref="F37" si="23">IF(D37="Yes",1,(IF(D37="No",0,"")))</f>
        <v/>
      </c>
      <c r="G37" s="23">
        <f t="shared" ref="G37" si="24">IF(B37="","",1)</f>
        <v>1</v>
      </c>
      <c r="H37" s="23"/>
      <c r="I37" s="23" t="str">
        <f>IF(C37="Total score",IF(E37&lt;(G37*10),"Awaiting assessment",IF(H37&lt;0.32,$K$19,IF(H37&lt;0.49,$K$20,IF(H37&lt;0.67,$K$21,IF(H37&lt;0.84,$K$22,$K$23))))),"")</f>
        <v/>
      </c>
    </row>
    <row r="38" spans="1:9" ht="26.1" customHeight="1">
      <c r="A38" s="134"/>
      <c r="B38" s="24"/>
      <c r="C38" s="25" t="s">
        <v>58</v>
      </c>
      <c r="D38" s="24">
        <f>SUM(COUNTIF(D36:D37,"Yes"),(COUNTIF(D36:D37,"No")))</f>
        <v>0</v>
      </c>
      <c r="E38" s="28">
        <f>SUM(E36:E37)</f>
        <v>0</v>
      </c>
      <c r="F38" s="28">
        <f>SUM(F36:F37)</f>
        <v>0</v>
      </c>
      <c r="G38" s="28">
        <f>SUM(G36:G37)</f>
        <v>2</v>
      </c>
      <c r="H38" s="24">
        <f>F38/G38</f>
        <v>0</v>
      </c>
      <c r="I38" s="24" t="str">
        <f>IF(C38="Total score",IF(E38&lt;(G38*10),"Awaiting assessment",IF(H38&lt;0.32,$K$19,IF(H38&lt;0.49,$K$20,IF(H38&lt;0.67,$K$21,IF(H38&lt;0.84,$K$22,$K$23))))),"")</f>
        <v>Awaiting assessment</v>
      </c>
    </row>
    <row r="39" spans="1:9" ht="26.1" customHeight="1">
      <c r="A39" s="134"/>
      <c r="B39" s="21">
        <v>6</v>
      </c>
      <c r="C39" s="22" t="s">
        <v>44</v>
      </c>
      <c r="D39" s="22"/>
      <c r="E39" s="22" t="str">
        <f>IF(D39="Yes",10,IF(D39="No",10,""))</f>
        <v/>
      </c>
      <c r="F39" s="22" t="str">
        <f>IF(D39="Yes",1,(IF(D39="No",0,"")))</f>
        <v/>
      </c>
      <c r="G39" s="22">
        <f>IF(B39="","",1)</f>
        <v>1</v>
      </c>
      <c r="H39" s="22"/>
      <c r="I39" s="22"/>
    </row>
    <row r="40" spans="1:9" ht="26.1" customHeight="1">
      <c r="A40" s="134"/>
      <c r="B40" s="23">
        <f>'Ambo Section B'!C27</f>
        <v>5.0999999999999996</v>
      </c>
      <c r="C40" s="23" t="str">
        <f>'Ambo Section B'!D27</f>
        <v>On-call arrangements are in place and have been tested.</v>
      </c>
      <c r="D40" s="23">
        <f>'Ambo Section B'!E27</f>
        <v>0</v>
      </c>
      <c r="E40" s="23" t="str">
        <f>IF(D40="Yes",10,IF(D40="No",10,""))</f>
        <v/>
      </c>
      <c r="F40" s="30" t="str">
        <f>IF(D40="Yes",1,(IF(D40="No",0,"")))</f>
        <v/>
      </c>
      <c r="G40" s="23">
        <f>IF(B40="","",1)</f>
        <v>1</v>
      </c>
      <c r="H40" s="23"/>
      <c r="I40" s="23" t="str">
        <f>IF(C40="Total score",IF(E40&lt;(G40*10),"Awaiting assessment",IF(H40&lt;0.32,$K$19,IF(H40&lt;0.49,$K$20,IF(H40&lt;0.67,$K$21,IF(H40&lt;0.84,$K$22,$K$23))))),"")</f>
        <v/>
      </c>
    </row>
    <row r="41" spans="1:9" ht="26.1" customHeight="1">
      <c r="A41" s="107"/>
      <c r="B41" s="23">
        <f>'Ambo Section B'!C28</f>
        <v>5.2</v>
      </c>
      <c r="C41" s="23" t="str">
        <f>'Ambo Section B'!D28</f>
        <v>Business Continuity Plans have been reviewed and include processes and mitigating actions to maintain service delivery over winter.</v>
      </c>
      <c r="D41" s="23">
        <f>'Ambo Section B'!E28</f>
        <v>0</v>
      </c>
      <c r="E41" s="23" t="str">
        <f t="shared" ref="E41:E46" si="25">IF(D41="Yes",10,IF(D41="No",10,""))</f>
        <v/>
      </c>
      <c r="F41" s="30" t="str">
        <f t="shared" ref="F41:F46" si="26">IF(D41="Yes",1,(IF(D41="No",0,"")))</f>
        <v/>
      </c>
      <c r="G41" s="23">
        <f t="shared" ref="G41:G46" si="27">IF(B41="","",1)</f>
        <v>1</v>
      </c>
      <c r="H41" s="23"/>
      <c r="I41" s="23" t="str">
        <f>IF(C41="Total score",IF(E41&lt;(G41*10),"Awaiting assessment",IF(H41&lt;0.32,$K$19,IF(H41&lt;0.49,$K$20,IF(H41&lt;0.67,$K$21,IF(H41&lt;0.84,$K$22,$K$23))))),"")</f>
        <v/>
      </c>
    </row>
    <row r="42" spans="1:9" ht="26.1" customHeight="1">
      <c r="A42" s="107"/>
      <c r="B42" s="23" t="e">
        <f>'Ambo Section B'!#REF!</f>
        <v>#REF!</v>
      </c>
      <c r="C42" s="23" t="e">
        <f>'Ambo Section B'!#REF!</f>
        <v>#REF!</v>
      </c>
      <c r="D42" s="23" t="e">
        <f>'Ambo Section B'!#REF!</f>
        <v>#REF!</v>
      </c>
      <c r="E42" s="23" t="e">
        <f t="shared" si="25"/>
        <v>#REF!</v>
      </c>
      <c r="F42" s="30" t="e">
        <f t="shared" si="26"/>
        <v>#REF!</v>
      </c>
      <c r="G42" s="23" t="e">
        <f t="shared" si="27"/>
        <v>#REF!</v>
      </c>
      <c r="H42" s="23"/>
      <c r="I42" s="23"/>
    </row>
    <row r="43" spans="1:9" ht="26.1" customHeight="1">
      <c r="A43" s="107"/>
      <c r="B43" s="23">
        <f>'Ambo Section B'!C29</f>
        <v>5.3</v>
      </c>
      <c r="C43" s="23" t="str">
        <f>'Ambo Section B'!D29</f>
        <v xml:space="preserve">Discussions have taken place with NHSE regional teams, ICBs and local systems to support enhanced ability to refer patients into alternative services, including SDECs, frailty SDECs, and virtual wards, reduce avoidable conveyance, support advice at scene and ensure hospital handover compliance. </v>
      </c>
      <c r="D43" s="23">
        <f>'Ambo Section B'!E29</f>
        <v>0</v>
      </c>
      <c r="E43" s="23" t="str">
        <f t="shared" si="25"/>
        <v/>
      </c>
      <c r="F43" s="30" t="str">
        <f t="shared" si="26"/>
        <v/>
      </c>
      <c r="G43" s="23">
        <f t="shared" si="27"/>
        <v>1</v>
      </c>
      <c r="H43" s="23"/>
      <c r="I43" s="23"/>
    </row>
    <row r="44" spans="1:9" ht="26.1" customHeight="1">
      <c r="A44" s="107"/>
      <c r="B44" s="23">
        <f>'Ambo Section B'!C30</f>
        <v>5.4</v>
      </c>
      <c r="C44" s="23" t="str">
        <f>'Ambo Section B'!D30</f>
        <v>Engagement has been undertaken with system partners, including primary care, to ensure appropriateness of HCP and IFT requests, supported by sufficient clinical senior decision making within EOCs.</v>
      </c>
      <c r="D44" s="23">
        <f>'Ambo Section B'!E30</f>
        <v>0</v>
      </c>
      <c r="E44" s="23" t="str">
        <f t="shared" si="25"/>
        <v/>
      </c>
      <c r="F44" s="30" t="str">
        <f t="shared" si="26"/>
        <v/>
      </c>
      <c r="G44" s="23">
        <f t="shared" si="27"/>
        <v>1</v>
      </c>
      <c r="H44" s="23"/>
      <c r="I44" s="23"/>
    </row>
    <row r="45" spans="1:9" ht="26.1" customHeight="1">
      <c r="A45" s="107"/>
      <c r="B45" s="23">
        <f>'Ambo Section B'!C31</f>
        <v>5.5</v>
      </c>
      <c r="C45" s="23" t="str">
        <f>'Ambo Section B'!D31</f>
        <v>The Board is assured that severe weather and infrastructure disruption contingencies have been reviewed.</v>
      </c>
      <c r="D45" s="23">
        <f>'Ambo Section B'!E31</f>
        <v>0</v>
      </c>
      <c r="E45" s="23" t="str">
        <f t="shared" si="25"/>
        <v/>
      </c>
      <c r="F45" s="30" t="str">
        <f t="shared" si="26"/>
        <v/>
      </c>
      <c r="G45" s="23">
        <f t="shared" si="27"/>
        <v>1</v>
      </c>
      <c r="H45" s="23"/>
      <c r="I45" s="23"/>
    </row>
    <row r="46" spans="1:9" ht="26.1" customHeight="1">
      <c r="A46" s="107"/>
      <c r="B46" s="23">
        <f>'Ambo Section B'!C32</f>
        <v>5.6</v>
      </c>
      <c r="C46" s="23" t="str">
        <f>'Ambo Section B'!D32</f>
        <v>The Board is assured that industrial action contingencies have been reviewed where relevant.</v>
      </c>
      <c r="D46" s="23">
        <f>'Ambo Section B'!E32</f>
        <v>0</v>
      </c>
      <c r="E46" s="23" t="str">
        <f t="shared" si="25"/>
        <v/>
      </c>
      <c r="F46" s="30" t="str">
        <f t="shared" si="26"/>
        <v/>
      </c>
      <c r="G46" s="23">
        <f t="shared" si="27"/>
        <v>1</v>
      </c>
      <c r="H46" s="23"/>
      <c r="I46" s="23" t="str">
        <f>IF(C46="Total score",IF(E46&lt;(G46*10),"Awaiting assessment",IF(H46&lt;0.32,$K$19,IF(H46&lt;0.49,$K$20,IF(H46&lt;0.67,$K$21,IF(H46&lt;0.84,$K$22,$K$23))))),"")</f>
        <v/>
      </c>
    </row>
    <row r="47" spans="1:9" ht="26.1" customHeight="1">
      <c r="A47" s="107"/>
      <c r="B47" s="24"/>
      <c r="C47" s="25" t="s">
        <v>58</v>
      </c>
      <c r="D47" s="24">
        <f>SUM(COUNTIF(D40:D46,"Yes"),(COUNTIF(D40:D46,"No")))</f>
        <v>0</v>
      </c>
      <c r="E47" s="24" t="e">
        <f>SUM(E40:E46)</f>
        <v>#REF!</v>
      </c>
      <c r="F47" s="31" t="e">
        <f>SUM(F40:F46)</f>
        <v>#REF!</v>
      </c>
      <c r="G47" s="24" t="e">
        <f>SUM(G40:G46)</f>
        <v>#REF!</v>
      </c>
      <c r="H47" s="24" t="e">
        <f>F47/G47</f>
        <v>#REF!</v>
      </c>
      <c r="I47" s="24" t="e">
        <f>IF(C47="Total score",IF(E47&lt;(G47*10),"Awaiting assessment",IF(H47&lt;0.32,$K$19,IF(H47&lt;0.49,$K$20,IF(H47&lt;0.67,$K$21,IF(H47&lt;0.84,$K$22,$K$23))))),"")</f>
        <v>#REF!</v>
      </c>
    </row>
    <row r="48" spans="1:9" ht="47.1" customHeight="1">
      <c r="A48" s="107"/>
    </row>
    <row r="49" spans="1:1" ht="26.1" customHeight="1">
      <c r="A49" s="107"/>
    </row>
    <row r="50" spans="1:1" ht="26.1" customHeight="1">
      <c r="A50" s="107"/>
    </row>
    <row r="51" spans="1:1" ht="26.1" customHeight="1">
      <c r="A51" s="107"/>
    </row>
    <row r="52" spans="1:1" ht="26.1" customHeight="1">
      <c r="A52" s="107"/>
    </row>
    <row r="53" spans="1:1" ht="26.1" customHeight="1">
      <c r="A53" s="107"/>
    </row>
    <row r="54" spans="1:1" ht="26.1" customHeight="1">
      <c r="A54" s="107"/>
    </row>
    <row r="55" spans="1:1" ht="26.1" customHeight="1">
      <c r="A55" s="107"/>
    </row>
    <row r="56" spans="1:1" ht="26.1" customHeight="1">
      <c r="A56" s="107"/>
    </row>
    <row r="57" spans="1:1" ht="26.1" customHeight="1">
      <c r="A57" s="107"/>
    </row>
    <row r="58" spans="1:1" ht="26.1" customHeight="1">
      <c r="A58" s="107"/>
    </row>
    <row r="59" spans="1:1" ht="26.1" customHeight="1">
      <c r="A59" s="107"/>
    </row>
    <row r="60" spans="1:1" ht="26.1" customHeight="1">
      <c r="A60" s="107"/>
    </row>
    <row r="61" spans="1:1" ht="26.1" customHeight="1">
      <c r="A61" s="107"/>
    </row>
    <row r="62" spans="1:1" ht="26.1" customHeight="1">
      <c r="A62" s="107"/>
    </row>
  </sheetData>
  <sheetProtection selectLockedCells="1" selectUnlockedCells="1"/>
  <mergeCells count="2">
    <mergeCell ref="A1:A14"/>
    <mergeCell ref="A15:A40"/>
  </mergeCells>
  <conditionalFormatting sqref="F1:F8 F10:F14 F19:F24 F27:F34 F36:F38 F40:F1048576">
    <cfRule type="cellIs" dxfId="38" priority="10" operator="between">
      <formula>0.9</formula>
      <formula>50</formula>
    </cfRule>
    <cfRule type="cellIs" dxfId="37" priority="11" operator="equal">
      <formula>0</formula>
    </cfRule>
  </conditionalFormatting>
  <conditionalFormatting sqref="I1:I8 I10:I14 I19:I22 I25 I40:I1048576 I27:I34 I36:I38">
    <cfRule type="cellIs" dxfId="36" priority="12" operator="equal">
      <formula>$K$23</formula>
    </cfRule>
    <cfRule type="cellIs" dxfId="35" priority="13" operator="equal">
      <formula>$K$22</formula>
    </cfRule>
    <cfRule type="cellIs" dxfId="34" priority="14" operator="equal">
      <formula>$K$21</formula>
    </cfRule>
    <cfRule type="cellIs" dxfId="33" priority="15" operator="equal">
      <formula>$K$20</formula>
    </cfRule>
    <cfRule type="cellIs" dxfId="32" priority="16" operator="equal">
      <formula>$K$19</formula>
    </cfRule>
  </conditionalFormatting>
  <conditionalFormatting sqref="I17">
    <cfRule type="cellIs" dxfId="31" priority="5" operator="equal">
      <formula>$K$23</formula>
    </cfRule>
    <cfRule type="cellIs" dxfId="30" priority="6" operator="equal">
      <formula>$K$22</formula>
    </cfRule>
    <cfRule type="cellIs" dxfId="29" priority="7" operator="equal">
      <formula>$K$21</formula>
    </cfRule>
    <cfRule type="cellIs" dxfId="28" priority="8" operator="equal">
      <formula>$K$20</formula>
    </cfRule>
    <cfRule type="cellIs" dxfId="27" priority="9" operator="equal">
      <formula>$K$19</formula>
    </cfRule>
  </conditionalFormatting>
  <conditionalFormatting sqref="F16">
    <cfRule type="cellIs" dxfId="26" priority="1" operator="between">
      <formula>0.9</formula>
      <formula>50</formula>
    </cfRule>
    <cfRule type="cellIs" dxfId="25" priority="2"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BF311-889F-46DB-A0B3-2084E308D52F}">
  <sheetPr>
    <tabColor rgb="FFFFC000"/>
    <pageSetUpPr autoPageBreaks="0"/>
  </sheetPr>
  <dimension ref="A1:K34"/>
  <sheetViews>
    <sheetView zoomScale="70" zoomScaleNormal="70" workbookViewId="0">
      <selection activeCell="C5" sqref="C5:F5"/>
    </sheetView>
  </sheetViews>
  <sheetFormatPr defaultColWidth="0" defaultRowHeight="14.45" customHeight="1" zeroHeight="1"/>
  <cols>
    <col min="1" max="1" width="9.140625" customWidth="1"/>
    <col min="2" max="2" width="38.5703125" customWidth="1"/>
    <col min="3" max="3" width="52.7109375" customWidth="1"/>
    <col min="4" max="7" width="9.140625" customWidth="1"/>
    <col min="8" max="11" width="0" hidden="1" customWidth="1"/>
    <col min="12" max="16384" width="9.140625" hidden="1"/>
  </cols>
  <sheetData>
    <row r="1" spans="1:7">
      <c r="A1" s="12"/>
      <c r="B1" s="12"/>
      <c r="C1" s="12"/>
      <c r="D1" s="12"/>
      <c r="E1" s="12"/>
      <c r="F1" s="12"/>
      <c r="G1" s="12"/>
    </row>
    <row r="2" spans="1:7" ht="26.25" customHeight="1">
      <c r="A2" s="65"/>
      <c r="B2" s="138" t="s">
        <v>68</v>
      </c>
      <c r="C2" s="138"/>
      <c r="D2" s="138"/>
      <c r="E2" s="138"/>
      <c r="F2" s="138"/>
      <c r="G2" s="12"/>
    </row>
    <row r="3" spans="1:7" ht="26.25" customHeight="1">
      <c r="A3" s="65"/>
      <c r="B3" s="139" t="s">
        <v>69</v>
      </c>
      <c r="C3" s="140"/>
      <c r="D3" s="140"/>
      <c r="E3" s="140"/>
      <c r="F3" s="141"/>
      <c r="G3" s="12"/>
    </row>
    <row r="4" spans="1:7" ht="15.6">
      <c r="A4" s="66" t="s">
        <v>70</v>
      </c>
      <c r="B4" s="12"/>
      <c r="C4" s="12"/>
      <c r="D4" s="12"/>
      <c r="E4" s="12"/>
      <c r="F4" s="12"/>
      <c r="G4" s="12"/>
    </row>
    <row r="5" spans="1:7" ht="20.100000000000001" customHeight="1">
      <c r="A5" s="66"/>
      <c r="B5" s="70" t="s">
        <v>71</v>
      </c>
      <c r="C5" s="142"/>
      <c r="D5" s="143"/>
      <c r="E5" s="143"/>
      <c r="F5" s="144"/>
      <c r="G5" s="12"/>
    </row>
    <row r="6" spans="1:7" s="12" customFormat="1" ht="6.6" customHeight="1">
      <c r="A6" s="66"/>
      <c r="B6" s="70"/>
      <c r="C6" s="69"/>
      <c r="D6" s="69"/>
      <c r="E6" s="69"/>
      <c r="F6" s="69"/>
    </row>
    <row r="7" spans="1:7" ht="20.100000000000001" customHeight="1">
      <c r="A7" s="66"/>
      <c r="B7" s="70" t="s">
        <v>72</v>
      </c>
      <c r="C7" s="135"/>
      <c r="D7" s="136"/>
      <c r="E7" s="136"/>
      <c r="F7" s="137"/>
      <c r="G7" s="12"/>
    </row>
    <row r="8" spans="1:7" ht="20.100000000000001" customHeight="1">
      <c r="A8" s="66"/>
      <c r="B8" s="70" t="s">
        <v>73</v>
      </c>
      <c r="C8" s="145"/>
      <c r="D8" s="146"/>
      <c r="E8" s="146"/>
      <c r="F8" s="147"/>
      <c r="G8" s="12"/>
    </row>
    <row r="9" spans="1:7" s="12" customFormat="1" ht="6.6" customHeight="1">
      <c r="A9" s="66"/>
      <c r="B9" s="70"/>
      <c r="C9" s="69"/>
      <c r="D9" s="69"/>
      <c r="E9" s="69"/>
      <c r="F9" s="69"/>
    </row>
    <row r="10" spans="1:7" ht="20.100000000000001" customHeight="1">
      <c r="A10" s="66"/>
      <c r="B10" s="70" t="s">
        <v>74</v>
      </c>
      <c r="C10" s="135"/>
      <c r="D10" s="136"/>
      <c r="E10" s="136"/>
      <c r="F10" s="137"/>
      <c r="G10" s="12"/>
    </row>
    <row r="11" spans="1:7" ht="20.100000000000001" customHeight="1">
      <c r="A11" s="66"/>
      <c r="B11" s="70" t="s">
        <v>73</v>
      </c>
      <c r="C11" s="154"/>
      <c r="D11" s="155"/>
      <c r="E11" s="155"/>
      <c r="F11" s="156"/>
      <c r="G11" s="12"/>
    </row>
    <row r="12" spans="1:7" ht="15.6">
      <c r="A12" s="66" t="s">
        <v>70</v>
      </c>
      <c r="B12" s="71"/>
      <c r="C12" s="12"/>
      <c r="D12" s="12"/>
      <c r="E12" s="12"/>
      <c r="F12" s="12"/>
      <c r="G12" s="12"/>
    </row>
    <row r="13" spans="1:7" ht="15.6">
      <c r="A13" s="66"/>
      <c r="B13" s="157" t="s">
        <v>75</v>
      </c>
      <c r="C13" s="157"/>
      <c r="D13" s="157"/>
      <c r="E13" s="157"/>
      <c r="F13" s="157"/>
      <c r="G13" s="12"/>
    </row>
    <row r="14" spans="1:7" ht="15.6">
      <c r="A14" s="66"/>
      <c r="B14" s="67"/>
      <c r="C14" s="67"/>
      <c r="D14" s="67"/>
      <c r="E14" s="67"/>
      <c r="F14" s="67"/>
      <c r="G14" s="12"/>
    </row>
    <row r="15" spans="1:7" ht="30" customHeight="1">
      <c r="A15" s="65"/>
      <c r="B15" s="148" t="s">
        <v>76</v>
      </c>
      <c r="C15" s="149"/>
      <c r="D15" s="149"/>
      <c r="E15" s="149"/>
      <c r="F15" s="150"/>
      <c r="G15" s="12"/>
    </row>
    <row r="16" spans="1:7" ht="45" customHeight="1">
      <c r="A16" s="66"/>
      <c r="B16" s="158"/>
      <c r="C16" s="159"/>
      <c r="D16" s="159"/>
      <c r="E16" s="159"/>
      <c r="F16" s="160"/>
      <c r="G16" s="12"/>
    </row>
    <row r="17" spans="1:7" s="12" customFormat="1" ht="12" customHeight="1">
      <c r="A17" s="66"/>
      <c r="B17" s="68"/>
      <c r="C17" s="68"/>
      <c r="D17" s="68"/>
      <c r="E17" s="68"/>
      <c r="F17" s="68"/>
    </row>
    <row r="18" spans="1:7" ht="30" customHeight="1">
      <c r="A18" s="66"/>
      <c r="B18" s="148" t="s">
        <v>77</v>
      </c>
      <c r="C18" s="149"/>
      <c r="D18" s="149"/>
      <c r="E18" s="149"/>
      <c r="F18" s="150"/>
      <c r="G18" s="12"/>
    </row>
    <row r="19" spans="1:7" ht="45" customHeight="1">
      <c r="A19" s="66"/>
      <c r="B19" s="158"/>
      <c r="C19" s="159"/>
      <c r="D19" s="159"/>
      <c r="E19" s="159"/>
      <c r="F19" s="160"/>
      <c r="G19" s="12"/>
    </row>
    <row r="20" spans="1:7" s="12" customFormat="1" ht="14.1" customHeight="1">
      <c r="A20" s="66"/>
      <c r="B20" s="68"/>
      <c r="C20" s="68"/>
      <c r="D20" s="68"/>
      <c r="E20" s="68"/>
      <c r="F20" s="68"/>
    </row>
    <row r="21" spans="1:7" ht="30" customHeight="1">
      <c r="A21" s="66"/>
      <c r="B21" s="148" t="s">
        <v>78</v>
      </c>
      <c r="C21" s="149"/>
      <c r="D21" s="149"/>
      <c r="E21" s="149"/>
      <c r="F21" s="150"/>
      <c r="G21" s="12"/>
    </row>
    <row r="22" spans="1:7" ht="27.95" customHeight="1">
      <c r="A22" s="66"/>
      <c r="B22" s="151"/>
      <c r="C22" s="152"/>
      <c r="D22" s="152"/>
      <c r="E22" s="152"/>
      <c r="F22" s="153"/>
      <c r="G22" s="12"/>
    </row>
    <row r="23" spans="1:7" s="12" customFormat="1"/>
    <row r="24" spans="1:7" s="12" customFormat="1" hidden="1"/>
    <row r="25" spans="1:7" s="12" customFormat="1" ht="24" hidden="1" customHeight="1"/>
    <row r="26" spans="1:7" s="12" customFormat="1" ht="24" hidden="1" customHeight="1"/>
    <row r="27" spans="1:7" s="12" customFormat="1" ht="24" hidden="1" customHeight="1"/>
    <row r="28" spans="1:7" s="12" customFormat="1" ht="24" hidden="1" customHeight="1"/>
    <row r="29" spans="1:7" s="12" customFormat="1" ht="24" hidden="1" customHeight="1"/>
    <row r="30" spans="1:7" s="12" customFormat="1" ht="24" hidden="1" customHeight="1"/>
    <row r="31" spans="1:7" s="12" customFormat="1" ht="24" hidden="1" customHeight="1"/>
    <row r="32" spans="1:7" s="12" customFormat="1" ht="24" hidden="1" customHeight="1"/>
    <row r="33" s="12" customFormat="1" ht="14.45" customHeight="1"/>
    <row r="34" s="12" customFormat="1" ht="14.45" customHeight="1"/>
  </sheetData>
  <sheetProtection algorithmName="SHA-512" hashValue="x2/UQ6MAcTd5kkL8lQmeng0rElH64efRO24vBGQiytM/nQFgTr+Jz6HWqbzWq7Ysb33K2YEWOqKjbyCGAz+7gw==" saltValue="ZY2Juj4As7afkRsCVRdAzQ==" spinCount="100000" sheet="1" selectLockedCells="1"/>
  <mergeCells count="14">
    <mergeCell ref="B21:F21"/>
    <mergeCell ref="B22:F22"/>
    <mergeCell ref="C11:F11"/>
    <mergeCell ref="B13:F13"/>
    <mergeCell ref="B15:F15"/>
    <mergeCell ref="B16:F16"/>
    <mergeCell ref="B18:F18"/>
    <mergeCell ref="B19:F19"/>
    <mergeCell ref="C10:F10"/>
    <mergeCell ref="B2:F2"/>
    <mergeCell ref="B3:F3"/>
    <mergeCell ref="C5:F5"/>
    <mergeCell ref="C7:F7"/>
    <mergeCell ref="C8:F8"/>
  </mergeCells>
  <dataValidations count="2">
    <dataValidation allowBlank="1" showErrorMessage="1" promptTitle="Confidence Score" prompt="Choose rating from drop down list" sqref="B5:B6" xr:uid="{D9CEEDD7-951F-4604-8285-9799B3693F09}"/>
    <dataValidation type="date" errorStyle="information" allowBlank="1" showInputMessage="1" showErrorMessage="1" errorTitle="Invalid Date" error="Please enter a date between 1 July and 31 October 2026" promptTitle="Please enter date" prompt="Please enter date in DD/MM/YYYY format" sqref="B22:F22 C11:F11 C8:F8" xr:uid="{87229B7F-BE8E-45F8-8E08-37A29FBCC4AD}">
      <formula1>46204</formula1>
      <formula2>46327</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35BE7696-5D45-4041-B7D9-A90AD6A9B85F}">
            <xm:f>NOT(ISERROR(SEARCH(#REF!,B2)))</xm:f>
            <xm:f>#REF!</xm:f>
            <x14:dxf>
              <fill>
                <patternFill>
                  <bgColor rgb="FFFFC000"/>
                </patternFill>
              </fill>
            </x14:dxf>
          </x14:cfRule>
          <x14:cfRule type="containsText" priority="2" operator="containsText" id="{9B1D52E4-E09B-45FC-9F23-319E7FEDF93F}">
            <xm:f>NOT(ISERROR(SEARCH(#REF!,B2)))</xm:f>
            <xm:f>#REF!</xm:f>
            <x14:dxf>
              <fill>
                <patternFill>
                  <bgColor rgb="FFFFFF00"/>
                </patternFill>
              </fill>
            </x14:dxf>
          </x14:cfRule>
          <x14:cfRule type="containsText" priority="3" operator="containsText" id="{64BEF278-E2DF-419C-8B46-40C86B420BDC}">
            <xm:f>NOT(ISERROR(SEARCH(#REF!,B2)))</xm:f>
            <xm:f>#REF!</xm:f>
            <x14:dxf>
              <fill>
                <patternFill>
                  <bgColor rgb="FF92D050"/>
                </patternFill>
              </fill>
            </x14:dxf>
          </x14:cfRule>
          <x14:cfRule type="containsText" priority="4" operator="containsText" id="{F71CADED-86A9-4DF1-844D-5CA70273EF7B}">
            <xm:f>NOT(ISERROR(SEARCH(#REF!,B2)))</xm:f>
            <xm:f>#REF!</xm:f>
            <x14:dxf>
              <fill>
                <patternFill>
                  <bgColor rgb="FF00B050"/>
                </patternFill>
              </fill>
            </x14:dxf>
          </x14:cfRule>
          <xm:sqref>B2:B3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9483-1D80-426D-82F2-F3F31EA172D6}">
  <sheetPr>
    <tabColor rgb="FFFFC000"/>
    <pageSetUpPr autoPageBreaks="0"/>
  </sheetPr>
  <dimension ref="A1:K34"/>
  <sheetViews>
    <sheetView zoomScale="85" zoomScaleNormal="85" workbookViewId="0">
      <selection activeCell="C7" sqref="C7:F7"/>
    </sheetView>
  </sheetViews>
  <sheetFormatPr defaultColWidth="0" defaultRowHeight="14.45" customHeight="1" zeroHeight="1"/>
  <cols>
    <col min="1" max="1" width="9.140625" customWidth="1"/>
    <col min="2" max="2" width="38.5703125" customWidth="1"/>
    <col min="3" max="3" width="52.7109375" customWidth="1"/>
    <col min="4" max="7" width="9.140625" customWidth="1"/>
    <col min="8" max="11" width="0" hidden="1" customWidth="1"/>
    <col min="12" max="16384" width="9.140625" hidden="1"/>
  </cols>
  <sheetData>
    <row r="1" spans="1:7">
      <c r="A1" s="12"/>
      <c r="B1" s="12"/>
      <c r="C1" s="12"/>
      <c r="D1" s="12"/>
      <c r="E1" s="12"/>
      <c r="F1" s="12"/>
      <c r="G1" s="12"/>
    </row>
    <row r="2" spans="1:7" ht="26.25" customHeight="1">
      <c r="A2" s="65"/>
      <c r="B2" s="138" t="s">
        <v>68</v>
      </c>
      <c r="C2" s="138"/>
      <c r="D2" s="138"/>
      <c r="E2" s="138"/>
      <c r="F2" s="138"/>
      <c r="G2" s="12"/>
    </row>
    <row r="3" spans="1:7" ht="26.25" customHeight="1">
      <c r="A3" s="65"/>
      <c r="B3" s="139" t="s">
        <v>79</v>
      </c>
      <c r="C3" s="140"/>
      <c r="D3" s="140"/>
      <c r="E3" s="140"/>
      <c r="F3" s="141"/>
      <c r="G3" s="12"/>
    </row>
    <row r="4" spans="1:7" ht="15.6">
      <c r="A4" s="66" t="s">
        <v>70</v>
      </c>
      <c r="B4" s="12"/>
      <c r="C4" s="12"/>
      <c r="D4" s="12"/>
      <c r="E4" s="12"/>
      <c r="F4" s="12"/>
      <c r="G4" s="12"/>
    </row>
    <row r="5" spans="1:7" ht="20.100000000000001" customHeight="1">
      <c r="A5" s="66"/>
      <c r="B5" s="70" t="s">
        <v>80</v>
      </c>
      <c r="C5" s="142"/>
      <c r="D5" s="143"/>
      <c r="E5" s="143"/>
      <c r="F5" s="144"/>
      <c r="G5" s="12"/>
    </row>
    <row r="6" spans="1:7" s="12" customFormat="1" ht="6.6" customHeight="1">
      <c r="A6" s="66"/>
      <c r="B6" s="70"/>
      <c r="C6" s="69"/>
      <c r="D6" s="69"/>
      <c r="E6" s="69"/>
      <c r="F6" s="69"/>
    </row>
    <row r="7" spans="1:7" ht="20.100000000000001" customHeight="1">
      <c r="A7" s="66"/>
      <c r="B7" s="70" t="s">
        <v>81</v>
      </c>
      <c r="C7" s="135"/>
      <c r="D7" s="136"/>
      <c r="E7" s="136"/>
      <c r="F7" s="137"/>
      <c r="G7" s="12"/>
    </row>
    <row r="8" spans="1:7" ht="20.100000000000001" customHeight="1">
      <c r="A8" s="66"/>
      <c r="B8" s="70" t="s">
        <v>73</v>
      </c>
      <c r="C8" s="145"/>
      <c r="D8" s="146"/>
      <c r="E8" s="146"/>
      <c r="F8" s="147"/>
      <c r="G8" s="12"/>
    </row>
    <row r="9" spans="1:7" s="12" customFormat="1" ht="6.6" customHeight="1">
      <c r="A9" s="66"/>
      <c r="B9" s="70"/>
      <c r="C9" s="69"/>
      <c r="D9" s="69"/>
      <c r="E9" s="69"/>
      <c r="F9" s="69"/>
    </row>
    <row r="10" spans="1:7" ht="20.100000000000001" customHeight="1">
      <c r="A10" s="66"/>
      <c r="B10" s="70" t="s">
        <v>82</v>
      </c>
      <c r="C10" s="135"/>
      <c r="D10" s="136"/>
      <c r="E10" s="136"/>
      <c r="F10" s="137"/>
      <c r="G10" s="12"/>
    </row>
    <row r="11" spans="1:7" ht="20.100000000000001" customHeight="1">
      <c r="A11" s="66"/>
      <c r="B11" s="70" t="s">
        <v>73</v>
      </c>
      <c r="C11" s="154"/>
      <c r="D11" s="155"/>
      <c r="E11" s="155"/>
      <c r="F11" s="156"/>
      <c r="G11" s="12"/>
    </row>
    <row r="12" spans="1:7" ht="15.6">
      <c r="A12" s="66" t="s">
        <v>70</v>
      </c>
      <c r="B12" s="71"/>
      <c r="C12" s="12"/>
      <c r="D12" s="12"/>
      <c r="E12" s="12"/>
      <c r="F12" s="12"/>
      <c r="G12" s="12"/>
    </row>
    <row r="13" spans="1:7" ht="15.6">
      <c r="A13" s="66"/>
      <c r="B13" s="157" t="s">
        <v>75</v>
      </c>
      <c r="C13" s="157"/>
      <c r="D13" s="157"/>
      <c r="E13" s="157"/>
      <c r="F13" s="157"/>
      <c r="G13" s="12"/>
    </row>
    <row r="14" spans="1:7" ht="15.6">
      <c r="A14" s="66"/>
      <c r="B14" s="67"/>
      <c r="C14" s="67"/>
      <c r="D14" s="67"/>
      <c r="E14" s="67"/>
      <c r="F14" s="67"/>
      <c r="G14" s="12"/>
    </row>
    <row r="15" spans="1:7" ht="30" customHeight="1">
      <c r="A15" s="65"/>
      <c r="B15" s="148" t="s">
        <v>76</v>
      </c>
      <c r="C15" s="149"/>
      <c r="D15" s="149"/>
      <c r="E15" s="149"/>
      <c r="F15" s="150"/>
      <c r="G15" s="12"/>
    </row>
    <row r="16" spans="1:7" ht="45" customHeight="1">
      <c r="A16" s="66"/>
      <c r="B16" s="158"/>
      <c r="C16" s="159"/>
      <c r="D16" s="159"/>
      <c r="E16" s="159"/>
      <c r="F16" s="160"/>
      <c r="G16" s="12"/>
    </row>
    <row r="17" spans="1:7" s="12" customFormat="1" ht="12" customHeight="1">
      <c r="A17" s="66"/>
      <c r="B17" s="68"/>
      <c r="C17" s="68"/>
      <c r="D17" s="68"/>
      <c r="E17" s="68"/>
      <c r="F17" s="68"/>
    </row>
    <row r="18" spans="1:7" ht="30" customHeight="1">
      <c r="A18" s="66"/>
      <c r="B18" s="148" t="s">
        <v>77</v>
      </c>
      <c r="C18" s="149"/>
      <c r="D18" s="149"/>
      <c r="E18" s="149"/>
      <c r="F18" s="150"/>
      <c r="G18" s="12"/>
    </row>
    <row r="19" spans="1:7" ht="45" customHeight="1">
      <c r="A19" s="66"/>
      <c r="B19" s="158"/>
      <c r="C19" s="159"/>
      <c r="D19" s="159"/>
      <c r="E19" s="159"/>
      <c r="F19" s="160"/>
      <c r="G19" s="12"/>
    </row>
    <row r="20" spans="1:7" s="12" customFormat="1" ht="14.1" customHeight="1">
      <c r="A20" s="66"/>
      <c r="B20" s="68"/>
      <c r="C20" s="68"/>
      <c r="D20" s="68"/>
      <c r="E20" s="68"/>
      <c r="F20" s="68"/>
    </row>
    <row r="21" spans="1:7" ht="30" customHeight="1">
      <c r="A21" s="66"/>
      <c r="B21" s="148" t="s">
        <v>78</v>
      </c>
      <c r="C21" s="149"/>
      <c r="D21" s="149"/>
      <c r="E21" s="149"/>
      <c r="F21" s="150"/>
      <c r="G21" s="12"/>
    </row>
    <row r="22" spans="1:7" ht="27.95" customHeight="1">
      <c r="A22" s="66"/>
      <c r="B22" s="151"/>
      <c r="C22" s="152"/>
      <c r="D22" s="152"/>
      <c r="E22" s="152"/>
      <c r="F22" s="153"/>
      <c r="G22" s="12"/>
    </row>
    <row r="23" spans="1:7" s="12" customFormat="1"/>
    <row r="24" spans="1:7" s="12" customFormat="1" hidden="1"/>
    <row r="25" spans="1:7" s="12" customFormat="1" ht="24" hidden="1" customHeight="1"/>
    <row r="26" spans="1:7" s="12" customFormat="1" ht="24" hidden="1" customHeight="1"/>
    <row r="27" spans="1:7" s="12" customFormat="1" ht="24" hidden="1" customHeight="1"/>
    <row r="28" spans="1:7" s="12" customFormat="1" ht="24" hidden="1" customHeight="1"/>
    <row r="29" spans="1:7" s="12" customFormat="1" ht="24" hidden="1" customHeight="1"/>
    <row r="30" spans="1:7" s="12" customFormat="1" ht="24" hidden="1" customHeight="1"/>
    <row r="31" spans="1:7" s="12" customFormat="1" ht="24" hidden="1" customHeight="1"/>
    <row r="32" spans="1:7" s="12" customFormat="1" ht="24" hidden="1" customHeight="1"/>
    <row r="33" s="12" customFormat="1" ht="14.45" customHeight="1"/>
    <row r="34" s="12" customFormat="1" ht="14.45" customHeight="1"/>
  </sheetData>
  <sheetProtection algorithmName="SHA-512" hashValue="le7D+/IO/j0pJhvsJdNCHTEEk1rTQYtlkLow1cWTuRkoejjaJWbYHfB9HcAbM9SXuDasMEw9PPA43ZEuo4vV0g==" saltValue="RP6L7W9GxdDy3rnZuzkP5g==" spinCount="100000" sheet="1" objects="1" scenarios="1" selectLockedCells="1"/>
  <mergeCells count="14">
    <mergeCell ref="C10:F10"/>
    <mergeCell ref="B2:F2"/>
    <mergeCell ref="B3:F3"/>
    <mergeCell ref="C5:F5"/>
    <mergeCell ref="C7:F7"/>
    <mergeCell ref="C8:F8"/>
    <mergeCell ref="B21:F21"/>
    <mergeCell ref="B22:F22"/>
    <mergeCell ref="C11:F11"/>
    <mergeCell ref="B13:F13"/>
    <mergeCell ref="B15:F15"/>
    <mergeCell ref="B16:F16"/>
    <mergeCell ref="B18:F18"/>
    <mergeCell ref="B19:F19"/>
  </mergeCells>
  <dataValidations count="2">
    <dataValidation type="date" errorStyle="information" allowBlank="1" showInputMessage="1" showErrorMessage="1" errorTitle="Invalid Date" error="Please enter a date between 1 July and 31 October 2026" promptTitle="Please enter date" prompt="Please enter date in DD/MM/YYYY format" sqref="B22:F22 C11:F11 C8:F8" xr:uid="{E0EBA296-C9CF-4A70-B439-17A3BAAB94AD}">
      <formula1>46204</formula1>
      <formula2>46327</formula2>
    </dataValidation>
    <dataValidation allowBlank="1" showErrorMessage="1" promptTitle="Confidence Score" prompt="Choose rating from drop down list" sqref="B5:B6" xr:uid="{0543FDC9-230A-479C-B534-C62A59E94F89}"/>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ED0B33B9-6A38-4C64-BCDB-315CCD752003}">
            <xm:f>NOT(ISERROR(SEARCH(#REF!,B2)))</xm:f>
            <xm:f>#REF!</xm:f>
            <x14:dxf>
              <fill>
                <patternFill>
                  <bgColor rgb="FFFFC000"/>
                </patternFill>
              </fill>
            </x14:dxf>
          </x14:cfRule>
          <x14:cfRule type="containsText" priority="2" operator="containsText" id="{A4702804-83CA-475A-B9AC-809904B8DED3}">
            <xm:f>NOT(ISERROR(SEARCH(#REF!,B2)))</xm:f>
            <xm:f>#REF!</xm:f>
            <x14:dxf>
              <fill>
                <patternFill>
                  <bgColor rgb="FFFFFF00"/>
                </patternFill>
              </fill>
            </x14:dxf>
          </x14:cfRule>
          <x14:cfRule type="containsText" priority="3" operator="containsText" id="{31B39835-559F-48FC-AEAB-C6A2E32925A1}">
            <xm:f>NOT(ISERROR(SEARCH(#REF!,B2)))</xm:f>
            <xm:f>#REF!</xm:f>
            <x14:dxf>
              <fill>
                <patternFill>
                  <bgColor rgb="FF92D050"/>
                </patternFill>
              </fill>
            </x14:dxf>
          </x14:cfRule>
          <x14:cfRule type="containsText" priority="4" operator="containsText" id="{49EC2842-6BC5-4A42-95E6-CF7CDF577C2D}">
            <xm:f>NOT(ISERROR(SEARCH(#REF!,B2)))</xm:f>
            <xm:f>#REF!</xm:f>
            <x14:dxf>
              <fill>
                <patternFill>
                  <bgColor rgb="FF00B050"/>
                </patternFill>
              </fill>
            </x14:dxf>
          </x14:cfRule>
          <xm:sqref>B2:B3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6FC5-13B6-4EA1-9EF7-E1FA67DEE27F}">
  <sheetPr>
    <tabColor rgb="FFC00000"/>
    <pageSetUpPr autoPageBreaks="0"/>
  </sheetPr>
  <dimension ref="A1:AE127"/>
  <sheetViews>
    <sheetView topLeftCell="R1" zoomScale="85" zoomScaleNormal="85" workbookViewId="0">
      <selection activeCell="A5" sqref="A1:XFD1048576"/>
    </sheetView>
  </sheetViews>
  <sheetFormatPr defaultRowHeight="15.6" customHeight="1"/>
  <cols>
    <col min="1" max="1" width="13.85546875" customWidth="1"/>
    <col min="2" max="2" width="33" customWidth="1"/>
    <col min="3" max="3" width="27.28515625" hidden="1" customWidth="1"/>
    <col min="4" max="5" width="48.28515625" hidden="1" customWidth="1"/>
    <col min="6" max="6" width="13.85546875" customWidth="1"/>
    <col min="7" max="7" width="14.28515625" customWidth="1"/>
    <col min="8" max="8" width="29.42578125" style="34" customWidth="1"/>
    <col min="9" max="9" width="39" style="34" customWidth="1"/>
    <col min="10" max="12" width="35.140625" customWidth="1"/>
    <col min="13" max="13" width="15" customWidth="1"/>
    <col min="14" max="20" width="15" style="34" customWidth="1"/>
    <col min="23" max="23" width="16" customWidth="1"/>
    <col min="25" max="25" width="22" customWidth="1"/>
    <col min="31" max="31" width="42.5703125" customWidth="1"/>
  </cols>
  <sheetData>
    <row r="1" spans="1:31" ht="15.6" customHeight="1">
      <c r="A1" t="s">
        <v>83</v>
      </c>
      <c r="N1" s="34" t="s">
        <v>84</v>
      </c>
    </row>
    <row r="2" spans="1:31" ht="15.6" customHeight="1">
      <c r="B2" t="s">
        <v>63</v>
      </c>
      <c r="G2" s="34" t="s">
        <v>85</v>
      </c>
      <c r="H2" s="35" t="s">
        <v>86</v>
      </c>
      <c r="I2" s="34" t="s">
        <v>87</v>
      </c>
      <c r="J2" t="s">
        <v>88</v>
      </c>
      <c r="K2" t="s">
        <v>89</v>
      </c>
      <c r="M2" t="s">
        <v>90</v>
      </c>
      <c r="N2" s="49" t="s">
        <v>91</v>
      </c>
      <c r="O2" s="50" t="s">
        <v>92</v>
      </c>
      <c r="P2" s="50" t="s">
        <v>93</v>
      </c>
      <c r="Q2" s="50" t="s">
        <v>94</v>
      </c>
      <c r="R2" s="50" t="s">
        <v>95</v>
      </c>
      <c r="S2" s="50" t="s">
        <v>96</v>
      </c>
      <c r="T2" s="51" t="s">
        <v>97</v>
      </c>
      <c r="W2" s="38" t="s">
        <v>90</v>
      </c>
      <c r="X2" s="39" t="s">
        <v>98</v>
      </c>
      <c r="Y2" s="38" t="s">
        <v>99</v>
      </c>
      <c r="Z2" s="38" t="s">
        <v>90</v>
      </c>
      <c r="AA2" s="39" t="s">
        <v>98</v>
      </c>
      <c r="AB2" s="38" t="s">
        <v>99</v>
      </c>
      <c r="AE2" t="s">
        <v>100</v>
      </c>
    </row>
    <row r="3" spans="1:31" ht="15.6" customHeight="1">
      <c r="B3" s="13" t="s">
        <v>101</v>
      </c>
      <c r="C3" s="13" t="s">
        <v>102</v>
      </c>
      <c r="D3" s="13" t="s">
        <v>103</v>
      </c>
      <c r="E3" s="13"/>
      <c r="G3">
        <v>1</v>
      </c>
      <c r="H3" s="34" t="s">
        <v>101</v>
      </c>
      <c r="I3" s="34" t="s">
        <v>104</v>
      </c>
      <c r="J3" s="45" t="s">
        <v>105</v>
      </c>
      <c r="K3" s="76"/>
      <c r="L3" s="76"/>
      <c r="M3" s="49" t="s">
        <v>91</v>
      </c>
      <c r="N3" s="44" t="s">
        <v>106</v>
      </c>
      <c r="O3" s="45" t="s">
        <v>107</v>
      </c>
      <c r="P3" s="45" t="s">
        <v>108</v>
      </c>
      <c r="Q3" s="45" t="s">
        <v>109</v>
      </c>
      <c r="R3" s="45" t="s">
        <v>110</v>
      </c>
      <c r="S3" s="45" t="s">
        <v>111</v>
      </c>
      <c r="T3" s="45" t="s">
        <v>112</v>
      </c>
      <c r="W3" s="40" t="s">
        <v>91</v>
      </c>
      <c r="X3" s="41" t="s">
        <v>113</v>
      </c>
      <c r="Y3" s="40" t="s">
        <v>114</v>
      </c>
      <c r="Z3" s="40" t="s">
        <v>91</v>
      </c>
      <c r="AA3" s="41" t="s">
        <v>113</v>
      </c>
      <c r="AB3" s="40" t="s">
        <v>114</v>
      </c>
      <c r="AE3" s="45" t="s">
        <v>105</v>
      </c>
    </row>
    <row r="4" spans="1:31" ht="15.6" customHeight="1">
      <c r="B4" s="14" t="s">
        <v>115</v>
      </c>
      <c r="C4" s="14" t="s">
        <v>116</v>
      </c>
      <c r="D4" s="14" t="s">
        <v>117</v>
      </c>
      <c r="E4" s="14"/>
      <c r="G4">
        <v>2</v>
      </c>
      <c r="H4" s="34" t="s">
        <v>115</v>
      </c>
      <c r="I4" s="34" t="s">
        <v>118</v>
      </c>
      <c r="J4" s="45" t="s">
        <v>109</v>
      </c>
      <c r="K4" s="76" t="s">
        <v>119</v>
      </c>
      <c r="L4" s="76"/>
      <c r="M4" s="50" t="s">
        <v>92</v>
      </c>
      <c r="N4" s="45" t="s">
        <v>120</v>
      </c>
      <c r="O4" s="45" t="s">
        <v>121</v>
      </c>
      <c r="P4" s="45" t="s">
        <v>122</v>
      </c>
      <c r="Q4" s="45" t="s">
        <v>123</v>
      </c>
      <c r="R4" s="45" t="s">
        <v>124</v>
      </c>
      <c r="S4" s="45" t="s">
        <v>125</v>
      </c>
      <c r="T4" s="45" t="s">
        <v>126</v>
      </c>
      <c r="W4" s="42" t="s">
        <v>91</v>
      </c>
      <c r="X4" s="43" t="s">
        <v>127</v>
      </c>
      <c r="Y4" s="42" t="s">
        <v>128</v>
      </c>
      <c r="Z4" s="42" t="s">
        <v>91</v>
      </c>
      <c r="AA4" s="43" t="s">
        <v>127</v>
      </c>
      <c r="AB4" s="42" t="s">
        <v>128</v>
      </c>
      <c r="AE4" t="s">
        <v>129</v>
      </c>
    </row>
    <row r="5" spans="1:31" ht="15.6" customHeight="1">
      <c r="B5" s="15" t="s">
        <v>130</v>
      </c>
      <c r="C5" s="15" t="s">
        <v>131</v>
      </c>
      <c r="D5" s="15" t="s">
        <v>132</v>
      </c>
      <c r="E5" s="15"/>
      <c r="G5">
        <v>3</v>
      </c>
      <c r="H5" s="34" t="s">
        <v>130</v>
      </c>
      <c r="I5" s="34" t="s">
        <v>133</v>
      </c>
      <c r="J5" s="45" t="s">
        <v>110</v>
      </c>
      <c r="K5" s="76" t="s">
        <v>134</v>
      </c>
      <c r="L5" s="76"/>
      <c r="M5" s="50" t="s">
        <v>93</v>
      </c>
      <c r="N5" s="45" t="s">
        <v>135</v>
      </c>
      <c r="O5" s="45" t="s">
        <v>136</v>
      </c>
      <c r="P5" s="45" t="s">
        <v>137</v>
      </c>
      <c r="Q5" s="45" t="s">
        <v>138</v>
      </c>
      <c r="R5" s="45" t="s">
        <v>139</v>
      </c>
      <c r="S5" s="45" t="s">
        <v>140</v>
      </c>
      <c r="T5" s="45" t="s">
        <v>141</v>
      </c>
      <c r="W5" s="42" t="s">
        <v>91</v>
      </c>
      <c r="X5" s="43" t="s">
        <v>142</v>
      </c>
      <c r="Y5" s="42" t="s">
        <v>143</v>
      </c>
      <c r="Z5" s="42" t="s">
        <v>91</v>
      </c>
      <c r="AA5" s="43" t="s">
        <v>142</v>
      </c>
      <c r="AB5" s="42" t="s">
        <v>143</v>
      </c>
      <c r="AE5" t="s">
        <v>144</v>
      </c>
    </row>
    <row r="6" spans="1:31" ht="15.6" customHeight="1">
      <c r="B6" s="16" t="s">
        <v>145</v>
      </c>
      <c r="C6" s="16" t="s">
        <v>146</v>
      </c>
      <c r="D6" s="16" t="s">
        <v>147</v>
      </c>
      <c r="E6" s="16"/>
      <c r="G6">
        <v>4</v>
      </c>
      <c r="H6" s="34" t="s">
        <v>145</v>
      </c>
      <c r="I6" s="34" t="s">
        <v>148</v>
      </c>
      <c r="J6" s="45" t="s">
        <v>111</v>
      </c>
      <c r="K6" s="76" t="s">
        <v>149</v>
      </c>
      <c r="L6" s="76"/>
      <c r="M6" s="50" t="s">
        <v>94</v>
      </c>
      <c r="N6" s="45" t="s">
        <v>150</v>
      </c>
      <c r="O6" s="45" t="s">
        <v>151</v>
      </c>
      <c r="P6" s="45" t="s">
        <v>152</v>
      </c>
      <c r="Q6" s="45" t="s">
        <v>153</v>
      </c>
      <c r="R6" s="45" t="s">
        <v>154</v>
      </c>
      <c r="S6" s="45" t="s">
        <v>155</v>
      </c>
      <c r="T6" s="45" t="s">
        <v>156</v>
      </c>
      <c r="W6" s="42" t="s">
        <v>92</v>
      </c>
      <c r="X6" s="43" t="s">
        <v>157</v>
      </c>
      <c r="Y6" s="42" t="s">
        <v>158</v>
      </c>
      <c r="Z6" s="42" t="s">
        <v>92</v>
      </c>
      <c r="AA6" s="43" t="s">
        <v>157</v>
      </c>
      <c r="AB6" s="42" t="s">
        <v>158</v>
      </c>
      <c r="AE6" t="s">
        <v>159</v>
      </c>
    </row>
    <row r="7" spans="1:31" ht="15.6" customHeight="1">
      <c r="B7" s="17" t="s">
        <v>160</v>
      </c>
      <c r="C7" s="17" t="s">
        <v>161</v>
      </c>
      <c r="D7" s="17" t="s">
        <v>162</v>
      </c>
      <c r="E7" s="17"/>
      <c r="G7">
        <v>5</v>
      </c>
      <c r="H7" s="34" t="s">
        <v>163</v>
      </c>
      <c r="I7" s="34" t="s">
        <v>164</v>
      </c>
      <c r="J7" s="45" t="s">
        <v>107</v>
      </c>
      <c r="K7" s="76" t="s">
        <v>165</v>
      </c>
      <c r="L7" s="76"/>
      <c r="M7" s="50" t="s">
        <v>95</v>
      </c>
      <c r="N7" s="45" t="s">
        <v>166</v>
      </c>
      <c r="O7" s="45" t="s">
        <v>167</v>
      </c>
      <c r="P7" s="45" t="s">
        <v>168</v>
      </c>
      <c r="Q7" s="45" t="s">
        <v>169</v>
      </c>
      <c r="R7" s="45" t="s">
        <v>170</v>
      </c>
      <c r="S7" s="45" t="s">
        <v>171</v>
      </c>
      <c r="T7" s="45" t="s">
        <v>172</v>
      </c>
      <c r="W7" s="42" t="s">
        <v>92</v>
      </c>
      <c r="X7" s="43" t="s">
        <v>173</v>
      </c>
      <c r="Y7" s="42" t="s">
        <v>174</v>
      </c>
      <c r="Z7" s="42" t="s">
        <v>92</v>
      </c>
      <c r="AA7" s="43" t="s">
        <v>173</v>
      </c>
      <c r="AB7" s="42" t="s">
        <v>174</v>
      </c>
      <c r="AE7" t="s">
        <v>175</v>
      </c>
    </row>
    <row r="8" spans="1:31" ht="15.6" customHeight="1">
      <c r="J8" s="45" t="s">
        <v>123</v>
      </c>
      <c r="K8" s="76" t="s">
        <v>176</v>
      </c>
      <c r="L8" s="76"/>
      <c r="M8" s="50" t="s">
        <v>96</v>
      </c>
      <c r="N8" s="45" t="s">
        <v>177</v>
      </c>
      <c r="O8" s="46" t="s">
        <v>178</v>
      </c>
      <c r="P8" s="45" t="s">
        <v>179</v>
      </c>
      <c r="Q8" s="45" t="s">
        <v>180</v>
      </c>
      <c r="R8" s="45" t="s">
        <v>181</v>
      </c>
      <c r="S8" s="45" t="s">
        <v>182</v>
      </c>
      <c r="T8" s="45" t="s">
        <v>183</v>
      </c>
      <c r="W8" s="42" t="s">
        <v>92</v>
      </c>
      <c r="X8" s="43" t="s">
        <v>184</v>
      </c>
      <c r="Y8" s="42" t="s">
        <v>185</v>
      </c>
      <c r="Z8" s="42" t="s">
        <v>92</v>
      </c>
      <c r="AA8" s="43" t="s">
        <v>184</v>
      </c>
      <c r="AB8" s="42" t="s">
        <v>185</v>
      </c>
      <c r="AE8" t="s">
        <v>128</v>
      </c>
    </row>
    <row r="9" spans="1:31" ht="15.6" customHeight="1">
      <c r="J9" s="45" t="s">
        <v>121</v>
      </c>
      <c r="K9" s="76" t="s">
        <v>186</v>
      </c>
      <c r="L9" s="76"/>
      <c r="M9" s="51" t="s">
        <v>97</v>
      </c>
      <c r="N9" s="45" t="s">
        <v>187</v>
      </c>
      <c r="O9" s="45" t="s">
        <v>188</v>
      </c>
      <c r="P9" s="45" t="s">
        <v>189</v>
      </c>
      <c r="Q9" s="45" t="s">
        <v>190</v>
      </c>
      <c r="R9" s="45" t="s">
        <v>191</v>
      </c>
      <c r="S9" s="45" t="s">
        <v>192</v>
      </c>
      <c r="T9" s="45" t="s">
        <v>193</v>
      </c>
      <c r="W9" s="42" t="s">
        <v>92</v>
      </c>
      <c r="X9" s="43" t="s">
        <v>194</v>
      </c>
      <c r="Y9" s="42" t="s">
        <v>195</v>
      </c>
      <c r="Z9" s="42" t="s">
        <v>92</v>
      </c>
      <c r="AA9" s="43" t="s">
        <v>194</v>
      </c>
      <c r="AB9" s="42" t="s">
        <v>195</v>
      </c>
      <c r="AE9" t="s">
        <v>196</v>
      </c>
    </row>
    <row r="10" spans="1:31" ht="15.6" customHeight="1">
      <c r="J10" s="44" t="s">
        <v>106</v>
      </c>
      <c r="K10" s="76" t="s">
        <v>197</v>
      </c>
      <c r="L10" s="48"/>
      <c r="M10" s="48"/>
      <c r="N10" s="45" t="s">
        <v>198</v>
      </c>
      <c r="O10" s="45" t="s">
        <v>199</v>
      </c>
      <c r="P10" s="45" t="s">
        <v>200</v>
      </c>
      <c r="Q10" s="45" t="s">
        <v>201</v>
      </c>
      <c r="R10" s="45" t="s">
        <v>202</v>
      </c>
      <c r="S10" s="45" t="s">
        <v>203</v>
      </c>
      <c r="T10" s="45" t="s">
        <v>204</v>
      </c>
      <c r="W10" s="42" t="s">
        <v>93</v>
      </c>
      <c r="X10" s="43" t="s">
        <v>205</v>
      </c>
      <c r="Y10" s="42" t="s">
        <v>206</v>
      </c>
      <c r="Z10" s="42" t="s">
        <v>93</v>
      </c>
      <c r="AA10" s="43" t="s">
        <v>205</v>
      </c>
      <c r="AB10" s="42" t="s">
        <v>206</v>
      </c>
      <c r="AE10" t="s">
        <v>207</v>
      </c>
    </row>
    <row r="11" spans="1:31" ht="15.6" customHeight="1">
      <c r="J11" s="45" t="s">
        <v>108</v>
      </c>
      <c r="K11" s="76" t="s">
        <v>208</v>
      </c>
      <c r="L11" s="48"/>
      <c r="M11" s="48"/>
      <c r="N11" s="45" t="s">
        <v>209</v>
      </c>
      <c r="O11" s="45" t="s">
        <v>210</v>
      </c>
      <c r="P11" s="45" t="s">
        <v>211</v>
      </c>
      <c r="Q11" s="46" t="s">
        <v>212</v>
      </c>
      <c r="R11" s="45" t="s">
        <v>213</v>
      </c>
      <c r="S11" s="45" t="s">
        <v>214</v>
      </c>
      <c r="T11" s="45" t="s">
        <v>215</v>
      </c>
      <c r="W11" s="42" t="s">
        <v>93</v>
      </c>
      <c r="X11" s="43" t="s">
        <v>216</v>
      </c>
      <c r="Y11" s="42" t="s">
        <v>144</v>
      </c>
      <c r="Z11" s="42" t="s">
        <v>93</v>
      </c>
      <c r="AA11" s="43" t="s">
        <v>216</v>
      </c>
      <c r="AB11" s="42" t="s">
        <v>144</v>
      </c>
      <c r="AE11" t="s">
        <v>217</v>
      </c>
    </row>
    <row r="12" spans="1:31" ht="15.6" customHeight="1">
      <c r="J12" s="45" t="s">
        <v>124</v>
      </c>
      <c r="K12" s="76" t="s">
        <v>218</v>
      </c>
      <c r="L12" s="48"/>
      <c r="M12" s="48"/>
      <c r="N12" s="45" t="s">
        <v>219</v>
      </c>
      <c r="O12" s="45" t="s">
        <v>220</v>
      </c>
      <c r="P12" s="45" t="s">
        <v>221</v>
      </c>
      <c r="Q12" s="45" t="s">
        <v>222</v>
      </c>
      <c r="R12" s="45" t="s">
        <v>223</v>
      </c>
      <c r="S12" s="45" t="s">
        <v>224</v>
      </c>
      <c r="T12" s="45" t="s">
        <v>225</v>
      </c>
      <c r="W12" s="42" t="s">
        <v>93</v>
      </c>
      <c r="X12" s="43" t="s">
        <v>226</v>
      </c>
      <c r="Y12" s="42" t="s">
        <v>227</v>
      </c>
      <c r="Z12" s="42" t="s">
        <v>93</v>
      </c>
      <c r="AA12" s="43" t="s">
        <v>226</v>
      </c>
      <c r="AB12" s="42" t="s">
        <v>227</v>
      </c>
      <c r="AE12" t="s">
        <v>227</v>
      </c>
    </row>
    <row r="13" spans="1:31" ht="15.6" customHeight="1">
      <c r="J13" s="45" t="s">
        <v>139</v>
      </c>
      <c r="K13" s="76" t="s">
        <v>228</v>
      </c>
      <c r="L13" s="48"/>
      <c r="M13" s="48"/>
      <c r="N13" s="45" t="s">
        <v>229</v>
      </c>
      <c r="O13" s="45" t="s">
        <v>230</v>
      </c>
      <c r="P13" s="45" t="s">
        <v>231</v>
      </c>
      <c r="Q13" s="45" t="s">
        <v>232</v>
      </c>
      <c r="R13" s="45" t="s">
        <v>233</v>
      </c>
      <c r="S13" s="45" t="s">
        <v>234</v>
      </c>
      <c r="T13" s="45" t="s">
        <v>235</v>
      </c>
      <c r="W13" s="42" t="s">
        <v>93</v>
      </c>
      <c r="X13" s="43" t="s">
        <v>236</v>
      </c>
      <c r="Y13" s="42" t="s">
        <v>237</v>
      </c>
      <c r="Z13" s="42" t="s">
        <v>93</v>
      </c>
      <c r="AA13" s="43" t="s">
        <v>236</v>
      </c>
      <c r="AB13" s="42" t="s">
        <v>237</v>
      </c>
      <c r="AE13" t="s">
        <v>238</v>
      </c>
    </row>
    <row r="14" spans="1:31" ht="15.6" customHeight="1">
      <c r="J14" s="45" t="s">
        <v>138</v>
      </c>
      <c r="K14" s="76" t="s">
        <v>239</v>
      </c>
      <c r="L14" s="48"/>
      <c r="M14" s="48"/>
      <c r="N14" s="45" t="s">
        <v>240</v>
      </c>
      <c r="O14" s="45" t="s">
        <v>241</v>
      </c>
      <c r="P14" s="45" t="s">
        <v>242</v>
      </c>
      <c r="Q14" s="45" t="s">
        <v>243</v>
      </c>
      <c r="R14" s="46" t="s">
        <v>244</v>
      </c>
      <c r="S14" s="45" t="s">
        <v>245</v>
      </c>
      <c r="T14" s="46" t="s">
        <v>246</v>
      </c>
      <c r="W14" s="42" t="s">
        <v>93</v>
      </c>
      <c r="X14" s="43" t="s">
        <v>247</v>
      </c>
      <c r="Y14" s="42" t="s">
        <v>248</v>
      </c>
      <c r="Z14" s="42" t="s">
        <v>93</v>
      </c>
      <c r="AA14" s="43" t="s">
        <v>247</v>
      </c>
      <c r="AB14" s="42" t="s">
        <v>248</v>
      </c>
      <c r="AE14" t="s">
        <v>249</v>
      </c>
    </row>
    <row r="15" spans="1:31" ht="15.6" customHeight="1">
      <c r="J15" s="45" t="s">
        <v>125</v>
      </c>
      <c r="K15" s="76" t="s">
        <v>250</v>
      </c>
      <c r="L15" s="48"/>
      <c r="M15" s="48"/>
      <c r="N15" s="45" t="s">
        <v>251</v>
      </c>
      <c r="O15" s="45" t="s">
        <v>252</v>
      </c>
      <c r="P15" s="46" t="s">
        <v>253</v>
      </c>
      <c r="Q15" s="45" t="s">
        <v>254</v>
      </c>
      <c r="R15" s="45" t="s">
        <v>255</v>
      </c>
      <c r="S15" s="45" t="s">
        <v>256</v>
      </c>
      <c r="T15" s="47" t="s">
        <v>257</v>
      </c>
      <c r="W15" s="42" t="s">
        <v>93</v>
      </c>
      <c r="X15" s="43" t="s">
        <v>258</v>
      </c>
      <c r="Y15" s="42" t="s">
        <v>259</v>
      </c>
      <c r="Z15" s="42" t="s">
        <v>93</v>
      </c>
      <c r="AA15" s="43" t="s">
        <v>258</v>
      </c>
      <c r="AB15" s="42" t="s">
        <v>259</v>
      </c>
      <c r="AE15" t="s">
        <v>114</v>
      </c>
    </row>
    <row r="16" spans="1:31" ht="15.6" customHeight="1">
      <c r="J16" s="45" t="s">
        <v>153</v>
      </c>
      <c r="K16" s="76" t="s">
        <v>260</v>
      </c>
      <c r="L16" s="48"/>
      <c r="M16" s="48"/>
      <c r="N16" s="48"/>
      <c r="O16" s="45" t="s">
        <v>261</v>
      </c>
      <c r="P16" s="45" t="s">
        <v>262</v>
      </c>
      <c r="Q16" s="45" t="s">
        <v>263</v>
      </c>
      <c r="R16" s="45" t="s">
        <v>264</v>
      </c>
      <c r="S16" s="45" t="s">
        <v>265</v>
      </c>
      <c r="W16" s="42" t="s">
        <v>93</v>
      </c>
      <c r="X16" s="43" t="s">
        <v>266</v>
      </c>
      <c r="Y16" s="42" t="s">
        <v>267</v>
      </c>
      <c r="Z16" s="42" t="s">
        <v>93</v>
      </c>
      <c r="AA16" s="43" t="s">
        <v>266</v>
      </c>
      <c r="AB16" s="42" t="s">
        <v>267</v>
      </c>
      <c r="AE16" t="s">
        <v>268</v>
      </c>
    </row>
    <row r="17" spans="10:31" ht="15.6" customHeight="1">
      <c r="J17" s="45" t="s">
        <v>120</v>
      </c>
      <c r="K17" s="76" t="s">
        <v>269</v>
      </c>
      <c r="L17" s="48"/>
      <c r="M17" s="48"/>
      <c r="N17" s="48"/>
      <c r="O17" s="45" t="s">
        <v>270</v>
      </c>
      <c r="P17" s="45" t="s">
        <v>271</v>
      </c>
      <c r="Q17" s="45" t="s">
        <v>272</v>
      </c>
      <c r="R17" s="45" t="s">
        <v>273</v>
      </c>
      <c r="S17" s="45" t="s">
        <v>274</v>
      </c>
      <c r="W17" s="42" t="s">
        <v>93</v>
      </c>
      <c r="X17" s="43" t="s">
        <v>275</v>
      </c>
      <c r="Y17" s="42" t="s">
        <v>276</v>
      </c>
      <c r="Z17" s="42" t="s">
        <v>93</v>
      </c>
      <c r="AA17" s="43" t="s">
        <v>275</v>
      </c>
      <c r="AB17" s="42" t="s">
        <v>276</v>
      </c>
      <c r="AE17" t="s">
        <v>277</v>
      </c>
    </row>
    <row r="18" spans="10:31" ht="15.6" customHeight="1">
      <c r="J18" s="45" t="s">
        <v>136</v>
      </c>
      <c r="K18" s="76" t="s">
        <v>278</v>
      </c>
      <c r="L18" s="48"/>
      <c r="M18" s="48"/>
      <c r="N18" s="48"/>
      <c r="O18" s="45" t="s">
        <v>279</v>
      </c>
      <c r="P18" s="45" t="s">
        <v>280</v>
      </c>
      <c r="Q18" s="45" t="s">
        <v>281</v>
      </c>
      <c r="R18" s="45" t="s">
        <v>282</v>
      </c>
      <c r="S18" s="45" t="s">
        <v>283</v>
      </c>
      <c r="W18" s="42" t="s">
        <v>93</v>
      </c>
      <c r="X18" s="43" t="s">
        <v>284</v>
      </c>
      <c r="Y18" s="42" t="s">
        <v>285</v>
      </c>
      <c r="Z18" s="42" t="s">
        <v>93</v>
      </c>
      <c r="AA18" s="43" t="s">
        <v>284</v>
      </c>
      <c r="AB18" s="42" t="s">
        <v>285</v>
      </c>
      <c r="AE18" t="s">
        <v>286</v>
      </c>
    </row>
    <row r="19" spans="10:31" ht="15.6" customHeight="1">
      <c r="J19" s="45" t="s">
        <v>122</v>
      </c>
      <c r="K19" s="76" t="s">
        <v>287</v>
      </c>
      <c r="L19" s="48"/>
      <c r="M19" s="48"/>
      <c r="N19" s="48"/>
      <c r="O19" s="45" t="s">
        <v>288</v>
      </c>
      <c r="P19" s="45" t="s">
        <v>289</v>
      </c>
      <c r="Q19" s="45" t="s">
        <v>290</v>
      </c>
      <c r="R19" s="45" t="s">
        <v>291</v>
      </c>
      <c r="S19" s="45" t="s">
        <v>292</v>
      </c>
      <c r="W19" s="42" t="s">
        <v>93</v>
      </c>
      <c r="X19" s="43" t="s">
        <v>293</v>
      </c>
      <c r="Y19" s="42" t="s">
        <v>159</v>
      </c>
      <c r="Z19" s="42" t="s">
        <v>93</v>
      </c>
      <c r="AA19" s="43" t="s">
        <v>293</v>
      </c>
      <c r="AB19" s="42" t="s">
        <v>159</v>
      </c>
      <c r="AE19" t="s">
        <v>206</v>
      </c>
    </row>
    <row r="20" spans="10:31" ht="15.6" customHeight="1">
      <c r="J20" s="45" t="s">
        <v>154</v>
      </c>
      <c r="K20" s="76" t="s">
        <v>294</v>
      </c>
      <c r="L20" s="48"/>
      <c r="M20" s="48"/>
      <c r="N20" s="48"/>
      <c r="O20" s="45" t="s">
        <v>295</v>
      </c>
      <c r="P20" s="45" t="s">
        <v>296</v>
      </c>
      <c r="Q20" s="45" t="s">
        <v>297</v>
      </c>
      <c r="R20" s="45" t="s">
        <v>298</v>
      </c>
      <c r="W20" s="42" t="s">
        <v>93</v>
      </c>
      <c r="X20" s="43" t="s">
        <v>299</v>
      </c>
      <c r="Y20" s="42" t="s">
        <v>217</v>
      </c>
      <c r="Z20" s="42" t="s">
        <v>93</v>
      </c>
      <c r="AA20" s="43" t="s">
        <v>299</v>
      </c>
      <c r="AB20" s="42" t="s">
        <v>217</v>
      </c>
      <c r="AE20" t="s">
        <v>300</v>
      </c>
    </row>
    <row r="21" spans="10:31" ht="15.6" customHeight="1">
      <c r="J21" s="45" t="s">
        <v>169</v>
      </c>
      <c r="K21" s="76" t="s">
        <v>301</v>
      </c>
      <c r="L21" s="48"/>
      <c r="M21" s="48"/>
      <c r="N21" s="48"/>
      <c r="O21" s="48"/>
      <c r="P21" s="45" t="s">
        <v>302</v>
      </c>
      <c r="Q21" s="45" t="s">
        <v>303</v>
      </c>
      <c r="R21" s="45" t="s">
        <v>304</v>
      </c>
      <c r="W21" s="42" t="s">
        <v>94</v>
      </c>
      <c r="X21" s="43" t="s">
        <v>305</v>
      </c>
      <c r="Y21" s="42" t="s">
        <v>306</v>
      </c>
      <c r="Z21" s="42" t="s">
        <v>94</v>
      </c>
      <c r="AA21" s="43" t="s">
        <v>305</v>
      </c>
      <c r="AB21" s="42" t="s">
        <v>306</v>
      </c>
      <c r="AE21" t="s">
        <v>307</v>
      </c>
    </row>
    <row r="22" spans="10:31" ht="15.6" customHeight="1">
      <c r="J22" s="46" t="s">
        <v>151</v>
      </c>
      <c r="K22" s="76" t="s">
        <v>308</v>
      </c>
      <c r="L22" s="48"/>
      <c r="M22" s="48"/>
      <c r="N22" s="48"/>
      <c r="O22" s="48"/>
      <c r="P22" s="45" t="s">
        <v>309</v>
      </c>
      <c r="Q22" s="45" t="s">
        <v>310</v>
      </c>
      <c r="W22" s="42" t="s">
        <v>94</v>
      </c>
      <c r="X22" s="43" t="s">
        <v>311</v>
      </c>
      <c r="Y22" s="42" t="s">
        <v>312</v>
      </c>
      <c r="Z22" s="42" t="s">
        <v>94</v>
      </c>
      <c r="AA22" s="43" t="s">
        <v>311</v>
      </c>
      <c r="AB22" s="42" t="s">
        <v>312</v>
      </c>
      <c r="AE22" t="s">
        <v>313</v>
      </c>
    </row>
    <row r="23" spans="10:31" ht="15.6" customHeight="1">
      <c r="J23" s="45" t="s">
        <v>140</v>
      </c>
      <c r="K23" s="76" t="s">
        <v>314</v>
      </c>
      <c r="L23" s="48"/>
      <c r="M23" s="48"/>
      <c r="N23" s="48"/>
      <c r="O23" s="48"/>
      <c r="P23" s="45" t="s">
        <v>315</v>
      </c>
      <c r="Q23" s="45" t="s">
        <v>316</v>
      </c>
      <c r="W23" s="42" t="s">
        <v>94</v>
      </c>
      <c r="X23" s="43" t="s">
        <v>317</v>
      </c>
      <c r="Y23" s="42" t="s">
        <v>300</v>
      </c>
      <c r="Z23" s="42" t="s">
        <v>94</v>
      </c>
      <c r="AA23" s="43" t="s">
        <v>317</v>
      </c>
      <c r="AB23" s="42" t="s">
        <v>300</v>
      </c>
      <c r="AE23" t="s">
        <v>248</v>
      </c>
    </row>
    <row r="24" spans="10:31" ht="15.6" customHeight="1">
      <c r="J24" s="45" t="s">
        <v>180</v>
      </c>
      <c r="K24" s="76" t="s">
        <v>318</v>
      </c>
      <c r="L24" s="48"/>
      <c r="M24" s="48"/>
      <c r="N24" s="48"/>
      <c r="O24" s="48"/>
      <c r="Q24" s="45" t="s">
        <v>319</v>
      </c>
      <c r="W24" s="42" t="s">
        <v>94</v>
      </c>
      <c r="X24" s="43" t="s">
        <v>320</v>
      </c>
      <c r="Y24" s="42" t="s">
        <v>321</v>
      </c>
      <c r="Z24" s="42" t="s">
        <v>94</v>
      </c>
      <c r="AA24" s="43" t="s">
        <v>320</v>
      </c>
      <c r="AB24" s="42" t="s">
        <v>321</v>
      </c>
      <c r="AE24" t="s">
        <v>237</v>
      </c>
    </row>
    <row r="25" spans="10:31" ht="15.6" customHeight="1">
      <c r="J25" s="45" t="s">
        <v>112</v>
      </c>
      <c r="K25" s="76" t="s">
        <v>322</v>
      </c>
      <c r="L25" s="48"/>
      <c r="M25" s="48"/>
      <c r="N25" s="48"/>
      <c r="O25" s="48"/>
      <c r="W25" s="42" t="s">
        <v>95</v>
      </c>
      <c r="X25" s="43" t="s">
        <v>323</v>
      </c>
      <c r="Y25" s="42" t="s">
        <v>313</v>
      </c>
      <c r="Z25" s="42" t="s">
        <v>95</v>
      </c>
      <c r="AA25" s="43" t="s">
        <v>323</v>
      </c>
      <c r="AB25" s="42" t="s">
        <v>313</v>
      </c>
      <c r="AE25" t="s">
        <v>143</v>
      </c>
    </row>
    <row r="26" spans="10:31" ht="15.6" customHeight="1">
      <c r="J26" s="45" t="s">
        <v>135</v>
      </c>
      <c r="K26" s="76" t="s">
        <v>324</v>
      </c>
      <c r="L26" s="48"/>
      <c r="M26" s="48"/>
      <c r="N26" s="48"/>
      <c r="O26" s="48"/>
      <c r="W26" s="42" t="s">
        <v>95</v>
      </c>
      <c r="X26" s="43" t="s">
        <v>325</v>
      </c>
      <c r="Y26" s="42" t="s">
        <v>277</v>
      </c>
      <c r="Z26" s="42" t="s">
        <v>95</v>
      </c>
      <c r="AA26" s="43" t="s">
        <v>325</v>
      </c>
      <c r="AB26" s="42" t="s">
        <v>277</v>
      </c>
      <c r="AE26" t="s">
        <v>312</v>
      </c>
    </row>
    <row r="27" spans="10:31" ht="15.6" customHeight="1">
      <c r="J27" s="45" t="s">
        <v>170</v>
      </c>
      <c r="K27" s="76" t="s">
        <v>326</v>
      </c>
      <c r="L27" s="48"/>
      <c r="M27" s="48"/>
      <c r="N27" s="48"/>
      <c r="O27" s="48"/>
      <c r="W27" s="42" t="s">
        <v>95</v>
      </c>
      <c r="X27" s="43" t="s">
        <v>327</v>
      </c>
      <c r="Y27" s="42" t="s">
        <v>196</v>
      </c>
      <c r="Z27" s="42" t="s">
        <v>95</v>
      </c>
      <c r="AA27" s="43" t="s">
        <v>327</v>
      </c>
      <c r="AB27" s="42" t="s">
        <v>196</v>
      </c>
      <c r="AE27" t="s">
        <v>174</v>
      </c>
    </row>
    <row r="28" spans="10:31" ht="15.6" customHeight="1">
      <c r="J28" s="45" t="s">
        <v>155</v>
      </c>
      <c r="K28" s="76" t="s">
        <v>328</v>
      </c>
      <c r="L28" s="48"/>
      <c r="M28" s="48"/>
      <c r="N28" s="48"/>
      <c r="O28" s="48"/>
      <c r="W28" s="42" t="s">
        <v>96</v>
      </c>
      <c r="X28" s="43" t="s">
        <v>329</v>
      </c>
      <c r="Y28" s="42" t="s">
        <v>307</v>
      </c>
      <c r="Z28" s="42" t="s">
        <v>96</v>
      </c>
      <c r="AA28" s="43" t="s">
        <v>329</v>
      </c>
      <c r="AB28" s="42" t="s">
        <v>307</v>
      </c>
      <c r="AE28" t="s">
        <v>276</v>
      </c>
    </row>
    <row r="29" spans="10:31" ht="15.6" customHeight="1">
      <c r="J29" s="45" t="s">
        <v>181</v>
      </c>
      <c r="K29" s="76" t="s">
        <v>330</v>
      </c>
      <c r="L29" s="48"/>
      <c r="M29" s="48"/>
      <c r="N29" s="48"/>
      <c r="O29" s="48"/>
      <c r="W29" s="42" t="s">
        <v>96</v>
      </c>
      <c r="X29" s="43" t="s">
        <v>331</v>
      </c>
      <c r="Y29" s="42" t="s">
        <v>286</v>
      </c>
      <c r="Z29" s="42" t="s">
        <v>96</v>
      </c>
      <c r="AA29" s="43" t="s">
        <v>331</v>
      </c>
      <c r="AB29" s="42" t="s">
        <v>286</v>
      </c>
      <c r="AE29" t="s">
        <v>285</v>
      </c>
    </row>
    <row r="30" spans="10:31" ht="15.6" customHeight="1">
      <c r="J30" s="45" t="s">
        <v>150</v>
      </c>
      <c r="K30" s="76" t="s">
        <v>332</v>
      </c>
      <c r="L30" s="48"/>
      <c r="M30" s="48"/>
      <c r="N30" s="48"/>
      <c r="O30" s="48"/>
      <c r="W30" s="42" t="s">
        <v>96</v>
      </c>
      <c r="X30" s="43" t="s">
        <v>333</v>
      </c>
      <c r="Y30" s="42" t="s">
        <v>334</v>
      </c>
      <c r="Z30" s="42" t="s">
        <v>96</v>
      </c>
      <c r="AA30" s="43" t="s">
        <v>333</v>
      </c>
      <c r="AB30" s="42" t="s">
        <v>334</v>
      </c>
      <c r="AE30" t="s">
        <v>267</v>
      </c>
    </row>
    <row r="31" spans="10:31" ht="15.6" customHeight="1">
      <c r="J31" s="45" t="s">
        <v>171</v>
      </c>
      <c r="K31" s="76" t="s">
        <v>335</v>
      </c>
      <c r="L31" s="48"/>
      <c r="M31" s="48"/>
      <c r="N31" s="48"/>
      <c r="O31" s="48"/>
      <c r="W31" s="42" t="s">
        <v>96</v>
      </c>
      <c r="X31" s="43" t="s">
        <v>336</v>
      </c>
      <c r="Y31" s="42" t="s">
        <v>337</v>
      </c>
      <c r="Z31" s="42" t="s">
        <v>96</v>
      </c>
      <c r="AA31" s="43" t="s">
        <v>336</v>
      </c>
      <c r="AB31" s="42" t="s">
        <v>337</v>
      </c>
      <c r="AE31" t="s">
        <v>338</v>
      </c>
    </row>
    <row r="32" spans="10:31" ht="15.6" customHeight="1">
      <c r="J32" s="45" t="s">
        <v>167</v>
      </c>
      <c r="K32" s="76" t="s">
        <v>339</v>
      </c>
      <c r="L32" s="48"/>
      <c r="M32" s="48"/>
      <c r="N32" s="48"/>
      <c r="O32" s="48"/>
      <c r="W32" s="42" t="s">
        <v>97</v>
      </c>
      <c r="X32" s="43" t="s">
        <v>340</v>
      </c>
      <c r="Y32" s="42" t="s">
        <v>238</v>
      </c>
      <c r="Z32" s="42" t="s">
        <v>97</v>
      </c>
      <c r="AA32" s="43" t="s">
        <v>340</v>
      </c>
      <c r="AB32" s="42" t="s">
        <v>238</v>
      </c>
      <c r="AE32" t="s">
        <v>158</v>
      </c>
    </row>
    <row r="33" spans="10:31" ht="15.6" customHeight="1">
      <c r="J33" s="45" t="s">
        <v>182</v>
      </c>
      <c r="K33" s="76" t="s">
        <v>341</v>
      </c>
      <c r="L33" s="48"/>
      <c r="M33" s="48"/>
      <c r="N33" s="48"/>
      <c r="O33" s="48"/>
      <c r="W33" s="42" t="s">
        <v>97</v>
      </c>
      <c r="X33" s="43" t="s">
        <v>342</v>
      </c>
      <c r="Y33" s="42" t="s">
        <v>129</v>
      </c>
      <c r="Z33" s="42" t="s">
        <v>97</v>
      </c>
      <c r="AA33" s="43" t="s">
        <v>342</v>
      </c>
      <c r="AB33" s="42" t="s">
        <v>129</v>
      </c>
      <c r="AE33" t="s">
        <v>185</v>
      </c>
    </row>
    <row r="34" spans="10:31" ht="15.6" customHeight="1">
      <c r="J34" s="45" t="s">
        <v>190</v>
      </c>
      <c r="K34" s="76" t="s">
        <v>343</v>
      </c>
      <c r="L34" s="48"/>
      <c r="M34" s="48"/>
      <c r="N34" s="48"/>
      <c r="O34" s="48"/>
      <c r="W34" s="42" t="s">
        <v>97</v>
      </c>
      <c r="X34" s="43" t="s">
        <v>344</v>
      </c>
      <c r="Y34" s="42" t="s">
        <v>268</v>
      </c>
      <c r="Z34" s="42" t="s">
        <v>97</v>
      </c>
      <c r="AA34" s="43" t="s">
        <v>344</v>
      </c>
      <c r="AB34" s="42" t="s">
        <v>268</v>
      </c>
      <c r="AE34" t="s">
        <v>306</v>
      </c>
    </row>
    <row r="35" spans="10:31" ht="15.6" customHeight="1">
      <c r="J35" s="45" t="s">
        <v>137</v>
      </c>
      <c r="K35" s="76" t="s">
        <v>345</v>
      </c>
      <c r="L35" s="48"/>
      <c r="M35" s="48"/>
      <c r="N35" s="48"/>
      <c r="O35" s="48"/>
      <c r="W35" s="42" t="s">
        <v>97</v>
      </c>
      <c r="X35" s="43" t="s">
        <v>346</v>
      </c>
      <c r="Y35" s="42" t="s">
        <v>338</v>
      </c>
      <c r="Z35" s="42" t="s">
        <v>97</v>
      </c>
      <c r="AA35" s="43" t="s">
        <v>346</v>
      </c>
      <c r="AB35" s="42" t="s">
        <v>338</v>
      </c>
      <c r="AE35" t="s">
        <v>259</v>
      </c>
    </row>
    <row r="36" spans="10:31" ht="15.6" customHeight="1">
      <c r="J36" s="45" t="s">
        <v>126</v>
      </c>
      <c r="K36" s="76" t="s">
        <v>347</v>
      </c>
      <c r="L36" s="48"/>
      <c r="M36" s="48"/>
      <c r="N36" s="48"/>
      <c r="O36" s="48"/>
      <c r="W36" s="42" t="s">
        <v>97</v>
      </c>
      <c r="X36" s="43" t="s">
        <v>348</v>
      </c>
      <c r="Y36" s="42" t="s">
        <v>207</v>
      </c>
      <c r="Z36" s="42" t="s">
        <v>97</v>
      </c>
      <c r="AA36" s="43" t="s">
        <v>348</v>
      </c>
      <c r="AB36" s="42" t="s">
        <v>207</v>
      </c>
      <c r="AE36" t="s">
        <v>337</v>
      </c>
    </row>
    <row r="37" spans="10:31" ht="15.6" customHeight="1">
      <c r="J37" s="45" t="s">
        <v>141</v>
      </c>
      <c r="K37" s="76" t="s">
        <v>349</v>
      </c>
      <c r="L37" s="48"/>
      <c r="M37" s="48"/>
      <c r="N37" s="48"/>
      <c r="O37" s="48"/>
      <c r="W37" s="42" t="s">
        <v>97</v>
      </c>
      <c r="X37" s="43" t="s">
        <v>350</v>
      </c>
      <c r="Y37" s="42" t="s">
        <v>175</v>
      </c>
      <c r="Z37" s="42" t="s">
        <v>97</v>
      </c>
      <c r="AA37" s="43" t="s">
        <v>350</v>
      </c>
      <c r="AB37" s="42" t="s">
        <v>175</v>
      </c>
      <c r="AE37" t="s">
        <v>334</v>
      </c>
    </row>
    <row r="38" spans="10:31" ht="15.6" customHeight="1">
      <c r="J38" s="45" t="s">
        <v>178</v>
      </c>
      <c r="K38" s="76" t="s">
        <v>351</v>
      </c>
      <c r="L38" s="48"/>
      <c r="M38" s="48"/>
      <c r="N38" s="48"/>
      <c r="O38" s="48"/>
      <c r="W38" s="42" t="s">
        <v>97</v>
      </c>
      <c r="X38" s="43" t="s">
        <v>352</v>
      </c>
      <c r="Y38" s="42" t="s">
        <v>249</v>
      </c>
      <c r="Z38" s="42" t="s">
        <v>97</v>
      </c>
      <c r="AA38" s="43" t="s">
        <v>352</v>
      </c>
      <c r="AB38" s="42" t="s">
        <v>249</v>
      </c>
      <c r="AE38" t="s">
        <v>195</v>
      </c>
    </row>
    <row r="39" spans="10:31" ht="15.6" customHeight="1">
      <c r="J39" s="45" t="s">
        <v>192</v>
      </c>
      <c r="K39" s="76" t="s">
        <v>353</v>
      </c>
      <c r="L39" s="48"/>
      <c r="M39" s="48"/>
      <c r="N39" s="48"/>
      <c r="O39" s="48"/>
      <c r="AE39" t="s">
        <v>321</v>
      </c>
    </row>
    <row r="40" spans="10:31" ht="15.6" customHeight="1">
      <c r="J40" s="45" t="s">
        <v>201</v>
      </c>
      <c r="K40" s="76" t="s">
        <v>354</v>
      </c>
      <c r="L40" s="48"/>
      <c r="M40" s="48"/>
      <c r="N40" s="48"/>
      <c r="O40" s="48"/>
    </row>
    <row r="41" spans="10:31" ht="15.6" customHeight="1">
      <c r="J41" s="45" t="s">
        <v>188</v>
      </c>
      <c r="K41" s="76" t="s">
        <v>355</v>
      </c>
      <c r="L41" s="48"/>
      <c r="M41" s="48"/>
      <c r="N41" s="48"/>
      <c r="O41" s="48"/>
    </row>
    <row r="42" spans="10:31" ht="15.6" customHeight="1">
      <c r="J42" s="45" t="s">
        <v>212</v>
      </c>
      <c r="K42" s="76" t="s">
        <v>356</v>
      </c>
      <c r="L42" s="48"/>
      <c r="M42" s="48"/>
      <c r="N42" s="48"/>
      <c r="O42" s="48"/>
    </row>
    <row r="43" spans="10:31" ht="15.6" customHeight="1">
      <c r="J43" s="45" t="s">
        <v>199</v>
      </c>
      <c r="K43" s="76" t="s">
        <v>357</v>
      </c>
      <c r="L43" s="48"/>
      <c r="M43" s="48"/>
      <c r="N43" s="48"/>
      <c r="O43" s="48"/>
    </row>
    <row r="44" spans="10:31" ht="15.6" customHeight="1">
      <c r="J44" s="45" t="s">
        <v>203</v>
      </c>
      <c r="K44" s="76" t="s">
        <v>358</v>
      </c>
      <c r="L44" s="48"/>
      <c r="M44" s="48"/>
      <c r="N44" s="48"/>
      <c r="O44" s="48"/>
    </row>
    <row r="45" spans="10:31" ht="15.6" customHeight="1">
      <c r="J45" s="45" t="s">
        <v>166</v>
      </c>
      <c r="K45" s="76" t="s">
        <v>359</v>
      </c>
      <c r="L45" s="48"/>
      <c r="M45" s="48"/>
      <c r="N45" s="48"/>
      <c r="O45" s="48"/>
    </row>
    <row r="46" spans="10:31" ht="15.6" customHeight="1">
      <c r="J46" s="45" t="s">
        <v>152</v>
      </c>
      <c r="K46" s="76" t="s">
        <v>360</v>
      </c>
      <c r="L46" s="48"/>
      <c r="M46" s="48"/>
      <c r="N46" s="48"/>
      <c r="O46" s="48"/>
    </row>
    <row r="47" spans="10:31" ht="15.6" customHeight="1">
      <c r="J47" s="46" t="s">
        <v>210</v>
      </c>
      <c r="K47" s="76" t="s">
        <v>361</v>
      </c>
      <c r="L47" s="48"/>
      <c r="M47" s="48"/>
      <c r="N47" s="48"/>
      <c r="O47" s="48"/>
    </row>
    <row r="48" spans="10:31" ht="15.6" customHeight="1">
      <c r="J48" s="45" t="s">
        <v>220</v>
      </c>
      <c r="K48" s="76" t="s">
        <v>362</v>
      </c>
      <c r="L48" s="48"/>
      <c r="M48" s="48"/>
      <c r="N48" s="48"/>
      <c r="O48" s="48"/>
    </row>
    <row r="49" spans="10:15" ht="15.6" customHeight="1">
      <c r="J49" s="45" t="s">
        <v>191</v>
      </c>
      <c r="K49" s="76" t="s">
        <v>363</v>
      </c>
      <c r="L49" s="48"/>
      <c r="M49" s="48"/>
      <c r="N49" s="48"/>
      <c r="O49" s="48"/>
    </row>
    <row r="50" spans="10:15" ht="15.6" customHeight="1">
      <c r="J50" s="45" t="s">
        <v>222</v>
      </c>
      <c r="K50" s="76" t="s">
        <v>364</v>
      </c>
      <c r="L50" s="48"/>
      <c r="M50" s="48"/>
      <c r="N50" s="48"/>
      <c r="O50" s="48"/>
    </row>
    <row r="51" spans="10:15" ht="15.6" customHeight="1">
      <c r="J51" s="45" t="s">
        <v>230</v>
      </c>
      <c r="K51" s="76" t="s">
        <v>365</v>
      </c>
      <c r="L51" s="48"/>
      <c r="M51" s="48"/>
      <c r="N51" s="48"/>
      <c r="O51" s="48"/>
    </row>
    <row r="52" spans="10:15" ht="15.6" customHeight="1">
      <c r="J52" s="45" t="s">
        <v>202</v>
      </c>
      <c r="K52" s="76" t="s">
        <v>366</v>
      </c>
      <c r="L52" s="48"/>
      <c r="M52" s="48"/>
      <c r="N52" s="48"/>
      <c r="O52" s="48"/>
    </row>
    <row r="53" spans="10:15" ht="15.6" customHeight="1">
      <c r="J53" s="45" t="s">
        <v>213</v>
      </c>
      <c r="K53" s="76" t="s">
        <v>367</v>
      </c>
      <c r="L53" s="48"/>
      <c r="M53" s="48"/>
      <c r="N53" s="48"/>
      <c r="O53" s="48"/>
    </row>
    <row r="54" spans="10:15" ht="15.6" customHeight="1">
      <c r="J54" s="45" t="s">
        <v>241</v>
      </c>
      <c r="K54" s="76" t="s">
        <v>368</v>
      </c>
      <c r="L54" s="48"/>
      <c r="M54" s="48"/>
      <c r="N54" s="48"/>
      <c r="O54" s="48"/>
    </row>
    <row r="55" spans="10:15" ht="15.6" customHeight="1">
      <c r="J55" s="45" t="s">
        <v>214</v>
      </c>
      <c r="K55" s="76" t="s">
        <v>369</v>
      </c>
      <c r="L55" s="48"/>
      <c r="M55" s="48"/>
      <c r="N55" s="48"/>
      <c r="O55" s="48"/>
    </row>
    <row r="56" spans="10:15" ht="15.6" customHeight="1">
      <c r="J56" s="45" t="s">
        <v>223</v>
      </c>
      <c r="K56" s="76" t="s">
        <v>370</v>
      </c>
      <c r="L56" s="48"/>
      <c r="M56" s="48"/>
      <c r="N56" s="48"/>
      <c r="O56" s="48"/>
    </row>
    <row r="57" spans="10:15" ht="15.6" customHeight="1">
      <c r="J57" s="45" t="s">
        <v>224</v>
      </c>
      <c r="K57" s="76" t="s">
        <v>371</v>
      </c>
      <c r="L57" s="48"/>
      <c r="M57" s="48"/>
      <c r="N57" s="48"/>
      <c r="O57" s="48"/>
    </row>
    <row r="58" spans="10:15" ht="15.6" customHeight="1">
      <c r="J58" s="45" t="s">
        <v>255</v>
      </c>
      <c r="K58" s="76" t="s">
        <v>372</v>
      </c>
      <c r="L58" s="48"/>
      <c r="M58" s="48"/>
      <c r="N58" s="48"/>
      <c r="O58" s="48"/>
    </row>
    <row r="59" spans="10:15" ht="15.6" customHeight="1">
      <c r="J59" s="45" t="s">
        <v>177</v>
      </c>
      <c r="K59" s="76" t="s">
        <v>373</v>
      </c>
      <c r="L59" s="48"/>
      <c r="M59" s="48"/>
      <c r="N59" s="48"/>
      <c r="O59" s="48"/>
    </row>
    <row r="60" spans="10:15" ht="15.6" customHeight="1">
      <c r="J60" s="45" t="s">
        <v>233</v>
      </c>
      <c r="K60" s="76" t="s">
        <v>374</v>
      </c>
      <c r="L60" s="48"/>
      <c r="M60" s="48"/>
      <c r="N60" s="48"/>
      <c r="O60" s="48"/>
    </row>
    <row r="61" spans="10:15" ht="15.6" customHeight="1">
      <c r="J61" s="45" t="s">
        <v>232</v>
      </c>
      <c r="K61" s="76" t="s">
        <v>375</v>
      </c>
      <c r="L61" s="48"/>
      <c r="M61" s="48"/>
      <c r="N61" s="48"/>
      <c r="O61" s="48"/>
    </row>
    <row r="62" spans="10:15" ht="15.6" customHeight="1">
      <c r="J62" s="45" t="s">
        <v>187</v>
      </c>
      <c r="K62" s="76" t="s">
        <v>376</v>
      </c>
      <c r="L62" s="48"/>
      <c r="M62" s="48"/>
      <c r="N62" s="48"/>
      <c r="O62" s="48"/>
    </row>
    <row r="63" spans="10:15" ht="15.6" customHeight="1">
      <c r="J63" s="45" t="s">
        <v>252</v>
      </c>
      <c r="K63" s="76" t="s">
        <v>377</v>
      </c>
      <c r="L63" s="48"/>
      <c r="M63" s="48"/>
      <c r="N63" s="48"/>
      <c r="O63" s="48"/>
    </row>
    <row r="64" spans="10:15" ht="15.6" customHeight="1">
      <c r="J64" s="46" t="s">
        <v>198</v>
      </c>
      <c r="K64" s="76" t="s">
        <v>378</v>
      </c>
      <c r="L64" s="48"/>
      <c r="M64" s="48"/>
      <c r="N64" s="48"/>
      <c r="O64" s="48"/>
    </row>
    <row r="65" spans="10:15" ht="15.6" customHeight="1">
      <c r="J65" s="45" t="s">
        <v>156</v>
      </c>
      <c r="K65" s="76" t="s">
        <v>379</v>
      </c>
      <c r="L65" s="48"/>
      <c r="M65" s="48"/>
      <c r="N65" s="48"/>
      <c r="O65" s="48"/>
    </row>
    <row r="66" spans="10:15" ht="15.6" customHeight="1">
      <c r="J66" s="45" t="s">
        <v>291</v>
      </c>
      <c r="K66" s="76" t="s">
        <v>380</v>
      </c>
      <c r="L66" s="48"/>
      <c r="M66" s="48"/>
      <c r="N66" s="48"/>
      <c r="O66" s="48"/>
    </row>
    <row r="67" spans="10:15" ht="15.6" customHeight="1">
      <c r="J67" s="45" t="s">
        <v>243</v>
      </c>
      <c r="K67" s="76" t="s">
        <v>381</v>
      </c>
      <c r="L67" s="48"/>
      <c r="M67" s="48"/>
      <c r="N67" s="48"/>
      <c r="O67" s="48"/>
    </row>
    <row r="68" spans="10:15" ht="15.6" customHeight="1">
      <c r="J68" s="45" t="s">
        <v>254</v>
      </c>
      <c r="K68" s="76" t="s">
        <v>382</v>
      </c>
      <c r="L68" s="48"/>
      <c r="M68" s="48"/>
      <c r="N68" s="48"/>
      <c r="O68" s="48"/>
    </row>
    <row r="69" spans="10:15" ht="15.6" customHeight="1">
      <c r="J69" s="45" t="s">
        <v>209</v>
      </c>
      <c r="K69" s="76" t="s">
        <v>383</v>
      </c>
      <c r="L69" s="48"/>
      <c r="M69" s="48"/>
      <c r="N69" s="48"/>
      <c r="O69" s="48"/>
    </row>
    <row r="70" spans="10:15" ht="15.6" customHeight="1">
      <c r="J70" s="45" t="s">
        <v>168</v>
      </c>
      <c r="K70" s="76" t="s">
        <v>384</v>
      </c>
      <c r="L70" s="48"/>
      <c r="M70" s="48"/>
      <c r="N70" s="48"/>
      <c r="O70" s="48"/>
    </row>
    <row r="71" spans="10:15" ht="15.6" customHeight="1">
      <c r="J71" s="45" t="s">
        <v>244</v>
      </c>
      <c r="K71" s="76" t="s">
        <v>385</v>
      </c>
      <c r="L71" s="48"/>
      <c r="M71" s="48"/>
      <c r="N71" s="48"/>
      <c r="O71" s="48"/>
    </row>
    <row r="72" spans="10:15" ht="15.6" customHeight="1">
      <c r="J72" s="45" t="s">
        <v>263</v>
      </c>
      <c r="K72" s="76" t="s">
        <v>386</v>
      </c>
      <c r="L72" s="48"/>
      <c r="M72" s="48"/>
      <c r="N72" s="48"/>
      <c r="O72" s="48"/>
    </row>
    <row r="73" spans="10:15" ht="15.6" customHeight="1">
      <c r="J73" s="45" t="s">
        <v>272</v>
      </c>
      <c r="K73" s="76" t="s">
        <v>387</v>
      </c>
      <c r="L73" s="48"/>
      <c r="M73" s="48"/>
      <c r="N73" s="48"/>
      <c r="O73" s="48"/>
    </row>
    <row r="74" spans="10:15" ht="15.6" customHeight="1">
      <c r="J74" s="45" t="s">
        <v>179</v>
      </c>
      <c r="K74" s="76" t="s">
        <v>388</v>
      </c>
      <c r="L74" s="48"/>
      <c r="M74" s="48"/>
      <c r="N74" s="48"/>
      <c r="O74" s="48"/>
    </row>
    <row r="75" spans="10:15" ht="15.6" customHeight="1">
      <c r="J75" s="45" t="s">
        <v>234</v>
      </c>
      <c r="K75" s="76" t="s">
        <v>389</v>
      </c>
      <c r="L75" s="48"/>
      <c r="M75" s="48"/>
      <c r="N75" s="48"/>
      <c r="O75" s="48"/>
    </row>
    <row r="76" spans="10:15" ht="15.6" customHeight="1">
      <c r="J76" s="45" t="s">
        <v>245</v>
      </c>
      <c r="K76" s="76" t="s">
        <v>390</v>
      </c>
      <c r="L76" s="48"/>
      <c r="M76" s="48"/>
      <c r="N76" s="48"/>
      <c r="O76" s="48"/>
    </row>
    <row r="77" spans="10:15" ht="15.6" customHeight="1">
      <c r="J77" s="45" t="s">
        <v>256</v>
      </c>
      <c r="K77" s="76" t="s">
        <v>391</v>
      </c>
      <c r="L77" s="48"/>
      <c r="M77" s="48"/>
      <c r="N77" s="48"/>
      <c r="O77" s="48"/>
    </row>
    <row r="78" spans="10:15" ht="15.6" customHeight="1">
      <c r="J78" s="45" t="s">
        <v>183</v>
      </c>
      <c r="K78" s="76" t="s">
        <v>392</v>
      </c>
      <c r="L78" s="48"/>
      <c r="M78" s="48"/>
      <c r="N78" s="48"/>
      <c r="O78" s="48"/>
    </row>
    <row r="79" spans="10:15" ht="15.6" customHeight="1">
      <c r="J79" s="45" t="s">
        <v>193</v>
      </c>
      <c r="K79" s="76" t="s">
        <v>393</v>
      </c>
      <c r="L79" s="48"/>
      <c r="M79" s="48"/>
      <c r="N79" s="48"/>
      <c r="O79" s="48"/>
    </row>
    <row r="80" spans="10:15" ht="15.6" customHeight="1">
      <c r="J80" s="45" t="s">
        <v>261</v>
      </c>
      <c r="K80" s="76" t="s">
        <v>394</v>
      </c>
      <c r="L80" s="48"/>
      <c r="M80" s="48"/>
      <c r="N80" s="48"/>
      <c r="O80" s="48"/>
    </row>
    <row r="81" spans="10:15" ht="15.6" customHeight="1">
      <c r="J81" s="45" t="s">
        <v>265</v>
      </c>
      <c r="K81" s="76" t="s">
        <v>395</v>
      </c>
      <c r="L81" s="48"/>
      <c r="M81" s="48"/>
      <c r="N81" s="48"/>
      <c r="O81" s="48"/>
    </row>
    <row r="82" spans="10:15" ht="15.6" customHeight="1">
      <c r="J82" s="45" t="s">
        <v>204</v>
      </c>
      <c r="K82" s="76" t="s">
        <v>396</v>
      </c>
      <c r="L82" s="48"/>
      <c r="M82" s="48"/>
      <c r="N82" s="48"/>
      <c r="O82" s="48"/>
    </row>
    <row r="83" spans="10:15" ht="15.6" customHeight="1">
      <c r="J83" s="45" t="s">
        <v>215</v>
      </c>
      <c r="K83" s="76" t="s">
        <v>397</v>
      </c>
      <c r="L83" s="48"/>
      <c r="M83" s="48"/>
      <c r="N83" s="48"/>
      <c r="O83" s="48"/>
    </row>
    <row r="84" spans="10:15" ht="15.6" customHeight="1">
      <c r="J84" s="45" t="s">
        <v>189</v>
      </c>
      <c r="K84" s="76" t="s">
        <v>398</v>
      </c>
      <c r="L84" s="48"/>
      <c r="M84" s="48"/>
      <c r="N84" s="48"/>
      <c r="O84" s="48"/>
    </row>
    <row r="85" spans="10:15" ht="15.6" customHeight="1">
      <c r="J85" s="45" t="s">
        <v>281</v>
      </c>
      <c r="K85" s="76" t="s">
        <v>399</v>
      </c>
      <c r="L85" s="48"/>
      <c r="M85" s="48"/>
      <c r="N85" s="48"/>
      <c r="O85" s="48"/>
    </row>
    <row r="86" spans="10:15" ht="15.6" customHeight="1">
      <c r="J86" s="45" t="s">
        <v>290</v>
      </c>
      <c r="K86" s="76" t="s">
        <v>400</v>
      </c>
      <c r="L86" s="48"/>
      <c r="M86" s="48"/>
      <c r="N86" s="48"/>
      <c r="O86" s="48"/>
    </row>
    <row r="87" spans="10:15" ht="15.6" customHeight="1">
      <c r="J87" s="45" t="s">
        <v>200</v>
      </c>
      <c r="K87" s="76" t="s">
        <v>401</v>
      </c>
      <c r="L87" s="48"/>
      <c r="M87" s="48"/>
      <c r="N87" s="48"/>
      <c r="O87" s="48"/>
    </row>
    <row r="88" spans="10:15" ht="15.6" customHeight="1">
      <c r="J88" s="45" t="s">
        <v>225</v>
      </c>
      <c r="K88" s="76" t="s">
        <v>402</v>
      </c>
      <c r="L88" s="48"/>
      <c r="M88" s="48"/>
      <c r="N88" s="48"/>
      <c r="O88" s="48"/>
    </row>
    <row r="89" spans="10:15" ht="15.6" customHeight="1">
      <c r="J89" s="46" t="s">
        <v>297</v>
      </c>
      <c r="K89" s="76" t="s">
        <v>403</v>
      </c>
      <c r="L89" s="48"/>
      <c r="M89" s="48"/>
      <c r="N89" s="48"/>
      <c r="O89" s="48"/>
    </row>
    <row r="90" spans="10:15" ht="15.6" customHeight="1">
      <c r="J90" s="45" t="s">
        <v>303</v>
      </c>
      <c r="K90" s="76" t="s">
        <v>404</v>
      </c>
      <c r="L90" s="48"/>
      <c r="M90" s="48"/>
      <c r="N90" s="48"/>
      <c r="O90" s="48"/>
    </row>
    <row r="91" spans="10:15" ht="15.6" customHeight="1">
      <c r="J91" s="45" t="s">
        <v>221</v>
      </c>
      <c r="K91" s="76" t="s">
        <v>405</v>
      </c>
      <c r="L91" s="48"/>
      <c r="M91" s="48"/>
      <c r="N91" s="48"/>
      <c r="O91" s="48"/>
    </row>
    <row r="92" spans="10:15" ht="15.6" customHeight="1">
      <c r="J92" s="45" t="s">
        <v>270</v>
      </c>
      <c r="K92" s="76" t="s">
        <v>406</v>
      </c>
      <c r="L92" s="48"/>
      <c r="M92" s="48"/>
      <c r="N92" s="48"/>
      <c r="O92" s="48"/>
    </row>
    <row r="93" spans="10:15" ht="15.6" customHeight="1">
      <c r="J93" s="45" t="s">
        <v>264</v>
      </c>
      <c r="K93" s="76" t="s">
        <v>407</v>
      </c>
      <c r="L93" s="48"/>
      <c r="M93" s="48"/>
      <c r="N93" s="48"/>
      <c r="O93" s="48"/>
    </row>
    <row r="94" spans="10:15" ht="15.6" customHeight="1">
      <c r="J94" s="45" t="s">
        <v>274</v>
      </c>
      <c r="K94" s="76" t="s">
        <v>408</v>
      </c>
      <c r="L94" s="48"/>
      <c r="M94" s="48"/>
      <c r="N94" s="48"/>
      <c r="O94" s="48"/>
    </row>
    <row r="95" spans="10:15" ht="15.6" customHeight="1">
      <c r="J95" s="45" t="s">
        <v>273</v>
      </c>
      <c r="K95" s="76" t="s">
        <v>409</v>
      </c>
      <c r="L95" s="48"/>
      <c r="M95" s="48"/>
      <c r="N95" s="48"/>
      <c r="O95" s="48"/>
    </row>
    <row r="96" spans="10:15" ht="15.6" customHeight="1">
      <c r="J96" s="45" t="s">
        <v>231</v>
      </c>
      <c r="K96" s="76" t="s">
        <v>410</v>
      </c>
      <c r="L96" s="48"/>
      <c r="M96" s="48"/>
      <c r="N96" s="48"/>
      <c r="O96" s="48"/>
    </row>
    <row r="97" spans="10:15" ht="15.6" customHeight="1">
      <c r="J97" s="45" t="s">
        <v>279</v>
      </c>
      <c r="K97" s="76" t="s">
        <v>411</v>
      </c>
      <c r="L97" s="48"/>
      <c r="M97" s="48"/>
      <c r="N97" s="48"/>
      <c r="O97" s="48"/>
    </row>
    <row r="98" spans="10:15" ht="15.6" customHeight="1">
      <c r="J98" s="45" t="s">
        <v>310</v>
      </c>
      <c r="K98" s="76" t="s">
        <v>412</v>
      </c>
      <c r="L98" s="48"/>
      <c r="M98" s="48"/>
      <c r="N98" s="48"/>
      <c r="O98" s="48"/>
    </row>
    <row r="99" spans="10:15" ht="15.6" customHeight="1">
      <c r="J99" s="45" t="s">
        <v>219</v>
      </c>
      <c r="K99" s="76" t="s">
        <v>413</v>
      </c>
      <c r="L99" s="48"/>
      <c r="M99" s="48"/>
      <c r="N99" s="48"/>
      <c r="O99" s="48"/>
    </row>
    <row r="100" spans="10:15" ht="15.6" customHeight="1">
      <c r="J100" s="45" t="s">
        <v>229</v>
      </c>
      <c r="K100" s="76" t="s">
        <v>414</v>
      </c>
      <c r="L100" s="48"/>
      <c r="M100" s="48"/>
      <c r="N100" s="48"/>
      <c r="O100" s="48"/>
    </row>
    <row r="101" spans="10:15" ht="15.6" customHeight="1">
      <c r="J101" s="45" t="s">
        <v>316</v>
      </c>
      <c r="K101" s="76" t="s">
        <v>415</v>
      </c>
      <c r="L101" s="48"/>
      <c r="M101" s="48"/>
      <c r="N101" s="48"/>
      <c r="O101" s="48"/>
    </row>
    <row r="102" spans="10:15" ht="15.6" customHeight="1">
      <c r="J102" s="45" t="s">
        <v>242</v>
      </c>
      <c r="K102" s="76" t="s">
        <v>416</v>
      </c>
      <c r="L102" s="48"/>
      <c r="M102" s="48"/>
      <c r="N102" s="48"/>
      <c r="O102" s="48"/>
    </row>
    <row r="103" spans="10:15" ht="15.6" customHeight="1">
      <c r="J103" s="45" t="s">
        <v>211</v>
      </c>
      <c r="K103" s="76" t="s">
        <v>417</v>
      </c>
      <c r="L103" s="48"/>
      <c r="M103" s="48"/>
      <c r="N103" s="48"/>
      <c r="O103" s="48"/>
    </row>
    <row r="104" spans="10:15" ht="15.6" customHeight="1">
      <c r="J104" s="45" t="s">
        <v>235</v>
      </c>
      <c r="K104" s="76" t="s">
        <v>418</v>
      </c>
      <c r="L104" s="48"/>
      <c r="M104" s="48"/>
      <c r="N104" s="48"/>
      <c r="O104" s="48"/>
    </row>
    <row r="105" spans="10:15" ht="15.6" customHeight="1">
      <c r="J105" s="45" t="s">
        <v>253</v>
      </c>
      <c r="K105" s="76" t="s">
        <v>419</v>
      </c>
      <c r="L105" s="48"/>
      <c r="M105" s="48"/>
      <c r="N105" s="48"/>
      <c r="O105" s="48"/>
    </row>
    <row r="106" spans="10:15" ht="15.6" customHeight="1">
      <c r="J106" s="45" t="s">
        <v>288</v>
      </c>
      <c r="K106" s="76" t="s">
        <v>420</v>
      </c>
      <c r="L106" s="48"/>
      <c r="M106" s="48"/>
      <c r="N106" s="48"/>
      <c r="O106" s="48"/>
    </row>
    <row r="107" spans="10:15" ht="15.6" customHeight="1">
      <c r="J107" s="45" t="s">
        <v>283</v>
      </c>
      <c r="K107" s="76" t="s">
        <v>421</v>
      </c>
      <c r="L107" s="48"/>
      <c r="M107" s="48"/>
      <c r="N107" s="48"/>
      <c r="O107" s="48"/>
    </row>
    <row r="108" spans="10:15" ht="15.6" customHeight="1">
      <c r="J108" s="45" t="s">
        <v>262</v>
      </c>
      <c r="K108" s="76" t="s">
        <v>422</v>
      </c>
      <c r="L108" s="48"/>
      <c r="M108" s="48"/>
      <c r="N108" s="48"/>
      <c r="O108" s="48"/>
    </row>
    <row r="109" spans="10:15" ht="15.6" customHeight="1">
      <c r="J109" s="45" t="s">
        <v>257</v>
      </c>
      <c r="K109" s="76" t="s">
        <v>423</v>
      </c>
      <c r="L109" s="48"/>
      <c r="M109" s="48"/>
      <c r="N109" s="48"/>
      <c r="O109" s="48"/>
    </row>
    <row r="110" spans="10:15" ht="15.6" customHeight="1">
      <c r="J110" s="45" t="s">
        <v>271</v>
      </c>
      <c r="K110" s="76" t="s">
        <v>424</v>
      </c>
      <c r="L110" s="48"/>
      <c r="M110" s="48"/>
      <c r="N110" s="48"/>
      <c r="O110" s="48"/>
    </row>
    <row r="111" spans="10:15" ht="15.6" customHeight="1">
      <c r="J111" s="45" t="s">
        <v>246</v>
      </c>
      <c r="K111" s="76" t="s">
        <v>425</v>
      </c>
      <c r="L111" s="48"/>
      <c r="M111" s="48"/>
      <c r="N111" s="48"/>
      <c r="O111" s="48"/>
    </row>
    <row r="112" spans="10:15" ht="15.6" customHeight="1">
      <c r="J112" s="45" t="s">
        <v>280</v>
      </c>
      <c r="K112" s="76" t="s">
        <v>426</v>
      </c>
      <c r="L112" s="48"/>
      <c r="M112" s="48"/>
      <c r="N112" s="48"/>
      <c r="O112" s="48"/>
    </row>
    <row r="113" spans="10:15" ht="15.6" customHeight="1">
      <c r="J113" s="45" t="s">
        <v>289</v>
      </c>
      <c r="K113" s="76" t="s">
        <v>427</v>
      </c>
      <c r="L113" s="48"/>
      <c r="M113" s="48"/>
      <c r="N113" s="48"/>
      <c r="O113" s="48"/>
    </row>
    <row r="114" spans="10:15" ht="15.6" customHeight="1">
      <c r="J114" s="45" t="s">
        <v>282</v>
      </c>
      <c r="K114" s="76" t="s">
        <v>428</v>
      </c>
      <c r="L114" s="48"/>
      <c r="M114" s="48"/>
      <c r="N114" s="48"/>
      <c r="O114" s="48"/>
    </row>
    <row r="115" spans="10:15" ht="15.6" customHeight="1">
      <c r="J115" s="45" t="s">
        <v>296</v>
      </c>
      <c r="K115" s="76" t="s">
        <v>429</v>
      </c>
      <c r="L115" s="48"/>
      <c r="M115" s="48"/>
      <c r="N115" s="48"/>
      <c r="O115" s="48"/>
    </row>
    <row r="116" spans="10:15" ht="15.6" customHeight="1">
      <c r="J116" s="45" t="s">
        <v>172</v>
      </c>
      <c r="K116" s="76" t="s">
        <v>430</v>
      </c>
      <c r="L116" s="48"/>
      <c r="M116" s="48"/>
      <c r="N116" s="48"/>
      <c r="O116" s="48"/>
    </row>
    <row r="117" spans="10:15" ht="15.6" customHeight="1">
      <c r="J117" s="45" t="s">
        <v>292</v>
      </c>
      <c r="K117" s="76" t="s">
        <v>431</v>
      </c>
      <c r="L117" s="48"/>
      <c r="M117" s="48"/>
      <c r="N117" s="48"/>
      <c r="O117" s="48"/>
    </row>
    <row r="118" spans="10:15" ht="15.6" customHeight="1">
      <c r="J118" s="45" t="s">
        <v>302</v>
      </c>
      <c r="K118" s="76" t="s">
        <v>432</v>
      </c>
      <c r="L118" s="48"/>
      <c r="M118" s="48"/>
      <c r="N118" s="48"/>
      <c r="O118" s="48"/>
    </row>
    <row r="119" spans="10:15" ht="15.6" customHeight="1">
      <c r="J119" s="45" t="s">
        <v>240</v>
      </c>
      <c r="K119" s="76" t="s">
        <v>433</v>
      </c>
      <c r="L119" s="48"/>
      <c r="M119" s="48"/>
      <c r="N119" s="48"/>
      <c r="O119" s="48"/>
    </row>
    <row r="120" spans="10:15" ht="15.6" customHeight="1">
      <c r="J120" s="45" t="s">
        <v>251</v>
      </c>
      <c r="K120" s="76" t="s">
        <v>434</v>
      </c>
      <c r="L120" s="48"/>
      <c r="M120" s="48"/>
      <c r="N120" s="48"/>
      <c r="O120" s="48"/>
    </row>
    <row r="121" spans="10:15" ht="15.6" customHeight="1">
      <c r="J121" s="45" t="s">
        <v>295</v>
      </c>
      <c r="K121" s="76" t="s">
        <v>435</v>
      </c>
      <c r="L121" s="48"/>
      <c r="M121" s="48"/>
      <c r="N121" s="48"/>
      <c r="O121" s="48"/>
    </row>
    <row r="122" spans="10:15" ht="15.6" customHeight="1">
      <c r="J122" s="45" t="s">
        <v>298</v>
      </c>
      <c r="K122" s="76" t="s">
        <v>436</v>
      </c>
      <c r="L122" s="48"/>
      <c r="M122" s="48"/>
      <c r="N122" s="48"/>
      <c r="O122" s="48"/>
    </row>
    <row r="123" spans="10:15" ht="15.6" customHeight="1">
      <c r="J123" s="45" t="s">
        <v>309</v>
      </c>
      <c r="K123" s="76" t="s">
        <v>437</v>
      </c>
      <c r="L123" s="48"/>
      <c r="M123" s="48"/>
      <c r="N123" s="48"/>
      <c r="O123" s="48"/>
    </row>
    <row r="124" spans="10:15" ht="15.6" customHeight="1">
      <c r="J124" s="45" t="s">
        <v>304</v>
      </c>
      <c r="K124" s="76" t="s">
        <v>438</v>
      </c>
      <c r="L124" s="48"/>
      <c r="M124" s="48"/>
      <c r="N124" s="48"/>
      <c r="O124" s="48"/>
    </row>
    <row r="125" spans="10:15" ht="15.6" customHeight="1">
      <c r="J125" s="46" t="s">
        <v>315</v>
      </c>
      <c r="K125" s="76" t="s">
        <v>439</v>
      </c>
      <c r="L125" s="48"/>
      <c r="M125" s="48"/>
      <c r="N125" s="48"/>
      <c r="O125" s="48"/>
    </row>
    <row r="126" spans="10:15" ht="15.6" customHeight="1">
      <c r="J126" s="47" t="s">
        <v>319</v>
      </c>
      <c r="K126" s="76" t="s">
        <v>440</v>
      </c>
      <c r="M126" s="48"/>
      <c r="N126" s="48"/>
      <c r="O126" s="48"/>
    </row>
    <row r="127" spans="10:15" ht="15.6" customHeight="1">
      <c r="M127" s="48"/>
      <c r="N127" s="48"/>
      <c r="O127" s="48"/>
    </row>
  </sheetData>
  <sheetProtection algorithmName="SHA-512" hashValue="bR6gBAbNmEb5JDqfJ5Dktdl4ovd1wDkdTWd0/WoWytB/lOdKTRTX7sA5/I52R1hbKcMzqfD1qjgDpBcTD6RBHQ==" saltValue="i4Nn9MkRw52tykwBg4EFcQ==" spinCount="100000" sheet="1" objects="1" scenarios="1" selectLockedCells="1" selectUnlockedCells="1"/>
  <sortState xmlns:xlrd2="http://schemas.microsoft.com/office/spreadsheetml/2017/richdata2" ref="J5:J126">
    <sortCondition ref="J3:J126"/>
  </sortState>
  <conditionalFormatting sqref="M2:T2 M3:M9">
    <cfRule type="cellIs" dxfId="16" priority="2" stopIfTrue="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12E1-8D45-463B-9DD5-CA2DE278F4C0}">
  <sheetPr>
    <tabColor rgb="FF92D050"/>
  </sheetPr>
  <dimension ref="A1:P55"/>
  <sheetViews>
    <sheetView zoomScale="70" zoomScaleNormal="70" workbookViewId="0">
      <pane ySplit="1" topLeftCell="A8" activePane="bottomLeft" state="frozen"/>
      <selection pane="bottomLeft" activeCell="F27" sqref="F27"/>
    </sheetView>
  </sheetViews>
  <sheetFormatPr defaultRowHeight="17.100000000000001" customHeight="1"/>
  <cols>
    <col min="1" max="1" width="23.42578125" style="79" bestFit="1" customWidth="1"/>
    <col min="2" max="2" width="47" style="96" bestFit="1" customWidth="1"/>
    <col min="3" max="3" width="11.42578125" style="96" bestFit="1" customWidth="1"/>
    <col min="4" max="4" width="14.5703125" style="79" bestFit="1" customWidth="1"/>
    <col min="5" max="5" width="15" style="79" bestFit="1" customWidth="1"/>
    <col min="6" max="6" width="21.140625" style="79" bestFit="1" customWidth="1"/>
    <col min="7" max="7" width="12.5703125" style="79" bestFit="1" customWidth="1"/>
    <col min="8" max="8" width="8.7109375" style="79" bestFit="1" customWidth="1"/>
    <col min="9" max="9" width="23.7109375" style="79" bestFit="1" customWidth="1"/>
    <col min="10" max="10" width="16.85546875" style="79" bestFit="1" customWidth="1"/>
    <col min="11" max="11" width="35.5703125" style="79" bestFit="1" customWidth="1"/>
    <col min="12" max="12" width="23.140625" style="80" bestFit="1" customWidth="1"/>
    <col min="13" max="13" width="255.5703125" style="80" bestFit="1" customWidth="1"/>
    <col min="14" max="14" width="15.5703125" style="80" bestFit="1" customWidth="1"/>
    <col min="15" max="15" width="57.85546875" style="80" bestFit="1" customWidth="1"/>
    <col min="16" max="16" width="50.5703125" style="34" bestFit="1" customWidth="1"/>
    <col min="17" max="17" width="15.28515625" bestFit="1" customWidth="1"/>
    <col min="18" max="18" width="19.5703125" bestFit="1" customWidth="1"/>
    <col min="19" max="19" width="18.42578125" bestFit="1" customWidth="1"/>
    <col min="20" max="20" width="25.140625" bestFit="1" customWidth="1"/>
    <col min="21" max="21" width="15" bestFit="1" customWidth="1"/>
  </cols>
  <sheetData>
    <row r="1" spans="1:16" ht="17.100000000000001" customHeight="1">
      <c r="A1" t="s">
        <v>441</v>
      </c>
      <c r="B1" t="s">
        <v>442</v>
      </c>
      <c r="C1" s="82" t="s">
        <v>443</v>
      </c>
      <c r="D1" t="s">
        <v>444</v>
      </c>
      <c r="E1" t="s">
        <v>445</v>
      </c>
      <c r="F1" t="s">
        <v>446</v>
      </c>
      <c r="G1" t="s">
        <v>90</v>
      </c>
      <c r="H1" t="s">
        <v>447</v>
      </c>
      <c r="I1" t="s">
        <v>448</v>
      </c>
      <c r="J1" t="s">
        <v>449</v>
      </c>
      <c r="K1" t="s">
        <v>450</v>
      </c>
      <c r="L1" t="s">
        <v>451</v>
      </c>
      <c r="M1" s="34" t="s">
        <v>452</v>
      </c>
      <c r="N1" s="34" t="s">
        <v>52</v>
      </c>
      <c r="O1" s="34" t="s">
        <v>8</v>
      </c>
      <c r="P1" s="34" t="s">
        <v>9</v>
      </c>
    </row>
    <row r="2" spans="1:16" ht="17.100000000000001" customHeight="1">
      <c r="A2" t="s">
        <v>453</v>
      </c>
      <c r="B2" t="str">
        <f>IF('Ambo Section A'!E5="","",'Ambo Section A'!E5)</f>
        <v/>
      </c>
      <c r="C2" s="82">
        <f>IF('Ambo Section A'!E6="","",'Ambo Section A'!E6)</f>
        <v>46204</v>
      </c>
      <c r="D2"/>
      <c r="E2" t="str">
        <f>IF('Ambo Section A'!E4="","",'Ambo Section A'!E4)</f>
        <v/>
      </c>
      <c r="F2"/>
      <c r="G2"/>
      <c r="H2"/>
      <c r="I2" t="s">
        <v>454</v>
      </c>
      <c r="J2" t="s">
        <v>455</v>
      </c>
      <c r="K2" t="s">
        <v>10</v>
      </c>
      <c r="L2">
        <v>1.1000000000000001</v>
      </c>
      <c r="M2" s="34" t="str">
        <f>IF('Ambo Section A'!D11="","",'Ambo Section A'!D11)</f>
        <v xml:space="preserve">The Board has assured the Trust Winter Plan for 2026/27. </v>
      </c>
      <c r="N2" s="34" t="str">
        <f>IF('Ambo Section A'!E11="","",'Ambo Section A'!E11)</f>
        <v/>
      </c>
      <c r="O2" s="34" t="str">
        <f>IF('Ambo Section A'!F11="","",'Ambo Section A'!F11)</f>
        <v/>
      </c>
      <c r="P2" s="34" t="str">
        <f>IF('Ambo Section A'!G11="","",'Ambo Section A'!G11)</f>
        <v/>
      </c>
    </row>
    <row r="3" spans="1:16" ht="17.100000000000001" customHeight="1">
      <c r="A3" t="s">
        <v>453</v>
      </c>
      <c r="B3" t="str">
        <f>IF('Ambo Section A'!E5="","",'Ambo Section A'!E5)</f>
        <v/>
      </c>
      <c r="C3" s="82">
        <f>IF('Ambo Section A'!E6="","",'Ambo Section A'!E6)</f>
        <v>46204</v>
      </c>
      <c r="D3"/>
      <c r="E3" t="str">
        <f>IF('Ambo Section A'!E4="","",'Ambo Section A'!E4)</f>
        <v/>
      </c>
      <c r="F3"/>
      <c r="G3"/>
      <c r="H3"/>
      <c r="I3" t="s">
        <v>454</v>
      </c>
      <c r="J3" t="s">
        <v>456</v>
      </c>
      <c r="K3" t="s">
        <v>10</v>
      </c>
      <c r="L3">
        <v>1.2</v>
      </c>
      <c r="M3" s="34" t="str">
        <f>IF('Ambo Section A'!D12="","",'Ambo Section A'!D12)</f>
        <v>A robust quality and equality impact assessment (QEIA) informed development of the Trust’s plan and has been reviewed by the Board.</v>
      </c>
      <c r="N3" s="34" t="str">
        <f>IF('Ambo Section A'!E12="","",'Ambo Section A'!E12)</f>
        <v/>
      </c>
      <c r="O3" s="34" t="str">
        <f>IF('Ambo Section A'!F12="","",'Ambo Section A'!F12)</f>
        <v/>
      </c>
      <c r="P3" s="34" t="str">
        <f>IF('Ambo Section A'!G12="","",'Ambo Section A'!G12)</f>
        <v/>
      </c>
    </row>
    <row r="4" spans="1:16" ht="17.100000000000001" customHeight="1">
      <c r="A4" t="s">
        <v>453</v>
      </c>
      <c r="B4" t="str">
        <f>IF('Ambo Section A'!E5="","",'Ambo Section A'!E5)</f>
        <v/>
      </c>
      <c r="C4" s="82">
        <f>IF('Ambo Section A'!E6="","",'Ambo Section A'!E6)</f>
        <v>46204</v>
      </c>
      <c r="D4"/>
      <c r="E4" t="str">
        <f>IF('Ambo Section A'!E4="","",'Ambo Section A'!E4)</f>
        <v/>
      </c>
      <c r="F4"/>
      <c r="G4"/>
      <c r="H4"/>
      <c r="I4" t="s">
        <v>454</v>
      </c>
      <c r="J4" t="s">
        <v>457</v>
      </c>
      <c r="K4" t="s">
        <v>10</v>
      </c>
      <c r="L4">
        <v>1.3</v>
      </c>
      <c r="M4" s="34" t="str">
        <f>IF('Ambo Section A'!D13="","",'Ambo Section A'!D13)</f>
        <v>The Trust’s plan was developed with appropriate input from and engagement with all system partners.</v>
      </c>
      <c r="N4" s="34" t="str">
        <f>IF('Ambo Section A'!E13="","",'Ambo Section A'!E13)</f>
        <v/>
      </c>
      <c r="O4" s="34" t="str">
        <f>IF('Ambo Section A'!F13="","",'Ambo Section A'!F13)</f>
        <v/>
      </c>
      <c r="P4" s="34" t="str">
        <f>IF('Ambo Section A'!G13="","",'Ambo Section A'!G13)</f>
        <v/>
      </c>
    </row>
    <row r="5" spans="1:16" ht="17.100000000000001" customHeight="1">
      <c r="A5" t="s">
        <v>453</v>
      </c>
      <c r="B5" t="str">
        <f>IF('Ambo Section A'!E5="","",'Ambo Section A'!E5)</f>
        <v/>
      </c>
      <c r="C5" s="82">
        <f>IF('Ambo Section A'!E6="","",'Ambo Section A'!E6)</f>
        <v>46204</v>
      </c>
      <c r="D5"/>
      <c r="E5" t="str">
        <f>IF('Ambo Section A'!E4="","",'Ambo Section A'!E4)</f>
        <v/>
      </c>
      <c r="F5"/>
      <c r="G5"/>
      <c r="H5"/>
      <c r="I5" t="s">
        <v>454</v>
      </c>
      <c r="J5" t="s">
        <v>458</v>
      </c>
      <c r="K5" t="s">
        <v>10</v>
      </c>
      <c r="L5">
        <v>1.4</v>
      </c>
      <c r="M5" s="34" t="str">
        <f>IF('Ambo Section A'!D14="","",'Ambo Section A'!D14)</f>
        <v>The Board has tested the plan during a regionally-led winter exercise, reviewed the outcome, and incorporated lessons learned.</v>
      </c>
      <c r="N5" s="34" t="str">
        <f>IF('Ambo Section A'!E14="","",'Ambo Section A'!E14)</f>
        <v/>
      </c>
      <c r="O5" s="34" t="str">
        <f>IF('Ambo Section A'!F14="","",'Ambo Section A'!F14)</f>
        <v/>
      </c>
      <c r="P5" s="34" t="str">
        <f>IF('Ambo Section A'!G14="","",'Ambo Section A'!G14)</f>
        <v/>
      </c>
    </row>
    <row r="6" spans="1:16" ht="17.100000000000001" customHeight="1">
      <c r="A6" t="s">
        <v>453</v>
      </c>
      <c r="B6" t="str">
        <f>IF('Ambo Section A'!E5="","",'Ambo Section A'!E5)</f>
        <v/>
      </c>
      <c r="C6" s="82">
        <f>IF('Ambo Section A'!E6="","",'Ambo Section A'!E6)</f>
        <v>46204</v>
      </c>
      <c r="D6"/>
      <c r="E6" t="str">
        <f>IF('Ambo Section A'!E4="","",'Ambo Section A'!E4)</f>
        <v/>
      </c>
      <c r="F6"/>
      <c r="G6"/>
      <c r="H6"/>
      <c r="I6" t="s">
        <v>454</v>
      </c>
      <c r="J6" t="s">
        <v>459</v>
      </c>
      <c r="K6" t="s">
        <v>10</v>
      </c>
      <c r="L6">
        <v>1.5</v>
      </c>
      <c r="M6" s="34" t="str">
        <f>IF('Ambo Section A'!D15="","",'Ambo Section A'!D15)</f>
        <v>The Board has identified a named Executive Winter Sponsor with accountability for winter preparedness (including vaccinations), escalation and operational delivery</v>
      </c>
      <c r="N6" s="34" t="str">
        <f>IF('Ambo Section A'!E15="","",'Ambo Section A'!E15)</f>
        <v/>
      </c>
      <c r="O6" s="34" t="str">
        <f>IF('Ambo Section A'!F15="","",'Ambo Section A'!F15)</f>
        <v/>
      </c>
      <c r="P6" s="34" t="str">
        <f>IF('Ambo Section A'!G15="","",'Ambo Section A'!G15)</f>
        <v/>
      </c>
    </row>
    <row r="7" spans="1:16" ht="17.100000000000001" customHeight="1">
      <c r="A7" t="s">
        <v>453</v>
      </c>
      <c r="B7" t="str">
        <f>IF('Ambo Section A'!E5="","",'Ambo Section A'!E5)</f>
        <v/>
      </c>
      <c r="C7" s="82">
        <f>IF('Ambo Section A'!E6="","",'Ambo Section A'!E6)</f>
        <v>46204</v>
      </c>
      <c r="D7"/>
      <c r="E7" t="str">
        <f>IF('Ambo Section A'!E4="","",'Ambo Section A'!E4)</f>
        <v/>
      </c>
      <c r="F7"/>
      <c r="G7"/>
      <c r="H7"/>
      <c r="I7" t="s">
        <v>454</v>
      </c>
      <c r="J7" t="s">
        <v>460</v>
      </c>
      <c r="K7" t="s">
        <v>10</v>
      </c>
      <c r="L7">
        <v>1.6</v>
      </c>
      <c r="M7" s="34" t="str">
        <f>IF('Ambo Section A'!D16="","",'Ambo Section A'!D16)</f>
        <v>The Board is assured that clear governance arrangements, escalation processes and operational leadership arrangements are in place throughout the winter period.</v>
      </c>
      <c r="N7" s="34" t="str">
        <f>IF('Ambo Section A'!E16="","",'Ambo Section A'!E16)</f>
        <v/>
      </c>
      <c r="O7" s="34" t="str">
        <f>IF('Ambo Section A'!F16="","",'Ambo Section A'!F16)</f>
        <v/>
      </c>
      <c r="P7" s="34" t="str">
        <f>IF('Ambo Section A'!G16="","",'Ambo Section A'!G16)</f>
        <v/>
      </c>
    </row>
    <row r="8" spans="1:16" ht="17.100000000000001" customHeight="1">
      <c r="A8" t="s">
        <v>453</v>
      </c>
      <c r="B8" t="str">
        <f>IF('Ambo Section A'!E5="","",'Ambo Section A'!E5)</f>
        <v/>
      </c>
      <c r="C8" s="82">
        <f>IF('Ambo Section A'!E6="","",'Ambo Section A'!E6)</f>
        <v>46204</v>
      </c>
      <c r="D8"/>
      <c r="E8" t="str">
        <f>IF('Ambo Section A'!E4="","",'Ambo Section A'!E4)</f>
        <v/>
      </c>
      <c r="F8"/>
      <c r="G8"/>
      <c r="H8"/>
      <c r="I8" t="s">
        <v>454</v>
      </c>
      <c r="J8" t="s">
        <v>461</v>
      </c>
      <c r="K8" t="s">
        <v>17</v>
      </c>
      <c r="L8">
        <v>2.1</v>
      </c>
      <c r="M8" s="34" t="e">
        <f>IF('Ambo Section A'!#REF!="","",'Ambo Section A'!#REF!)</f>
        <v>#REF!</v>
      </c>
      <c r="N8" s="34" t="e">
        <f>IF('Ambo Section A'!#REF!="","",'Ambo Section A'!#REF!)</f>
        <v>#REF!</v>
      </c>
      <c r="O8" s="34" t="e">
        <f>IF('Ambo Section A'!#REF!="","",'Ambo Section A'!#REF!)</f>
        <v>#REF!</v>
      </c>
      <c r="P8" s="34" t="e">
        <f>IF('Ambo Section A'!#REF!="","",'Ambo Section A'!#REF!)</f>
        <v>#REF!</v>
      </c>
    </row>
    <row r="9" spans="1:16" ht="17.100000000000001" customHeight="1">
      <c r="A9" t="s">
        <v>453</v>
      </c>
      <c r="B9" t="str">
        <f>IF('Ambo Section A'!E5="","",'Ambo Section A'!E5)</f>
        <v/>
      </c>
      <c r="C9" s="82">
        <f>IF('Ambo Section A'!E6="","",'Ambo Section A'!E6)</f>
        <v>46204</v>
      </c>
      <c r="D9"/>
      <c r="E9" t="str">
        <f>IF('Ambo Section A'!E4="","",'Ambo Section A'!E4)</f>
        <v/>
      </c>
      <c r="F9"/>
      <c r="G9"/>
      <c r="H9"/>
      <c r="I9" t="s">
        <v>454</v>
      </c>
      <c r="J9" t="s">
        <v>462</v>
      </c>
      <c r="K9" t="s">
        <v>17</v>
      </c>
      <c r="L9">
        <v>2.2000000000000002</v>
      </c>
      <c r="M9" s="34" t="str">
        <f>IF('Ambo Section A'!D18="","",'Ambo Section A'!D18)</f>
        <v>The Board has considered key risks to quality and is assured that appropriate mitigations are in place for surge and extreme surge of winter pressures.</v>
      </c>
      <c r="N9" s="34" t="str">
        <f>IF('Ambo Section A'!E18="","",'Ambo Section A'!E18)</f>
        <v/>
      </c>
      <c r="O9" s="34" t="str">
        <f>IF('Ambo Section A'!F18="","",'Ambo Section A'!F18)</f>
        <v/>
      </c>
      <c r="P9" s="34" t="str">
        <f>IF('Ambo Section A'!G18="","",'Ambo Section A'!G18)</f>
        <v/>
      </c>
    </row>
    <row r="10" spans="1:16" ht="17.100000000000001" customHeight="1">
      <c r="A10" t="s">
        <v>453</v>
      </c>
      <c r="B10" t="str">
        <f>IF('Ambo Section A'!E5="","",'Ambo Section A'!E5)</f>
        <v/>
      </c>
      <c r="C10" s="82">
        <f>IF('Ambo Section A'!E6="","",'Ambo Section A'!E6)</f>
        <v>46204</v>
      </c>
      <c r="D10"/>
      <c r="E10" t="str">
        <f>IF('Ambo Section A'!E4="","",'Ambo Section A'!E4)</f>
        <v/>
      </c>
      <c r="F10"/>
      <c r="G10"/>
      <c r="H10"/>
      <c r="I10" t="s">
        <v>454</v>
      </c>
      <c r="J10" t="s">
        <v>463</v>
      </c>
      <c r="K10" t="s">
        <v>17</v>
      </c>
      <c r="L10">
        <v>2.2999999999999998</v>
      </c>
      <c r="M10" s="34" t="str">
        <f>IF('Ambo Section A'!D19="","",'Ambo Section A'!D19)</f>
        <v>The Board is assured that workforce resilience assumptions have been reviewed and mitigation plans are in place for periods of increased demand.</v>
      </c>
      <c r="N10" s="34" t="str">
        <f>IF('Ambo Section A'!E19="","",'Ambo Section A'!E19)</f>
        <v/>
      </c>
      <c r="O10" s="34" t="str">
        <f>IF('Ambo Section A'!F19="","",'Ambo Section A'!F19)</f>
        <v/>
      </c>
      <c r="P10" s="34" t="str">
        <f>IF('Ambo Section A'!G19="","",'Ambo Section A'!G19)</f>
        <v/>
      </c>
    </row>
    <row r="11" spans="1:16" ht="17.100000000000001" customHeight="1">
      <c r="A11" t="s">
        <v>453</v>
      </c>
      <c r="B11" t="str">
        <f>IF('Ambo Section A'!E5="","",'Ambo Section A'!E5)</f>
        <v/>
      </c>
      <c r="C11" s="82">
        <f>IF('Ambo Section A'!E6="","",'Ambo Section A'!E6)</f>
        <v>46204</v>
      </c>
      <c r="D11"/>
      <c r="E11" t="str">
        <f>IF('Ambo Section A'!E4="","",'Ambo Section A'!E4)</f>
        <v/>
      </c>
      <c r="F11"/>
      <c r="G11"/>
      <c r="H11"/>
      <c r="I11" t="s">
        <v>454</v>
      </c>
      <c r="J11" t="s">
        <v>464</v>
      </c>
      <c r="K11" t="s">
        <v>17</v>
      </c>
      <c r="L11">
        <v>2.4</v>
      </c>
      <c r="M11" s="34" t="str">
        <f>IF('Ambo Section A'!D20="","",'Ambo Section A'!D20)</f>
        <v>The Board has reviewed its Category 2 ambulance response time trajectory and is assured the Winter Plan will mitigate any risks to ensure delivery against the final 2026/27 trajectory</v>
      </c>
      <c r="N11" s="34" t="str">
        <f>IF('Ambo Section A'!E20="","",'Ambo Section A'!E20)</f>
        <v/>
      </c>
      <c r="O11" s="34" t="str">
        <f>IF('Ambo Section A'!F20="","",'Ambo Section A'!F20)</f>
        <v/>
      </c>
      <c r="P11" s="34" t="str">
        <f>IF('Ambo Section A'!G20="","",'Ambo Section A'!G20)</f>
        <v/>
      </c>
    </row>
    <row r="12" spans="1:16" ht="17.100000000000001" customHeight="1">
      <c r="A12" t="s">
        <v>453</v>
      </c>
      <c r="B12" t="str">
        <f>IF('Ambo Section A'!E5="","",'Ambo Section A'!E5)</f>
        <v/>
      </c>
      <c r="C12" s="82">
        <f>IF('Ambo Section A'!E6="","",'Ambo Section A'!E6)</f>
        <v>46204</v>
      </c>
      <c r="D12"/>
      <c r="E12" t="str">
        <f>IF('Ambo Section A'!E4="","",'Ambo Section A'!E4)</f>
        <v/>
      </c>
      <c r="F12"/>
      <c r="G12"/>
      <c r="H12"/>
      <c r="I12" t="s">
        <v>465</v>
      </c>
      <c r="J12" t="s">
        <v>466</v>
      </c>
      <c r="K12" t="s">
        <v>24</v>
      </c>
      <c r="L12">
        <v>1.1000000000000001</v>
      </c>
      <c r="M12" s="34" t="str">
        <f>IF('Ambo Section B'!D7="","",'Ambo Section B'!D7)</f>
        <v xml:space="preserve">There are plans in place to deliver a frontline healthcare worker flu vaccination programme that achieves the trust level uptake ambitions and demonstrates:
the offer is accessible to all frontline staff between 1 October – 31 March with the majority of vaccinations completed by 30 November; </v>
      </c>
      <c r="N12" s="34" t="str">
        <f>IF('Ambo Section B'!E7="","",'Ambo Section B'!E7)</f>
        <v/>
      </c>
      <c r="O12" s="34" t="str">
        <f>IF('Ambo Section B'!F7="","",'Ambo Section B'!F7)</f>
        <v/>
      </c>
      <c r="P12" s="34" t="str">
        <f>IF('Ambo Section B'!G7="","",'Ambo Section B'!G7)</f>
        <v/>
      </c>
    </row>
    <row r="13" spans="1:16" ht="17.100000000000001" customHeight="1">
      <c r="A13" t="s">
        <v>453</v>
      </c>
      <c r="B13" t="str">
        <f>IF('Ambo Section A'!E5="","",'Ambo Section A'!E5)</f>
        <v/>
      </c>
      <c r="C13" s="82">
        <f>IF('Ambo Section A'!E6="","",'Ambo Section A'!E6)</f>
        <v>46204</v>
      </c>
      <c r="D13"/>
      <c r="E13" t="str">
        <f>IF('Ambo Section A'!E4="","",'Ambo Section A'!E4)</f>
        <v/>
      </c>
      <c r="F13"/>
      <c r="G13"/>
      <c r="H13"/>
      <c r="I13" t="s">
        <v>465</v>
      </c>
      <c r="J13" t="s">
        <v>467</v>
      </c>
      <c r="K13" t="s">
        <v>26</v>
      </c>
      <c r="L13">
        <v>2.1</v>
      </c>
      <c r="M13" s="34" t="str">
        <f>IF('Ambo Section B'!D9="","",'Ambo Section B'!D9)</f>
        <v>The profile of likely winter-related patient demand is modelled and understood, and plans are in place to respond to surge and extreme surges in demand.</v>
      </c>
      <c r="N13" s="34" t="str">
        <f>IF('Ambo Section B'!E9="","",'Ambo Section B'!E9)</f>
        <v/>
      </c>
      <c r="O13" s="34" t="str">
        <f>IF('Ambo Section B'!F9="","",'Ambo Section B'!F9)</f>
        <v/>
      </c>
      <c r="P13" s="34" t="str">
        <f>IF('Ambo Section B'!G9="","",'Ambo Section B'!G9)</f>
        <v/>
      </c>
    </row>
    <row r="14" spans="1:16" ht="17.100000000000001" customHeight="1">
      <c r="A14" t="s">
        <v>453</v>
      </c>
      <c r="B14" t="str">
        <f>IF('Ambo Section A'!E5="","",'Ambo Section A'!E5)</f>
        <v/>
      </c>
      <c r="C14" s="82">
        <f>IF('Ambo Section A'!E6="","",'Ambo Section A'!E6)</f>
        <v>46204</v>
      </c>
      <c r="D14"/>
      <c r="E14" t="str">
        <f>IF('Ambo Section A'!E4="","",'Ambo Section A'!E4)</f>
        <v/>
      </c>
      <c r="F14"/>
      <c r="G14"/>
      <c r="H14"/>
      <c r="I14" t="s">
        <v>465</v>
      </c>
      <c r="J14" t="s">
        <v>468</v>
      </c>
      <c r="K14" t="s">
        <v>26</v>
      </c>
      <c r="L14">
        <v>2.2000000000000002</v>
      </c>
      <c r="M14" s="34" t="str">
        <f>IF('Ambo Section B'!D10="","",'Ambo Section B'!D10)</f>
        <v>Rotas have been reviewed and updated to ensure there is maximum decision-making capacity at times of peak pressure, including weekends, bank holidays.</v>
      </c>
      <c r="N14" s="34" t="str">
        <f>IF('Ambo Section B'!E10="","",'Ambo Section B'!E10)</f>
        <v/>
      </c>
      <c r="O14" s="34" t="str">
        <f>IF('Ambo Section B'!F10="","",'Ambo Section B'!F10)</f>
        <v/>
      </c>
      <c r="P14" s="34" t="str">
        <f>IF('Ambo Section B'!G10="","",'Ambo Section B'!G10)</f>
        <v/>
      </c>
    </row>
    <row r="15" spans="1:16" ht="17.100000000000001" customHeight="1">
      <c r="A15" t="s">
        <v>453</v>
      </c>
      <c r="B15" t="str">
        <f>IF('Ambo Section A'!E5="","",'Ambo Section A'!E5)</f>
        <v/>
      </c>
      <c r="C15" s="82">
        <f>IF('Ambo Section A'!E6="","",'Ambo Section A'!E6)</f>
        <v>46204</v>
      </c>
      <c r="D15"/>
      <c r="E15" t="str">
        <f>IF('Ambo Section A'!E4="","",'Ambo Section A'!E4)</f>
        <v/>
      </c>
      <c r="F15"/>
      <c r="G15"/>
      <c r="H15"/>
      <c r="I15" t="s">
        <v>465</v>
      </c>
      <c r="J15" t="s">
        <v>469</v>
      </c>
      <c r="K15" t="s">
        <v>26</v>
      </c>
      <c r="L15">
        <v>2.2999999999999998</v>
      </c>
      <c r="M15" s="34" t="str">
        <f>IF('Ambo Section B'!D11="","",'Ambo Section B'!D11)</f>
        <v>Rotas have been reviewed and updated to ensure optimisation of call handler and clinical capacity within EOCs, including overnight, to manage forecasted call demand and deliver the level of clinical assessment required and manage increased pressure from seasonal respiratory demand.</v>
      </c>
      <c r="N15" s="34" t="str">
        <f>IF('Ambo Section B'!E11="","",'Ambo Section B'!E11)</f>
        <v/>
      </c>
      <c r="O15" s="34" t="str">
        <f>IF('Ambo Section B'!F11="","",'Ambo Section B'!F11)</f>
        <v/>
      </c>
      <c r="P15" s="34" t="str">
        <f>IF('Ambo Section B'!G11="","",'Ambo Section B'!G11)</f>
        <v/>
      </c>
    </row>
    <row r="16" spans="1:16" ht="17.100000000000001" customHeight="1">
      <c r="A16" t="s">
        <v>453</v>
      </c>
      <c r="B16" t="str">
        <f>IF('Ambo Section A'!E5="","",'Ambo Section A'!E5)</f>
        <v/>
      </c>
      <c r="C16" s="82">
        <f>IF('Ambo Section A'!E6="","",'Ambo Section A'!E6)</f>
        <v>46204</v>
      </c>
      <c r="D16"/>
      <c r="E16" t="str">
        <f>IF('Ambo Section A'!E4="","",'Ambo Section A'!E4)</f>
        <v/>
      </c>
      <c r="F16"/>
      <c r="G16"/>
      <c r="H16"/>
      <c r="I16" t="s">
        <v>465</v>
      </c>
      <c r="J16" t="s">
        <v>470</v>
      </c>
      <c r="K16" t="s">
        <v>26</v>
      </c>
      <c r="L16">
        <v>2.4</v>
      </c>
      <c r="M16" s="34" t="str">
        <f>IF('Ambo Section B'!D12="","",'Ambo Section B'!D12)</f>
        <v xml:space="preserve">Rotas have been reviewed and updated to ensure optimisation of front-line staffing capacity to respond to forecasted demand profiles.  </v>
      </c>
      <c r="N16" s="34" t="str">
        <f>IF('Ambo Section B'!E12="","",'Ambo Section B'!E12)</f>
        <v/>
      </c>
      <c r="O16" s="34" t="str">
        <f>IF('Ambo Section B'!F12="","",'Ambo Section B'!F12)</f>
        <v/>
      </c>
      <c r="P16" s="34" t="str">
        <f>IF('Ambo Section B'!G12="","",'Ambo Section B'!G12)</f>
        <v/>
      </c>
    </row>
    <row r="17" spans="1:16" ht="17.100000000000001" customHeight="1">
      <c r="A17" t="s">
        <v>453</v>
      </c>
      <c r="B17" t="str">
        <f>IF('Ambo Section A'!E5="","",'Ambo Section A'!E5)</f>
        <v/>
      </c>
      <c r="C17" s="82">
        <f>IF('Ambo Section A'!E6="","",'Ambo Section A'!E6)</f>
        <v>46204</v>
      </c>
      <c r="D17"/>
      <c r="E17" t="str">
        <f>IF('Ambo Section A'!E4="","",'Ambo Section A'!E4)</f>
        <v/>
      </c>
      <c r="F17"/>
      <c r="G17"/>
      <c r="H17"/>
      <c r="I17" t="s">
        <v>465</v>
      </c>
      <c r="J17" t="s">
        <v>471</v>
      </c>
      <c r="K17" t="s">
        <v>26</v>
      </c>
      <c r="L17">
        <v>2.5</v>
      </c>
      <c r="M17" s="34" t="str">
        <f>IF('Ambo Section B'!D13="","",'Ambo Section B'!D13)</f>
        <v>Annual leave schedules have been reviewed and updated ahead of winter, and procedures are in place to rapidly adjust arrangements in response to surge pressures, including cancelling annual leave and standing up overtime arrangements if required.</v>
      </c>
      <c r="N17" s="34" t="str">
        <f>IF('Ambo Section B'!E13="","",'Ambo Section B'!E13)</f>
        <v/>
      </c>
      <c r="O17" s="34" t="str">
        <f>IF('Ambo Section B'!F13="","",'Ambo Section B'!F13)</f>
        <v/>
      </c>
      <c r="P17" s="34" t="str">
        <f>IF('Ambo Section B'!G13="","",'Ambo Section B'!G13)</f>
        <v/>
      </c>
    </row>
    <row r="18" spans="1:16" ht="17.100000000000001" customHeight="1">
      <c r="A18" t="s">
        <v>453</v>
      </c>
      <c r="B18" t="str">
        <f>IF('Ambo Section A'!E5="","",'Ambo Section A'!E5)</f>
        <v/>
      </c>
      <c r="C18" s="82">
        <f>IF('Ambo Section A'!E6="","",'Ambo Section A'!E6)</f>
        <v>46204</v>
      </c>
      <c r="D18"/>
      <c r="E18" t="str">
        <f>IF('Ambo Section A'!E4="","",'Ambo Section A'!E4)</f>
        <v/>
      </c>
      <c r="F18"/>
      <c r="G18"/>
      <c r="H18"/>
      <c r="I18" t="s">
        <v>465</v>
      </c>
      <c r="J18" t="s">
        <v>472</v>
      </c>
      <c r="K18" t="s">
        <v>26</v>
      </c>
      <c r="L18">
        <v>2.6</v>
      </c>
      <c r="M18" s="34" t="str">
        <f>IF('Ambo Section B'!D14="","",'Ambo Section B'!D14)</f>
        <v>Opportunities to maximise resource utilisation have been considered, including increased utilisation of non-DCA resources to respond to incidents including use of PTS, CFRs, RRVs etc.</v>
      </c>
      <c r="N18" s="34" t="str">
        <f>IF('Ambo Section B'!E14="","",'Ambo Section B'!E14)</f>
        <v/>
      </c>
      <c r="O18" s="34" t="str">
        <f>IF('Ambo Section B'!F14="","",'Ambo Section B'!F14)</f>
        <v/>
      </c>
      <c r="P18" s="34" t="str">
        <f>IF('Ambo Section B'!G14="","",'Ambo Section B'!G14)</f>
        <v/>
      </c>
    </row>
    <row r="19" spans="1:16" ht="17.100000000000001" customHeight="1">
      <c r="A19" t="s">
        <v>453</v>
      </c>
      <c r="B19" t="str">
        <f>IF('Ambo Section A'!E5="","",'Ambo Section A'!E5)</f>
        <v/>
      </c>
      <c r="C19" s="82">
        <f>IF('Ambo Section A'!E6="","",'Ambo Section A'!E6)</f>
        <v>46204</v>
      </c>
      <c r="D19"/>
      <c r="E19" t="str">
        <f>IF('Ambo Section A'!E4="","",'Ambo Section A'!E4)</f>
        <v/>
      </c>
      <c r="F19"/>
      <c r="G19"/>
      <c r="H19"/>
      <c r="I19" t="s">
        <v>465</v>
      </c>
      <c r="J19" t="s">
        <v>473</v>
      </c>
      <c r="K19" t="s">
        <v>33</v>
      </c>
      <c r="L19">
        <v>3.1</v>
      </c>
      <c r="M19" s="34" t="str">
        <f>IF('Ambo Section B'!D16="","",'Ambo Section B'!D16)</f>
        <v>Plans include actions to maximise clinical navigation and validation and increase ‘’hear and treat’’ rates, referring into alternative services where appropriate. Clinical models have been reviewed and can be flexibly deployed in response to operational demand to ensure delivery of performance improvements.</v>
      </c>
      <c r="N19" s="34" t="str">
        <f>IF('Ambo Section B'!E16="","",'Ambo Section B'!E16)</f>
        <v/>
      </c>
      <c r="O19" s="34" t="str">
        <f>IF('Ambo Section B'!F16="","",'Ambo Section B'!F16)</f>
        <v/>
      </c>
      <c r="P19" s="34" t="str">
        <f>IF('Ambo Section B'!G16="","",'Ambo Section B'!G16)</f>
        <v/>
      </c>
    </row>
    <row r="20" spans="1:16" ht="17.100000000000001" customHeight="1">
      <c r="A20" t="s">
        <v>453</v>
      </c>
      <c r="B20" t="str">
        <f>IF('Ambo Section A'!E5="","",'Ambo Section A'!E5)</f>
        <v/>
      </c>
      <c r="C20" s="82">
        <f>IF('Ambo Section A'!E6="","",'Ambo Section A'!E6)</f>
        <v>46204</v>
      </c>
      <c r="D20"/>
      <c r="E20" t="str">
        <f>IF('Ambo Section A'!E4="","",'Ambo Section A'!E4)</f>
        <v/>
      </c>
      <c r="F20"/>
      <c r="G20"/>
      <c r="H20"/>
      <c r="I20" t="s">
        <v>465</v>
      </c>
      <c r="J20" t="s">
        <v>474</v>
      </c>
      <c r="K20" t="s">
        <v>33</v>
      </c>
      <c r="L20">
        <v>3.2</v>
      </c>
      <c r="M20" s="34" t="str">
        <f>IF('Ambo Section B'!D17="","",'Ambo Section B'!D17)</f>
        <v>Call Before Convey pathways are in place in line with locally agreed protocols to support “see and treat” activity and reduce avoidable conveyance.  Ambulance crews should have timely access to additional support from EOC clinicians and SPOAs and be able to support decision making for all care home patients.</v>
      </c>
      <c r="N20" s="34" t="str">
        <f>IF('Ambo Section B'!E17="","",'Ambo Section B'!E17)</f>
        <v/>
      </c>
      <c r="O20" s="34" t="str">
        <f>IF('Ambo Section B'!F17="","",'Ambo Section B'!F17)</f>
        <v/>
      </c>
      <c r="P20" s="34" t="str">
        <f>IF('Ambo Section B'!G17="","",'Ambo Section B'!G17)</f>
        <v/>
      </c>
    </row>
    <row r="21" spans="1:16" ht="17.100000000000001" customHeight="1">
      <c r="A21" t="s">
        <v>453</v>
      </c>
      <c r="B21" t="str">
        <f>IF('Ambo Section A'!E5="","",'Ambo Section A'!E5)</f>
        <v/>
      </c>
      <c r="C21" s="82">
        <f>IF('Ambo Section A'!E6="","",'Ambo Section A'!E6)</f>
        <v>46204</v>
      </c>
      <c r="D21"/>
      <c r="E21" t="str">
        <f>IF('Ambo Section A'!E4="","",'Ambo Section A'!E4)</f>
        <v/>
      </c>
      <c r="F21"/>
      <c r="G21"/>
      <c r="H21"/>
      <c r="I21" t="s">
        <v>465</v>
      </c>
      <c r="J21" t="s">
        <v>475</v>
      </c>
      <c r="K21" t="s">
        <v>33</v>
      </c>
      <c r="L21">
        <v>3.3</v>
      </c>
      <c r="M21" s="34" t="str">
        <f>IF('Ambo Section B'!D18="","",'Ambo Section B'!D18)</f>
        <v>Processes are in place to provide overnight support for call handlers and clinicians to provide urgent in-home care for non-emergency, clinically assessed patients, with follow-up services available the next day.</v>
      </c>
      <c r="N21" s="34" t="str">
        <f>IF('Ambo Section B'!E18="","",'Ambo Section B'!E18)</f>
        <v/>
      </c>
      <c r="O21" s="34" t="str">
        <f>IF('Ambo Section B'!F18="","",'Ambo Section B'!F18)</f>
        <v/>
      </c>
      <c r="P21" s="34" t="str">
        <f>IF('Ambo Section B'!G18="","",'Ambo Section B'!G18)</f>
        <v/>
      </c>
    </row>
    <row r="22" spans="1:16" ht="17.100000000000001" customHeight="1">
      <c r="A22" t="s">
        <v>453</v>
      </c>
      <c r="B22" t="str">
        <f>IF('Ambo Section A'!E5="","",'Ambo Section A'!E5)</f>
        <v/>
      </c>
      <c r="C22" s="82">
        <f>IF('Ambo Section A'!E6="","",'Ambo Section A'!E6)</f>
        <v>46204</v>
      </c>
      <c r="D22"/>
      <c r="E22" t="str">
        <f>IF('Ambo Section A'!E4="","",'Ambo Section A'!E4)</f>
        <v/>
      </c>
      <c r="F22"/>
      <c r="G22"/>
      <c r="H22"/>
      <c r="I22" t="s">
        <v>465</v>
      </c>
      <c r="J22" t="s">
        <v>476</v>
      </c>
      <c r="K22" t="s">
        <v>33</v>
      </c>
      <c r="L22">
        <v>3.4</v>
      </c>
      <c r="M22" s="34" t="str">
        <f>IF('Ambo Section B'!D19="","",'Ambo Section B'!D19)</f>
        <v>Plans and SOPs are in place to support ambulance crews to complete hospital handovers within 15 minutes, with none exceeding the 45-minute maximum.</v>
      </c>
      <c r="N22" s="34" t="str">
        <f>IF('Ambo Section B'!E19="","",'Ambo Section B'!E19)</f>
        <v/>
      </c>
      <c r="O22" s="34" t="str">
        <f>IF('Ambo Section B'!F19="","",'Ambo Section B'!F19)</f>
        <v/>
      </c>
      <c r="P22" s="34" t="str">
        <f>IF('Ambo Section B'!G19="","",'Ambo Section B'!G19)</f>
        <v/>
      </c>
    </row>
    <row r="23" spans="1:16" ht="17.100000000000001" customHeight="1">
      <c r="A23" t="s">
        <v>453</v>
      </c>
      <c r="B23" t="str">
        <f>IF('Ambo Section A'!E5="","",'Ambo Section A'!E5)</f>
        <v/>
      </c>
      <c r="C23" s="82">
        <f>IF('Ambo Section A'!E6="","",'Ambo Section A'!E6)</f>
        <v>46204</v>
      </c>
      <c r="D23"/>
      <c r="E23" t="str">
        <f>IF('Ambo Section A'!E4="","",'Ambo Section A'!E4)</f>
        <v/>
      </c>
      <c r="F23"/>
      <c r="G23"/>
      <c r="H23"/>
      <c r="I23" t="s">
        <v>465</v>
      </c>
      <c r="J23" t="s">
        <v>477</v>
      </c>
      <c r="K23" t="s">
        <v>33</v>
      </c>
      <c r="L23">
        <v>3.5</v>
      </c>
      <c r="M23" s="34" t="str">
        <f>IF('Ambo Section B'!D20="","",'Ambo Section B'!D20)</f>
        <v>Plans and SOPs are in place to support ambulance crews to complete post-hospital handovers within 15 minutes.</v>
      </c>
      <c r="N23" s="34" t="str">
        <f>IF('Ambo Section B'!E20="","",'Ambo Section B'!E20)</f>
        <v/>
      </c>
      <c r="O23" s="34" t="str">
        <f>IF('Ambo Section B'!F20="","",'Ambo Section B'!F20)</f>
        <v/>
      </c>
      <c r="P23" s="34" t="str">
        <f>IF('Ambo Section B'!G20="","",'Ambo Section B'!G20)</f>
        <v/>
      </c>
    </row>
    <row r="24" spans="1:16" ht="17.100000000000001" customHeight="1">
      <c r="A24" t="s">
        <v>453</v>
      </c>
      <c r="B24" t="str">
        <f>IF('Ambo Section A'!E5="","",'Ambo Section A'!E5)</f>
        <v/>
      </c>
      <c r="C24" s="82">
        <f>IF('Ambo Section A'!E6="","",'Ambo Section A'!E6)</f>
        <v>46204</v>
      </c>
      <c r="D24"/>
      <c r="E24" t="str">
        <f>IF('Ambo Section A'!E4="","",'Ambo Section A'!E4)</f>
        <v/>
      </c>
      <c r="F24"/>
      <c r="G24"/>
      <c r="H24"/>
      <c r="I24" t="s">
        <v>465</v>
      </c>
      <c r="J24" t="s">
        <v>478</v>
      </c>
      <c r="K24" t="s">
        <v>33</v>
      </c>
      <c r="L24">
        <v>3.6</v>
      </c>
      <c r="M24" s="34" t="str">
        <f>IF('Ambo Section B'!D21="","",'Ambo Section B'!D21)</f>
        <v>REAP, CSP and DMP frameworks have been reviewed and updated and will be utilised as appropriate, and have been communicated with system partners to ensure a shared understanding of 999 operational pressures and escalation measures</v>
      </c>
      <c r="N24" s="34" t="str">
        <f>IF('Ambo Section B'!E21="","",'Ambo Section B'!E21)</f>
        <v/>
      </c>
      <c r="O24" s="34" t="str">
        <f>IF('Ambo Section B'!F21="","",'Ambo Section B'!F21)</f>
        <v/>
      </c>
      <c r="P24" s="34" t="str">
        <f>IF('Ambo Section B'!G21="","",'Ambo Section B'!G21)</f>
        <v/>
      </c>
    </row>
    <row r="25" spans="1:16" ht="17.100000000000001" customHeight="1">
      <c r="A25" t="s">
        <v>453</v>
      </c>
      <c r="B25" t="str">
        <f>IF('Ambo Section A'!E5="","",'Ambo Section A'!E5)</f>
        <v/>
      </c>
      <c r="C25" s="82">
        <f>IF('Ambo Section A'!E6="","",'Ambo Section A'!E6)</f>
        <v>46204</v>
      </c>
      <c r="D25"/>
      <c r="E25" t="str">
        <f>IF('Ambo Section A'!E4="","",'Ambo Section A'!E4)</f>
        <v/>
      </c>
      <c r="F25"/>
      <c r="G25"/>
      <c r="H25"/>
      <c r="I25" t="s">
        <v>465</v>
      </c>
      <c r="J25" t="s">
        <v>479</v>
      </c>
      <c r="K25" t="s">
        <v>33</v>
      </c>
      <c r="L25">
        <v>3.7</v>
      </c>
      <c r="M25" s="34" t="str">
        <f>IF('Ambo Section B'!D22="","",'Ambo Section B'!D22)</f>
        <v>Plans are in place to support staff welfare through periods of high demand.</v>
      </c>
      <c r="N25" s="34" t="str">
        <f>IF('Ambo Section B'!E22="","",'Ambo Section B'!E22)</f>
        <v/>
      </c>
      <c r="O25" s="34" t="str">
        <f>IF('Ambo Section B'!F22="","",'Ambo Section B'!F22)</f>
        <v/>
      </c>
      <c r="P25" s="34" t="str">
        <f>IF('Ambo Section B'!G22="","",'Ambo Section B'!G22)</f>
        <v/>
      </c>
    </row>
    <row r="26" spans="1:16" ht="17.100000000000001" customHeight="1">
      <c r="A26" t="s">
        <v>453</v>
      </c>
      <c r="B26" t="str">
        <f>IF('Ambo Section A'!E5="","",'Ambo Section A'!E5)</f>
        <v/>
      </c>
      <c r="C26" s="82">
        <f>IF('Ambo Section A'!E6="","",'Ambo Section A'!E6)</f>
        <v>46204</v>
      </c>
      <c r="D26"/>
      <c r="E26" t="str">
        <f>IF('Ambo Section A'!E4="","",'Ambo Section A'!E4)</f>
        <v/>
      </c>
      <c r="F26"/>
      <c r="G26"/>
      <c r="H26"/>
      <c r="I26" t="s">
        <v>465</v>
      </c>
      <c r="J26" t="s">
        <v>480</v>
      </c>
      <c r="K26" t="s">
        <v>41</v>
      </c>
      <c r="L26">
        <v>4.0999999999999996</v>
      </c>
      <c r="M26" s="34" t="str">
        <f>IF('Ambo Section B'!D24="","",'Ambo Section B'!D24)</f>
        <v xml:space="preserve">IPC colleagues have been engaged in the development of the plan and are confident in the planned actions. </v>
      </c>
      <c r="N26" s="34" t="str">
        <f>IF('Ambo Section B'!E24="","",'Ambo Section B'!E24)</f>
        <v/>
      </c>
      <c r="O26" s="34" t="str">
        <f>IF('Ambo Section B'!F24="","",'Ambo Section B'!F24)</f>
        <v/>
      </c>
      <c r="P26" s="34" t="str">
        <f>IF('Ambo Section B'!G24="","",'Ambo Section B'!G24)</f>
        <v/>
      </c>
    </row>
    <row r="27" spans="1:16" ht="17.100000000000001" customHeight="1">
      <c r="A27" t="s">
        <v>453</v>
      </c>
      <c r="B27" t="str">
        <f>IF('Ambo Section A'!E5="","",'Ambo Section A'!E5)</f>
        <v/>
      </c>
      <c r="C27" s="82">
        <f>IF('Ambo Section A'!E6="","",'Ambo Section A'!E6)</f>
        <v>46204</v>
      </c>
      <c r="D27"/>
      <c r="E27" t="str">
        <f>IF('Ambo Section A'!E4="","",'Ambo Section A'!E4)</f>
        <v/>
      </c>
      <c r="F27"/>
      <c r="G27"/>
      <c r="H27"/>
      <c r="I27" t="s">
        <v>465</v>
      </c>
      <c r="J27" t="s">
        <v>481</v>
      </c>
      <c r="K27" t="s">
        <v>41</v>
      </c>
      <c r="L27">
        <v>4.2</v>
      </c>
      <c r="M27" s="34" t="str">
        <f>IF('Ambo Section B'!D25="","",'Ambo Section B'!D25)</f>
        <v xml:space="preserve">Fit testing has taken place for all relevant staff groups with the outcome recorded on ESR, and all relevant PPE stock and flow is in place for periods of high demand. </v>
      </c>
      <c r="N27" s="34" t="str">
        <f>IF('Ambo Section B'!E25="","",'Ambo Section B'!E25)</f>
        <v/>
      </c>
      <c r="O27" s="34" t="str">
        <f>IF('Ambo Section B'!F25="","",'Ambo Section B'!F25)</f>
        <v/>
      </c>
      <c r="P27" s="34" t="str">
        <f>IF('Ambo Section B'!G25="","",'Ambo Section B'!G25)</f>
        <v/>
      </c>
    </row>
    <row r="28" spans="1:16" ht="17.100000000000001" customHeight="1">
      <c r="A28" t="s">
        <v>453</v>
      </c>
      <c r="B28" t="str">
        <f>IF('Ambo Section A'!E5="","",'Ambo Section A'!E5)</f>
        <v/>
      </c>
      <c r="C28" s="82">
        <f>IF('Ambo Section A'!E6="","",'Ambo Section A'!E6)</f>
        <v>46204</v>
      </c>
      <c r="D28"/>
      <c r="E28" t="str">
        <f>IF('Ambo Section A'!E4="","",'Ambo Section A'!E4)</f>
        <v/>
      </c>
      <c r="F28"/>
      <c r="G28"/>
      <c r="H28"/>
      <c r="I28" t="s">
        <v>465</v>
      </c>
      <c r="J28" t="s">
        <v>482</v>
      </c>
      <c r="K28" t="s">
        <v>44</v>
      </c>
      <c r="L28">
        <v>5.0999999999999996</v>
      </c>
      <c r="M28" s="34" t="str">
        <f>IF('Ambo Section B'!D27="","",'Ambo Section B'!D27)</f>
        <v>On-call arrangements are in place and have been tested.</v>
      </c>
      <c r="N28" s="34" t="str">
        <f>IF('Ambo Section B'!E27="","",'Ambo Section B'!E27)</f>
        <v/>
      </c>
      <c r="O28" s="34" t="str">
        <f>IF('Ambo Section B'!F27="","",'Ambo Section B'!F27)</f>
        <v/>
      </c>
      <c r="P28" s="34" t="str">
        <f>IF('Ambo Section B'!G27="","",'Ambo Section B'!G27)</f>
        <v/>
      </c>
    </row>
    <row r="29" spans="1:16" ht="17.100000000000001" customHeight="1">
      <c r="A29" t="s">
        <v>453</v>
      </c>
      <c r="B29" t="str">
        <f>IF('Ambo Section A'!E5="","",'Ambo Section A'!E5)</f>
        <v/>
      </c>
      <c r="C29" s="82">
        <f>IF('Ambo Section A'!E6="","",'Ambo Section A'!E6)</f>
        <v>46204</v>
      </c>
      <c r="D29"/>
      <c r="E29" t="str">
        <f>IF('Ambo Section A'!E4="","",'Ambo Section A'!E4)</f>
        <v/>
      </c>
      <c r="F29"/>
      <c r="G29"/>
      <c r="H29"/>
      <c r="I29" t="s">
        <v>465</v>
      </c>
      <c r="J29" t="s">
        <v>483</v>
      </c>
      <c r="K29" t="s">
        <v>44</v>
      </c>
      <c r="L29">
        <v>5.2</v>
      </c>
      <c r="M29" s="34" t="str">
        <f>IF('Ambo Section B'!D28="","",'Ambo Section B'!D28)</f>
        <v>Business Continuity Plans have been reviewed and include processes and mitigating actions to maintain service delivery over winter.</v>
      </c>
      <c r="N29" s="34" t="str">
        <f>IF('Ambo Section B'!E28="","",'Ambo Section B'!E28)</f>
        <v/>
      </c>
      <c r="O29" s="34" t="str">
        <f>IF('Ambo Section B'!F28="","",'Ambo Section B'!F28)</f>
        <v/>
      </c>
      <c r="P29" s="34" t="str">
        <f>IF('Ambo Section B'!G28="","",'Ambo Section B'!G28)</f>
        <v/>
      </c>
    </row>
    <row r="30" spans="1:16" ht="17.100000000000001" customHeight="1">
      <c r="A30" t="s">
        <v>453</v>
      </c>
      <c r="B30" t="str">
        <f>IF('Ambo Section A'!E5="","",'Ambo Section A'!E5)</f>
        <v/>
      </c>
      <c r="C30" s="82">
        <f>IF('Ambo Section A'!E6="","",'Ambo Section A'!E6)</f>
        <v>46204</v>
      </c>
      <c r="D30"/>
      <c r="E30" t="str">
        <f>IF('Ambo Section A'!E4="","",'Ambo Section A'!E4)</f>
        <v/>
      </c>
      <c r="F30"/>
      <c r="G30"/>
      <c r="H30"/>
      <c r="I30" t="s">
        <v>465</v>
      </c>
      <c r="J30" t="s">
        <v>484</v>
      </c>
      <c r="K30" t="s">
        <v>44</v>
      </c>
      <c r="L30">
        <v>5.3</v>
      </c>
      <c r="M30" s="34" t="e">
        <f>IF('Ambo Section B'!#REF!="","",'Ambo Section B'!#REF!)</f>
        <v>#REF!</v>
      </c>
      <c r="N30" s="34" t="e">
        <f>IF('Ambo Section B'!#REF!="","",'Ambo Section B'!#REF!)</f>
        <v>#REF!</v>
      </c>
      <c r="O30" s="34" t="e">
        <f>IF('Ambo Section B'!#REF!="","",'Ambo Section B'!#REF!)</f>
        <v>#REF!</v>
      </c>
      <c r="P30" s="34" t="e">
        <f>IF('Ambo Section B'!#REF!="","",'Ambo Section B'!#REF!)</f>
        <v>#REF!</v>
      </c>
    </row>
    <row r="31" spans="1:16" ht="17.100000000000001" customHeight="1">
      <c r="A31" t="s">
        <v>453</v>
      </c>
      <c r="B31" t="str">
        <f>IF('Ambo Section A'!E5="","",'Ambo Section A'!E5)</f>
        <v/>
      </c>
      <c r="C31" s="82">
        <f>IF('Ambo Section A'!E6="","",'Ambo Section A'!E6)</f>
        <v>46204</v>
      </c>
      <c r="D31"/>
      <c r="E31" t="str">
        <f>IF('Ambo Section A'!E4="","",'Ambo Section A'!E4)</f>
        <v/>
      </c>
      <c r="F31"/>
      <c r="G31"/>
      <c r="H31"/>
      <c r="I31" t="s">
        <v>465</v>
      </c>
      <c r="J31" t="s">
        <v>485</v>
      </c>
      <c r="K31" t="s">
        <v>44</v>
      </c>
      <c r="L31">
        <v>5.4</v>
      </c>
      <c r="M31" s="34" t="str">
        <f>IF('Ambo Section B'!D29="","",'Ambo Section B'!D29)</f>
        <v xml:space="preserve">Discussions have taken place with NHSE regional teams, ICBs and local systems to support enhanced ability to refer patients into alternative services, including SDECs, frailty SDECs, and virtual wards, reduce avoidable conveyance, support advice at scene and ensure hospital handover compliance. </v>
      </c>
      <c r="N31" s="34" t="str">
        <f>IF('Ambo Section B'!E29="","",'Ambo Section B'!E29)</f>
        <v/>
      </c>
      <c r="O31" s="34" t="str">
        <f>IF('Ambo Section B'!F29="","",'Ambo Section B'!F29)</f>
        <v/>
      </c>
      <c r="P31" s="34" t="str">
        <f>IF('Ambo Section B'!G29="","",'Ambo Section B'!G29)</f>
        <v/>
      </c>
    </row>
    <row r="32" spans="1:16" ht="17.100000000000001" customHeight="1">
      <c r="A32" t="s">
        <v>453</v>
      </c>
      <c r="B32" t="str">
        <f>IF('Ambo Section A'!E5="","",'Ambo Section A'!E5)</f>
        <v/>
      </c>
      <c r="C32" s="82">
        <f>IF('Ambo Section A'!E6="","",'Ambo Section A'!E6)</f>
        <v>46204</v>
      </c>
      <c r="D32"/>
      <c r="E32" t="str">
        <f>IF('Ambo Section A'!E4="","",'Ambo Section A'!E4)</f>
        <v/>
      </c>
      <c r="F32"/>
      <c r="G32"/>
      <c r="H32"/>
      <c r="I32" t="s">
        <v>465</v>
      </c>
      <c r="J32" t="s">
        <v>486</v>
      </c>
      <c r="K32" t="s">
        <v>44</v>
      </c>
      <c r="L32">
        <v>5.5</v>
      </c>
      <c r="M32" s="34" t="str">
        <f>IF('Ambo Section B'!D30="","",'Ambo Section B'!D30)</f>
        <v>Engagement has been undertaken with system partners, including primary care, to ensure appropriateness of HCP and IFT requests, supported by sufficient clinical senior decision making within EOCs.</v>
      </c>
      <c r="N32" s="34" t="str">
        <f>IF('Ambo Section B'!E30="","",'Ambo Section B'!E30)</f>
        <v/>
      </c>
      <c r="O32" s="34" t="str">
        <f>IF('Ambo Section B'!F30="","",'Ambo Section B'!F30)</f>
        <v/>
      </c>
      <c r="P32" s="34" t="str">
        <f>IF('Ambo Section B'!G30="","",'Ambo Section B'!G30)</f>
        <v/>
      </c>
    </row>
    <row r="33" spans="1:16" ht="17.100000000000001" customHeight="1">
      <c r="A33" t="s">
        <v>453</v>
      </c>
      <c r="B33" t="str">
        <f>IF('Ambo Section A'!E5="","",'Ambo Section A'!E5)</f>
        <v/>
      </c>
      <c r="C33" s="82">
        <f>IF('Ambo Section A'!E6="","",'Ambo Section A'!E6)</f>
        <v>46204</v>
      </c>
      <c r="D33"/>
      <c r="E33" t="str">
        <f>IF('Ambo Section A'!E4="","",'Ambo Section A'!E4)</f>
        <v/>
      </c>
      <c r="F33"/>
      <c r="G33"/>
      <c r="H33"/>
      <c r="I33" t="s">
        <v>465</v>
      </c>
      <c r="J33" t="s">
        <v>487</v>
      </c>
      <c r="K33" t="s">
        <v>44</v>
      </c>
      <c r="L33">
        <v>5.6</v>
      </c>
      <c r="M33" s="34" t="str">
        <f>IF('Ambo Section B'!D31="","",'Ambo Section B'!D31)</f>
        <v>The Board is assured that severe weather and infrastructure disruption contingencies have been reviewed.</v>
      </c>
      <c r="N33" s="34" t="str">
        <f>IF('Ambo Section B'!E31="","",'Ambo Section B'!E31)</f>
        <v/>
      </c>
      <c r="O33" s="34" t="str">
        <f>IF('Ambo Section B'!F31="","",'Ambo Section B'!F31)</f>
        <v/>
      </c>
      <c r="P33" s="34" t="str">
        <f>IF('Ambo Section B'!G31="","",'Ambo Section B'!G31)</f>
        <v/>
      </c>
    </row>
    <row r="34" spans="1:16" ht="17.100000000000001" customHeight="1">
      <c r="A34" t="s">
        <v>453</v>
      </c>
      <c r="B34" t="str">
        <f>IF('Ambo Section A'!E5="","",'Ambo Section A'!E5)</f>
        <v/>
      </c>
      <c r="C34" s="82">
        <f>IF('Ambo Section A'!E6="","",'Ambo Section A'!E6)</f>
        <v>46204</v>
      </c>
      <c r="D34"/>
      <c r="E34" t="str">
        <f>IF('Ambo Section A'!E4="","",'Ambo Section A'!E4)</f>
        <v/>
      </c>
      <c r="F34"/>
      <c r="G34"/>
      <c r="H34"/>
      <c r="I34" t="s">
        <v>465</v>
      </c>
      <c r="J34" t="s">
        <v>488</v>
      </c>
      <c r="K34" t="s">
        <v>44</v>
      </c>
      <c r="L34">
        <v>5.7</v>
      </c>
      <c r="M34" s="34" t="str">
        <f>IF('Ambo Section B'!D32="","",'Ambo Section B'!D32)</f>
        <v>The Board is assured that industrial action contingencies have been reviewed where relevant.</v>
      </c>
      <c r="N34" s="34" t="str">
        <f>IF('Ambo Section B'!E32="","",'Ambo Section B'!E32)</f>
        <v/>
      </c>
      <c r="O34" s="34" t="str">
        <f>IF('Ambo Section B'!F32="","",'Ambo Section B'!F32)</f>
        <v/>
      </c>
      <c r="P34" s="34" t="str">
        <f>IF('Ambo Section B'!G32="","",'Ambo Section B'!G32)</f>
        <v/>
      </c>
    </row>
    <row r="35" spans="1:16" ht="17.100000000000001" customHeight="1">
      <c r="A35" t="s">
        <v>453</v>
      </c>
      <c r="B35" s="82" t="str">
        <f>IF('Ambo Section A'!E5="","",'Ambo Section A'!E5)</f>
        <v/>
      </c>
      <c r="C35" s="82">
        <f>IF('Ambo Section A'!E6="","",'Ambo Section A'!E6)</f>
        <v>46204</v>
      </c>
      <c r="D35"/>
      <c r="E35" t="str">
        <f>IF('Ambo Section A'!E4="","",'Ambo Section A'!E4)</f>
        <v/>
      </c>
      <c r="F35"/>
      <c r="G35"/>
      <c r="H35"/>
      <c r="I35" t="s">
        <v>489</v>
      </c>
      <c r="J35" t="s">
        <v>490</v>
      </c>
      <c r="K35" t="s">
        <v>68</v>
      </c>
      <c r="L35" t="s">
        <v>491</v>
      </c>
      <c r="M35" s="34" t="s">
        <v>492</v>
      </c>
      <c r="N35" s="34" t="str">
        <f>IF('Trust Executive Approval'!C5="","",'Trust Executive Approval'!C5)</f>
        <v/>
      </c>
      <c r="O35" s="34"/>
    </row>
    <row r="36" spans="1:16" ht="17.100000000000001" customHeight="1">
      <c r="A36" t="s">
        <v>453</v>
      </c>
      <c r="B36" s="82" t="str">
        <f>IF('Ambo Section A'!E5="","",'Ambo Section A'!E5)</f>
        <v/>
      </c>
      <c r="C36" s="82">
        <f>IF('Ambo Section A'!E6="","",'Ambo Section A'!E6)</f>
        <v>46204</v>
      </c>
      <c r="D36"/>
      <c r="E36" t="str">
        <f>IF('Ambo Section A'!E4="","",'Ambo Section A'!E4)</f>
        <v/>
      </c>
      <c r="F36"/>
      <c r="G36"/>
      <c r="H36"/>
      <c r="I36" t="s">
        <v>489</v>
      </c>
      <c r="J36" t="s">
        <v>493</v>
      </c>
      <c r="K36" t="s">
        <v>68</v>
      </c>
      <c r="L36" t="s">
        <v>494</v>
      </c>
      <c r="M36" s="34" t="s">
        <v>495</v>
      </c>
      <c r="N36" s="34" t="str">
        <f>IF('Trust Executive Approval'!C7="","",'Trust Executive Approval'!C7)</f>
        <v/>
      </c>
      <c r="O36" s="34"/>
    </row>
    <row r="37" spans="1:16" ht="17.100000000000001" customHeight="1">
      <c r="A37" t="s">
        <v>453</v>
      </c>
      <c r="B37" s="82" t="str">
        <f>IF('Ambo Section A'!E5="","",'Ambo Section A'!E5)</f>
        <v/>
      </c>
      <c r="C37" s="82">
        <f>IF('Ambo Section A'!E6="","",'Ambo Section A'!E6)</f>
        <v>46204</v>
      </c>
      <c r="D37"/>
      <c r="E37" t="str">
        <f>IF('Ambo Section A'!E4="","",'Ambo Section A'!E4)</f>
        <v/>
      </c>
      <c r="F37"/>
      <c r="G37"/>
      <c r="H37"/>
      <c r="I37" t="s">
        <v>489</v>
      </c>
      <c r="J37" t="s">
        <v>496</v>
      </c>
      <c r="K37" t="s">
        <v>68</v>
      </c>
      <c r="L37" t="s">
        <v>497</v>
      </c>
      <c r="M37" s="34" t="s">
        <v>498</v>
      </c>
      <c r="N37" s="34" t="str">
        <f>IF('Trust Executive Approval'!C8="","",'Trust Executive Approval'!C8)</f>
        <v/>
      </c>
      <c r="O37" s="34"/>
    </row>
    <row r="38" spans="1:16" ht="17.100000000000001" customHeight="1">
      <c r="A38" t="s">
        <v>453</v>
      </c>
      <c r="B38" s="82" t="str">
        <f>IF('Ambo Section A'!E5="","",'Ambo Section A'!E5)</f>
        <v/>
      </c>
      <c r="C38" s="82">
        <f>IF('Ambo Section A'!E6="","",'Ambo Section A'!E6)</f>
        <v>46204</v>
      </c>
      <c r="D38"/>
      <c r="E38" t="str">
        <f>IF('Ambo Section A'!E4="","",'Ambo Section A'!E4)</f>
        <v/>
      </c>
      <c r="F38"/>
      <c r="G38"/>
      <c r="H38"/>
      <c r="I38" t="s">
        <v>489</v>
      </c>
      <c r="J38" t="s">
        <v>499</v>
      </c>
      <c r="K38" t="s">
        <v>68</v>
      </c>
      <c r="L38" t="s">
        <v>500</v>
      </c>
      <c r="M38" s="34" t="s">
        <v>501</v>
      </c>
      <c r="N38" s="34" t="str">
        <f>IF('Trust Executive Approval'!C10="","",'Trust Executive Approval'!C10)</f>
        <v/>
      </c>
      <c r="O38" s="34"/>
    </row>
    <row r="39" spans="1:16" ht="17.100000000000001" customHeight="1">
      <c r="A39" t="s">
        <v>453</v>
      </c>
      <c r="B39" s="82" t="str">
        <f>IF('Ambo Section A'!E5="","",'Ambo Section A'!E5)</f>
        <v/>
      </c>
      <c r="C39" s="82">
        <f>IF('Ambo Section A'!E6="","",'Ambo Section A'!E6)</f>
        <v>46204</v>
      </c>
      <c r="D39"/>
      <c r="E39" t="str">
        <f>IF('Ambo Section A'!E4="","",'Ambo Section A'!E4)</f>
        <v/>
      </c>
      <c r="F39"/>
      <c r="G39"/>
      <c r="H39"/>
      <c r="I39" t="s">
        <v>489</v>
      </c>
      <c r="J39" t="s">
        <v>502</v>
      </c>
      <c r="K39" t="s">
        <v>68</v>
      </c>
      <c r="L39" t="s">
        <v>503</v>
      </c>
      <c r="M39" s="34" t="s">
        <v>504</v>
      </c>
      <c r="N39" s="34" t="str">
        <f>IF('Trust Executive Approval'!C11="","",'Trust Executive Approval'!C11)</f>
        <v/>
      </c>
      <c r="O39" s="34"/>
    </row>
    <row r="40" spans="1:16" ht="17.100000000000001" customHeight="1">
      <c r="A40" t="s">
        <v>453</v>
      </c>
      <c r="B40" s="82" t="str">
        <f>IF('Ambo Section A'!E5="","",'Ambo Section A'!E5)</f>
        <v/>
      </c>
      <c r="C40" s="82">
        <f>IF('Ambo Section A'!E6="","",'Ambo Section A'!E6)</f>
        <v>46204</v>
      </c>
      <c r="D40"/>
      <c r="E40" t="str">
        <f>IF('Ambo Section A'!E4="","",'Ambo Section A'!E4)</f>
        <v/>
      </c>
      <c r="F40"/>
      <c r="G40"/>
      <c r="H40"/>
      <c r="I40" t="s">
        <v>489</v>
      </c>
      <c r="J40" t="s">
        <v>505</v>
      </c>
      <c r="K40" t="s">
        <v>68</v>
      </c>
      <c r="L40" t="s">
        <v>506</v>
      </c>
      <c r="M40" s="34" t="s">
        <v>507</v>
      </c>
      <c r="N40" s="34" t="str">
        <f>IF('Trust Executive Approval'!C16="","",'Trust Executive Approval'!C16)</f>
        <v/>
      </c>
      <c r="O40" s="34"/>
    </row>
    <row r="41" spans="1:16" ht="17.100000000000001" customHeight="1">
      <c r="A41" t="s">
        <v>453</v>
      </c>
      <c r="B41" s="82" t="str">
        <f>IF('Ambo Section A'!E5="","",'Ambo Section A'!E5)</f>
        <v/>
      </c>
      <c r="C41" s="82">
        <f>IF('Ambo Section A'!E6="","",'Ambo Section A'!E6)</f>
        <v>46204</v>
      </c>
      <c r="D41"/>
      <c r="E41" t="str">
        <f>IF('Ambo Section A'!E4="","",'Ambo Section A'!E4)</f>
        <v/>
      </c>
      <c r="F41"/>
      <c r="G41"/>
      <c r="H41"/>
      <c r="I41" t="s">
        <v>489</v>
      </c>
      <c r="J41" t="s">
        <v>508</v>
      </c>
      <c r="K41" t="s">
        <v>68</v>
      </c>
      <c r="L41" t="s">
        <v>509</v>
      </c>
      <c r="M41" s="34" t="s">
        <v>510</v>
      </c>
      <c r="N41" s="34" t="str">
        <f>IF('Trust Executive Approval'!C19="","",'Trust Executive Approval'!C19)</f>
        <v/>
      </c>
      <c r="O41" s="34"/>
    </row>
    <row r="42" spans="1:16" ht="17.100000000000001" customHeight="1">
      <c r="A42" t="s">
        <v>453</v>
      </c>
      <c r="B42" s="82" t="str">
        <f>IF('Ambo Section A'!E5="","",'Ambo Section A'!E5)</f>
        <v/>
      </c>
      <c r="C42" s="82">
        <f>IF('Ambo Section A'!E6="","",'Ambo Section A'!E6)</f>
        <v>46204</v>
      </c>
      <c r="D42"/>
      <c r="E42" t="str">
        <f>IF('Ambo Section A'!E4="","",'Ambo Section A'!E4)</f>
        <v/>
      </c>
      <c r="F42"/>
      <c r="G42"/>
      <c r="H42"/>
      <c r="I42" t="s">
        <v>489</v>
      </c>
      <c r="J42" t="s">
        <v>511</v>
      </c>
      <c r="K42" t="s">
        <v>68</v>
      </c>
      <c r="L42" t="s">
        <v>512</v>
      </c>
      <c r="M42" s="34" t="s">
        <v>513</v>
      </c>
      <c r="N42" s="34" t="str">
        <f>IF('Trust Executive Approval'!C22="","",'Trust Executive Approval'!C22)</f>
        <v/>
      </c>
      <c r="O42" s="34"/>
    </row>
    <row r="43" spans="1:16" ht="17.100000000000001" customHeight="1">
      <c r="A43" t="s">
        <v>453</v>
      </c>
      <c r="B43" s="82" t="str">
        <f>IF('Ambo Section A'!E5="","",'Ambo Section A'!E5)</f>
        <v/>
      </c>
      <c r="C43" s="82">
        <f>IF('Ambo Section A'!E6="","",'Ambo Section A'!E6)</f>
        <v>46204</v>
      </c>
      <c r="D43"/>
      <c r="E43" t="str">
        <f>IF('Ambo Section A'!E4="","",'Ambo Section A'!E4)</f>
        <v/>
      </c>
      <c r="F43"/>
      <c r="G43"/>
      <c r="H43"/>
      <c r="I43" t="s">
        <v>514</v>
      </c>
      <c r="J43" t="s">
        <v>515</v>
      </c>
      <c r="K43" t="s">
        <v>68</v>
      </c>
      <c r="L43" t="s">
        <v>491</v>
      </c>
      <c r="M43" s="34" t="s">
        <v>516</v>
      </c>
      <c r="N43" s="34" t="str">
        <f>IF('ICB Executive Approval'!C5="","",'ICB Executive Approval'!C5)</f>
        <v/>
      </c>
      <c r="O43" s="34"/>
    </row>
    <row r="44" spans="1:16" ht="17.100000000000001" customHeight="1">
      <c r="A44" t="s">
        <v>453</v>
      </c>
      <c r="B44" s="82" t="str">
        <f>IF('Ambo Section A'!E5="","",'Ambo Section A'!E5)</f>
        <v/>
      </c>
      <c r="C44" s="82">
        <f>IF('Ambo Section A'!E6="","",'Ambo Section A'!E6)</f>
        <v>46204</v>
      </c>
      <c r="D44"/>
      <c r="E44" t="str">
        <f>IF('Ambo Section A'!E4="","",'Ambo Section A'!E4)</f>
        <v/>
      </c>
      <c r="F44"/>
      <c r="G44"/>
      <c r="H44"/>
      <c r="I44" t="s">
        <v>514</v>
      </c>
      <c r="J44" t="s">
        <v>517</v>
      </c>
      <c r="K44" t="s">
        <v>68</v>
      </c>
      <c r="L44" t="s">
        <v>494</v>
      </c>
      <c r="M44" s="34" t="s">
        <v>518</v>
      </c>
      <c r="N44" s="34" t="str">
        <f>IF('ICB Executive Approval'!C7="","",'ICB Executive Approval'!C7)</f>
        <v/>
      </c>
      <c r="O44" s="34"/>
    </row>
    <row r="45" spans="1:16" ht="17.100000000000001" customHeight="1">
      <c r="A45" t="s">
        <v>453</v>
      </c>
      <c r="B45" s="82" t="str">
        <f>IF('Ambo Section A'!E5="","",'Ambo Section A'!E5)</f>
        <v/>
      </c>
      <c r="C45" s="82">
        <f>IF('Ambo Section A'!E6="","",'Ambo Section A'!E6)</f>
        <v>46204</v>
      </c>
      <c r="D45"/>
      <c r="E45" t="str">
        <f>IF('Ambo Section A'!E4="","",'Ambo Section A'!E4)</f>
        <v/>
      </c>
      <c r="F45"/>
      <c r="G45"/>
      <c r="H45"/>
      <c r="I45" t="s">
        <v>514</v>
      </c>
      <c r="J45" t="s">
        <v>519</v>
      </c>
      <c r="K45" t="s">
        <v>68</v>
      </c>
      <c r="L45" t="s">
        <v>497</v>
      </c>
      <c r="M45" s="34" t="s">
        <v>520</v>
      </c>
      <c r="N45" s="34" t="str">
        <f>IF('ICB Executive Approval'!C8="","",'ICB Executive Approval'!C8)</f>
        <v/>
      </c>
      <c r="O45" s="34"/>
    </row>
    <row r="46" spans="1:16" ht="17.100000000000001" customHeight="1">
      <c r="A46" t="s">
        <v>453</v>
      </c>
      <c r="B46" s="82" t="str">
        <f>IF('Ambo Section A'!E5="","",'Ambo Section A'!E5)</f>
        <v/>
      </c>
      <c r="C46" s="82">
        <f>IF('Ambo Section A'!E6="","",'Ambo Section A'!E6)</f>
        <v>46204</v>
      </c>
      <c r="D46"/>
      <c r="E46" t="str">
        <f>IF('Ambo Section A'!E4="","",'Ambo Section A'!E4)</f>
        <v/>
      </c>
      <c r="F46"/>
      <c r="G46"/>
      <c r="H46"/>
      <c r="I46" t="s">
        <v>514</v>
      </c>
      <c r="J46" t="s">
        <v>521</v>
      </c>
      <c r="K46" t="s">
        <v>68</v>
      </c>
      <c r="L46" t="s">
        <v>500</v>
      </c>
      <c r="M46" s="34" t="s">
        <v>522</v>
      </c>
      <c r="N46" s="34" t="str">
        <f>IF('ICB Executive Approval'!C10="","",'ICB Executive Approval'!C10)</f>
        <v/>
      </c>
      <c r="O46" s="34"/>
    </row>
    <row r="47" spans="1:16" ht="17.100000000000001" customHeight="1">
      <c r="A47" t="s">
        <v>453</v>
      </c>
      <c r="B47" s="82" t="str">
        <f>IF('Ambo Section A'!E5="","",'Ambo Section A'!E5)</f>
        <v/>
      </c>
      <c r="C47" s="82">
        <f>IF('Ambo Section A'!E6="","",'Ambo Section A'!E6)</f>
        <v>46204</v>
      </c>
      <c r="D47"/>
      <c r="E47" t="str">
        <f>IF('Ambo Section A'!E4="","",'Ambo Section A'!E4)</f>
        <v/>
      </c>
      <c r="F47"/>
      <c r="G47"/>
      <c r="H47"/>
      <c r="I47" t="s">
        <v>514</v>
      </c>
      <c r="J47" t="s">
        <v>523</v>
      </c>
      <c r="K47" t="s">
        <v>68</v>
      </c>
      <c r="L47" t="s">
        <v>503</v>
      </c>
      <c r="M47" s="34" t="s">
        <v>524</v>
      </c>
      <c r="N47" s="34" t="str">
        <f>IF('ICB Executive Approval'!C11="","",'ICB Executive Approval'!C11)</f>
        <v/>
      </c>
      <c r="O47" s="34"/>
    </row>
    <row r="48" spans="1:16" ht="17.100000000000001" customHeight="1">
      <c r="A48" t="s">
        <v>453</v>
      </c>
      <c r="B48" s="96" t="str">
        <f>IF('Ambo Section A'!E5="","",'Ambo Section A'!E5)</f>
        <v/>
      </c>
      <c r="C48" s="96">
        <f>IF('Ambo Section A'!E6="","",'Ambo Section A'!E6)</f>
        <v>46204</v>
      </c>
      <c r="E48" s="79" t="str">
        <f>IF('Ambo Section A'!E4="","",'Ambo Section A'!E4)</f>
        <v/>
      </c>
      <c r="I48" s="79" t="s">
        <v>514</v>
      </c>
      <c r="J48" s="79" t="s">
        <v>525</v>
      </c>
      <c r="K48" s="79" t="s">
        <v>68</v>
      </c>
      <c r="L48" s="80" t="s">
        <v>506</v>
      </c>
      <c r="M48" s="80" t="s">
        <v>507</v>
      </c>
      <c r="N48" s="80" t="str">
        <f>IF('ICB Executive Approval'!C16="","",'ICB Executive Approval'!C16)</f>
        <v/>
      </c>
    </row>
    <row r="49" spans="1:14" ht="17.100000000000001" customHeight="1">
      <c r="A49" t="s">
        <v>453</v>
      </c>
      <c r="B49" s="96" t="str">
        <f>IF('Ambo Section A'!E5="","",'Ambo Section A'!E5)</f>
        <v/>
      </c>
      <c r="C49" s="96">
        <f>IF('Ambo Section A'!E6="","",'Ambo Section A'!E6)</f>
        <v>46204</v>
      </c>
      <c r="E49" s="79" t="str">
        <f>IF('Ambo Section A'!E4="","",'Ambo Section A'!E4)</f>
        <v/>
      </c>
      <c r="I49" s="79" t="s">
        <v>514</v>
      </c>
      <c r="J49" s="79" t="s">
        <v>526</v>
      </c>
      <c r="K49" s="79" t="s">
        <v>68</v>
      </c>
      <c r="L49" s="80" t="s">
        <v>509</v>
      </c>
      <c r="M49" s="80" t="s">
        <v>510</v>
      </c>
      <c r="N49" s="80" t="str">
        <f>IF('ICB Executive Approval'!C19="","",'ICB Executive Approval'!C19)</f>
        <v/>
      </c>
    </row>
    <row r="50" spans="1:14" ht="17.100000000000001" customHeight="1">
      <c r="A50" t="s">
        <v>453</v>
      </c>
      <c r="B50" s="96" t="str">
        <f>IF('Ambo Section A'!E5="","",'Ambo Section A'!E5)</f>
        <v/>
      </c>
      <c r="C50" s="96">
        <f>IF('Ambo Section A'!E6="","",'Ambo Section A'!E6)</f>
        <v>46204</v>
      </c>
      <c r="E50" s="79" t="str">
        <f>IF('Ambo Section A'!E4="","",'Ambo Section A'!E4)</f>
        <v/>
      </c>
      <c r="I50" s="79" t="s">
        <v>514</v>
      </c>
      <c r="J50" s="79" t="s">
        <v>527</v>
      </c>
      <c r="K50" s="79" t="s">
        <v>68</v>
      </c>
      <c r="L50" s="80" t="s">
        <v>512</v>
      </c>
      <c r="M50" s="80" t="s">
        <v>513</v>
      </c>
      <c r="N50" s="81" t="str">
        <f>IF('ICB Executive Approval'!C22="","",'ICB Executive Approval'!C22)</f>
        <v/>
      </c>
    </row>
    <row r="51" spans="1:14" ht="17.100000000000001" customHeight="1">
      <c r="A51"/>
    </row>
    <row r="52" spans="1:14" ht="17.100000000000001" customHeight="1">
      <c r="A52"/>
      <c r="N52" s="81"/>
    </row>
    <row r="53" spans="1:14" ht="17.100000000000001" customHeight="1">
      <c r="A53"/>
    </row>
    <row r="54" spans="1:14" ht="17.100000000000001" customHeight="1">
      <c r="A54"/>
    </row>
    <row r="55" spans="1:14" ht="17.100000000000001" customHeight="1">
      <c r="A55"/>
      <c r="N55" s="81"/>
    </row>
  </sheetData>
  <sheetProtection algorithmName="SHA-512" hashValue="fLyKR9H4K+qz/o69ov54ec2gaIAEeCMpX9jW8YkGZrM+oBBXXqzwXXF5OsTHqPC73yioBD47a9wQH8G5C5vDsQ==" saltValue="qgyTbrKpyJ4XVIQx7RjxgA==" spinCount="100000" sheet="1" selectLockedCells="1" selectUnlockedCell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0acf7547-5092-4336-8b16-1590888ff79f" xsi:nil="true"/>
    <_ip_UnifiedCompliancePolicyUIAction xmlns="0acf7547-5092-4336-8b16-1590888ff79f" xsi:nil="true"/>
    <Review_x0020_Date xmlns="1b5d7ec6-390a-4eeb-8eb5-eaea4ef39d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A4384E930200498DBDC510BCDB8698" ma:contentTypeVersion="13" ma:contentTypeDescription="Create a new document." ma:contentTypeScope="" ma:versionID="633f7dbb284af024d389904410593492">
  <xsd:schema xmlns:xsd="http://www.w3.org/2001/XMLSchema" xmlns:xs="http://www.w3.org/2001/XMLSchema" xmlns:p="http://schemas.microsoft.com/office/2006/metadata/properties" xmlns:ns2="1b5d7ec6-390a-4eeb-8eb5-eaea4ef39dff" xmlns:ns3="0acf7547-5092-4336-8b16-1590888ff79f" targetNamespace="http://schemas.microsoft.com/office/2006/metadata/properties" ma:root="true" ma:fieldsID="03d58580303a1cd714e44941b859e16c" ns2:_="" ns3:_="">
    <xsd:import namespace="1b5d7ec6-390a-4eeb-8eb5-eaea4ef39dff"/>
    <xsd:import namespace="0acf7547-5092-4336-8b16-1590888ff79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d7ec6-390a-4eeb-8eb5-eaea4ef39dff"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cf7547-5092-4336-8b16-1590888ff79f"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C11489-F3B3-463C-8AA4-6CB5180A049F}"/>
</file>

<file path=customXml/itemProps2.xml><?xml version="1.0" encoding="utf-8"?>
<ds:datastoreItem xmlns:ds="http://schemas.openxmlformats.org/officeDocument/2006/customXml" ds:itemID="{12AB916B-060B-497E-8957-8DB52A848703}"/>
</file>

<file path=customXml/itemProps3.xml><?xml version="1.0" encoding="utf-8"?>
<ds:datastoreItem xmlns:ds="http://schemas.openxmlformats.org/officeDocument/2006/customXml" ds:itemID="{A0642921-BC35-4450-873A-62AC24D8238F}"/>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ANGLIN, Steven (NHS ENGLAND)</dc:creator>
  <cp:keywords/>
  <dc:description/>
  <cp:lastModifiedBy>ELSOM, Rebecca (NHS ENGLAND)</cp:lastModifiedBy>
  <cp:revision/>
  <dcterms:created xsi:type="dcterms:W3CDTF">2026-06-18T11:42:10Z</dcterms:created>
  <dcterms:modified xsi:type="dcterms:W3CDTF">2026-07-13T10:14:31Z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0x0101005DA4384E930200498DBDC510BCDB8698</vt:lpwstr>
  </property>
</Properties>
</file>