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sharepoint.com/sites/COO/eec/eecpmop/ws/as/Open/Recovery Plan Governance/UEC Winter Preparedness 2026_27/05. BAS/BAS Self Assessment/BAS Template &amp; Tracker/"/>
    </mc:Choice>
  </mc:AlternateContent>
  <xr:revisionPtr revIDLastSave="0" documentId="8_{D1B7C055-1766-4BF2-A4C4-8B8E4ACCCB54}" xr6:coauthVersionLast="47" xr6:coauthVersionMax="47" xr10:uidLastSave="{00000000-0000-0000-0000-000000000000}"/>
  <bookViews>
    <workbookView xWindow="-13845" yWindow="-16500" windowWidth="29040" windowHeight="15720" tabRatio="1000" xr2:uid="{7AB3D4AB-C5CB-4662-A593-561CC8D24206}"/>
  </bookViews>
  <sheets>
    <sheet name="Cover" sheetId="27" r:id="rId1"/>
    <sheet name="Trust Section A" sheetId="10" r:id="rId2"/>
    <sheet name="Trust Section B" sheetId="13" r:id="rId3"/>
    <sheet name="Trust Response Calc" sheetId="14" state="hidden" r:id="rId4"/>
    <sheet name="Trust Executive Approval" sheetId="12" r:id="rId5"/>
    <sheet name="Assessment Dashboard" sheetId="7" r:id="rId6"/>
    <sheet name="Trust Export" sheetId="21" state="hidden" r:id="rId7"/>
    <sheet name="Regional Assurance" sheetId="3" state="hidden" r:id="rId8"/>
    <sheet name="LRD" sheetId="15" state="hidden" r:id="rId9"/>
    <sheet name="Trust New questions" sheetId="23" state="hidden" r:id="rId10"/>
    <sheet name="Dashboard Metrics" sheetId="25" state="hidden" r:id="rId11"/>
    <sheet name="ARCHIVEMasterTracker" sheetId="26" state="hidden" r:id="rId12"/>
  </sheets>
  <externalReferences>
    <externalReference r:id="rId13"/>
  </externalReferences>
  <definedNames>
    <definedName name="_xlnm._FilterDatabase" localSheetId="11" hidden="1">ARCHIVEMasterTracker!$A$3:$P$274</definedName>
    <definedName name="Assurance">LRD!$H$3:$H$7</definedName>
    <definedName name="icblist">LRD!$AE$3:$AE$39</definedName>
    <definedName name="region">LRD!$M$3:$M$9</definedName>
    <definedName name="TrustList">LRD!$J$3:$J$126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2" i="14" l="1"/>
  <c r="C32" i="14"/>
  <c r="D32" i="14"/>
  <c r="B24" i="14"/>
  <c r="G24" i="14" s="1"/>
  <c r="C24" i="14"/>
  <c r="I24" i="14" s="1"/>
  <c r="D24" i="14"/>
  <c r="E24" i="14" s="1"/>
  <c r="B25" i="14"/>
  <c r="G25" i="14" s="1"/>
  <c r="C25" i="14"/>
  <c r="I25" i="14" s="1"/>
  <c r="D25" i="14"/>
  <c r="E25" i="14" s="1"/>
  <c r="B26" i="14"/>
  <c r="G26" i="14" s="1"/>
  <c r="C26" i="14"/>
  <c r="I26" i="14" s="1"/>
  <c r="D26" i="14"/>
  <c r="E26" i="14" s="1"/>
  <c r="B27" i="14"/>
  <c r="G27" i="14" s="1"/>
  <c r="C27" i="14"/>
  <c r="I27" i="14" s="1"/>
  <c r="D27" i="14"/>
  <c r="E27" i="14" s="1"/>
  <c r="F27" i="14" l="1"/>
  <c r="F26" i="14"/>
  <c r="F25" i="14"/>
  <c r="F24" i="14"/>
  <c r="B2" i="21" l="1"/>
  <c r="B3" i="21"/>
  <c r="B4" i="21"/>
  <c r="B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C2" i="21"/>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M23" i="25"/>
  <c r="K23" i="25"/>
  <c r="J23" i="25"/>
  <c r="G23" i="25"/>
  <c r="F23" i="25"/>
  <c r="C23" i="25"/>
  <c r="B23" i="25"/>
  <c r="K11" i="25"/>
  <c r="K12" i="25" s="1"/>
  <c r="J11" i="25"/>
  <c r="I11" i="25"/>
  <c r="I12" i="25" s="1"/>
  <c r="H11" i="25"/>
  <c r="G11" i="25"/>
  <c r="G12" i="25" s="1"/>
  <c r="F11" i="25"/>
  <c r="E11" i="25"/>
  <c r="E12" i="25" s="1"/>
  <c r="D11" i="25"/>
  <c r="C11" i="25"/>
  <c r="C12" i="25" s="1"/>
  <c r="B11" i="25"/>
  <c r="N10" i="25"/>
  <c r="M10" i="25"/>
  <c r="L10" i="25"/>
  <c r="N9" i="25"/>
  <c r="M9" i="25"/>
  <c r="L9" i="25"/>
  <c r="N8" i="25"/>
  <c r="M8" i="25"/>
  <c r="L8" i="25"/>
  <c r="S7" i="25"/>
  <c r="M7" i="25"/>
  <c r="M11" i="25" s="1"/>
  <c r="L7" i="25"/>
  <c r="N7" i="25" s="1"/>
  <c r="M6" i="25"/>
  <c r="N6" i="25" s="1"/>
  <c r="L6" i="25"/>
  <c r="S5" i="25"/>
  <c r="M5" i="25"/>
  <c r="N5" i="25" s="1"/>
  <c r="L5" i="25"/>
  <c r="M4" i="25"/>
  <c r="L4" i="25"/>
  <c r="L11" i="25" s="1"/>
  <c r="N11" i="25" s="1"/>
  <c r="M12" i="25" l="1"/>
  <c r="N4" i="25"/>
  <c r="D17" i="14" l="1"/>
  <c r="E17" i="14" s="1"/>
  <c r="D18" i="14"/>
  <c r="E18" i="14" s="1"/>
  <c r="D19" i="14"/>
  <c r="F19" i="14" s="1"/>
  <c r="D20" i="14"/>
  <c r="E20" i="14" s="1"/>
  <c r="B17" i="14"/>
  <c r="G17" i="14" s="1"/>
  <c r="C17" i="14"/>
  <c r="I17" i="14" s="1"/>
  <c r="B18" i="14"/>
  <c r="G18" i="14" s="1"/>
  <c r="C18" i="14"/>
  <c r="I18" i="14" s="1"/>
  <c r="B19" i="14"/>
  <c r="G19" i="14" s="1"/>
  <c r="C19" i="14"/>
  <c r="I19" i="14" s="1"/>
  <c r="B20" i="14"/>
  <c r="G20" i="14" s="1"/>
  <c r="C20" i="14"/>
  <c r="I20" i="14" s="1"/>
  <c r="P2" i="21"/>
  <c r="P3" i="21"/>
  <c r="P4" i="21"/>
  <c r="P5" i="21"/>
  <c r="P6" i="21"/>
  <c r="P7" i="21"/>
  <c r="P8" i="21"/>
  <c r="P9" i="21"/>
  <c r="P10" i="21"/>
  <c r="P11" i="21"/>
  <c r="P12" i="21"/>
  <c r="P13" i="21"/>
  <c r="P14" i="21"/>
  <c r="P15" i="21"/>
  <c r="P16" i="21"/>
  <c r="P17" i="21"/>
  <c r="P18" i="21"/>
  <c r="P19" i="21"/>
  <c r="P20" i="21"/>
  <c r="P21" i="21"/>
  <c r="P22" i="21"/>
  <c r="P23" i="21"/>
  <c r="P24" i="21"/>
  <c r="P25" i="21"/>
  <c r="P26" i="21"/>
  <c r="P27" i="21"/>
  <c r="P28" i="21"/>
  <c r="P29" i="21"/>
  <c r="P30" i="21"/>
  <c r="P31" i="21"/>
  <c r="P32" i="21"/>
  <c r="P33" i="21"/>
  <c r="P34" i="21"/>
  <c r="P35" i="21"/>
  <c r="P36" i="21"/>
  <c r="P37" i="21"/>
  <c r="P38" i="21"/>
  <c r="P39" i="21"/>
  <c r="P40" i="21"/>
  <c r="P41" i="21"/>
  <c r="P42" i="21"/>
  <c r="P43" i="21"/>
  <c r="P44" i="21"/>
  <c r="P45" i="21"/>
  <c r="P46" i="21"/>
  <c r="P47" i="21"/>
  <c r="P48" i="21"/>
  <c r="P49" i="21"/>
  <c r="P50" i="21"/>
  <c r="P51" i="21"/>
  <c r="P52" i="21"/>
  <c r="P53" i="21"/>
  <c r="P54" i="21"/>
  <c r="P55" i="21"/>
  <c r="O2" i="21"/>
  <c r="O3" i="21"/>
  <c r="O4" i="21"/>
  <c r="O5" i="21"/>
  <c r="O6" i="21"/>
  <c r="O7" i="21"/>
  <c r="O8" i="21"/>
  <c r="O9" i="21"/>
  <c r="O10" i="21"/>
  <c r="O11" i="21"/>
  <c r="O12" i="21"/>
  <c r="O13" i="21"/>
  <c r="O14" i="21"/>
  <c r="O15" i="21"/>
  <c r="O16" i="21"/>
  <c r="O17" i="21"/>
  <c r="O18" i="21"/>
  <c r="O19" i="21"/>
  <c r="O20" i="21"/>
  <c r="O21" i="21"/>
  <c r="O22" i="21"/>
  <c r="O23" i="21"/>
  <c r="O24" i="21"/>
  <c r="O25" i="21"/>
  <c r="O26" i="21"/>
  <c r="O27" i="21"/>
  <c r="O28" i="21"/>
  <c r="O29" i="21"/>
  <c r="O30" i="21"/>
  <c r="O31" i="21"/>
  <c r="O32" i="21"/>
  <c r="O33" i="21"/>
  <c r="O34" i="21"/>
  <c r="O35" i="21"/>
  <c r="O36" i="21"/>
  <c r="O37" i="21"/>
  <c r="O38" i="21"/>
  <c r="O39" i="21"/>
  <c r="O40" i="21"/>
  <c r="O41" i="21"/>
  <c r="O42" i="21"/>
  <c r="O43" i="21"/>
  <c r="O44" i="21"/>
  <c r="O45" i="21"/>
  <c r="O46" i="21"/>
  <c r="O47" i="21"/>
  <c r="O48" i="21"/>
  <c r="O49" i="21"/>
  <c r="O50" i="21"/>
  <c r="O51" i="21"/>
  <c r="O52" i="21"/>
  <c r="O53" i="21"/>
  <c r="O54" i="21"/>
  <c r="O55" i="21"/>
  <c r="N2" i="21" a="1"/>
  <c r="N2" i="21" s="1"/>
  <c r="N3" i="21" a="1"/>
  <c r="N3" i="21" s="1"/>
  <c r="N4" i="21" a="1"/>
  <c r="N4" i="21" s="1"/>
  <c r="N5" i="21" a="1"/>
  <c r="N5" i="21" s="1"/>
  <c r="N6" i="21" a="1"/>
  <c r="N6" i="21" s="1"/>
  <c r="N7" i="21" a="1"/>
  <c r="N7" i="21" s="1"/>
  <c r="N8" i="21" a="1"/>
  <c r="N8" i="21" s="1"/>
  <c r="N9" i="21" a="1"/>
  <c r="N9" i="21" s="1"/>
  <c r="N10" i="21" a="1"/>
  <c r="N10" i="21" s="1"/>
  <c r="N11" i="21" a="1"/>
  <c r="N11" i="21" s="1"/>
  <c r="N12" i="21" a="1"/>
  <c r="N12" i="21" s="1"/>
  <c r="N13" i="21" a="1"/>
  <c r="N13" i="21" s="1"/>
  <c r="N14" i="21" a="1"/>
  <c r="N14" i="21" s="1"/>
  <c r="N15" i="21" a="1"/>
  <c r="N15" i="21" s="1"/>
  <c r="N16" i="21" a="1"/>
  <c r="N16" i="21" s="1"/>
  <c r="N17" i="21" a="1"/>
  <c r="N17" i="21" s="1"/>
  <c r="N18" i="21" a="1"/>
  <c r="N18" i="21" s="1"/>
  <c r="N19" i="21" a="1"/>
  <c r="N19" i="21" s="1"/>
  <c r="N20" i="21" a="1"/>
  <c r="N20" i="21" s="1"/>
  <c r="N21" i="21" a="1"/>
  <c r="N21" i="21" s="1"/>
  <c r="N22" i="21" a="1"/>
  <c r="N22" i="21" s="1"/>
  <c r="N23" i="21" a="1"/>
  <c r="N23" i="21" s="1"/>
  <c r="N24" i="21" a="1"/>
  <c r="N24" i="21" s="1"/>
  <c r="N25" i="21" a="1"/>
  <c r="N25" i="21" s="1"/>
  <c r="N26" i="21" a="1"/>
  <c r="N26" i="21" s="1"/>
  <c r="N27" i="21" a="1"/>
  <c r="N27" i="21" s="1"/>
  <c r="N28" i="21" a="1"/>
  <c r="N28" i="21" s="1"/>
  <c r="N29" i="21" a="1"/>
  <c r="N29" i="21" s="1"/>
  <c r="N30" i="21" a="1"/>
  <c r="N30" i="21" s="1"/>
  <c r="N31" i="21" a="1"/>
  <c r="N31" i="21" s="1"/>
  <c r="N32" i="21" a="1"/>
  <c r="N32" i="21" s="1"/>
  <c r="N33" i="21" a="1"/>
  <c r="N33" i="21" s="1"/>
  <c r="N34" i="21" a="1"/>
  <c r="N34" i="21" s="1"/>
  <c r="N35" i="21" a="1"/>
  <c r="N35" i="21" s="1"/>
  <c r="N36" i="21" a="1"/>
  <c r="N36" i="21" s="1"/>
  <c r="N37" i="21" a="1"/>
  <c r="N37" i="21" s="1"/>
  <c r="N38" i="21" a="1"/>
  <c r="N38" i="21" s="1"/>
  <c r="N39" i="21" a="1"/>
  <c r="N39" i="21" s="1"/>
  <c r="N40" i="21" a="1"/>
  <c r="N40" i="21" s="1"/>
  <c r="N41" i="21" a="1"/>
  <c r="N41" i="21" s="1"/>
  <c r="N42" i="21" a="1"/>
  <c r="N42" i="21" s="1"/>
  <c r="N43" i="21" a="1"/>
  <c r="N43" i="21" s="1"/>
  <c r="N44" i="21" a="1"/>
  <c r="N44" i="21" s="1"/>
  <c r="N45" i="21" a="1"/>
  <c r="N45" i="21" s="1"/>
  <c r="N46" i="21" a="1"/>
  <c r="N46" i="21" s="1"/>
  <c r="N47" i="21" a="1"/>
  <c r="N47" i="21" s="1"/>
  <c r="N48" i="21" a="1"/>
  <c r="N48" i="21" s="1"/>
  <c r="N49" i="21" a="1"/>
  <c r="N49" i="21" s="1"/>
  <c r="N50" i="21" a="1"/>
  <c r="N50" i="21" s="1"/>
  <c r="N51" i="21" a="1"/>
  <c r="N51" i="21" s="1"/>
  <c r="N52" i="21" a="1"/>
  <c r="N52" i="21" s="1"/>
  <c r="N53" i="21" a="1"/>
  <c r="N53" i="21" s="1"/>
  <c r="N54" i="21" a="1"/>
  <c r="N54" i="21" s="1"/>
  <c r="N55" i="21" a="1"/>
  <c r="N55" i="21" s="1"/>
  <c r="F2" i="21"/>
  <c r="F3" i="21"/>
  <c r="F4" i="21"/>
  <c r="F5" i="21"/>
  <c r="F6" i="21"/>
  <c r="F7" i="21"/>
  <c r="F8" i="21"/>
  <c r="F9" i="21"/>
  <c r="F10" i="21"/>
  <c r="F11" i="21"/>
  <c r="F12" i="21"/>
  <c r="F13" i="21"/>
  <c r="F14" i="21"/>
  <c r="F15" i="21"/>
  <c r="F16" i="21"/>
  <c r="F17" i="21"/>
  <c r="F18" i="21"/>
  <c r="F19" i="21"/>
  <c r="F20" i="21"/>
  <c r="F21" i="21"/>
  <c r="F22" i="21"/>
  <c r="F23" i="21"/>
  <c r="F24" i="21"/>
  <c r="F25" i="21"/>
  <c r="F26" i="21"/>
  <c r="F27" i="21"/>
  <c r="F28" i="21"/>
  <c r="F29" i="21"/>
  <c r="F30" i="21"/>
  <c r="F31" i="21"/>
  <c r="F32" i="21"/>
  <c r="F33" i="21"/>
  <c r="F34" i="21"/>
  <c r="F35" i="21"/>
  <c r="F36" i="21"/>
  <c r="F37" i="21"/>
  <c r="F38" i="21"/>
  <c r="F39" i="21"/>
  <c r="F40" i="21"/>
  <c r="F41" i="21"/>
  <c r="F42" i="21"/>
  <c r="F43" i="21"/>
  <c r="F44" i="21"/>
  <c r="F45" i="21"/>
  <c r="F46" i="21"/>
  <c r="F47" i="21"/>
  <c r="F48" i="21"/>
  <c r="F49" i="21"/>
  <c r="F50" i="21"/>
  <c r="F51" i="21"/>
  <c r="F52" i="21"/>
  <c r="F53" i="21"/>
  <c r="F54" i="21"/>
  <c r="F55" i="21"/>
  <c r="E2" i="21"/>
  <c r="E3" i="21"/>
  <c r="E4" i="21"/>
  <c r="E5" i="21"/>
  <c r="E6" i="21"/>
  <c r="E7" i="2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G4" i="10"/>
  <c r="D5" i="21" s="1"/>
  <c r="E19" i="14" l="1"/>
  <c r="F18" i="14"/>
  <c r="F20" i="14"/>
  <c r="F17" i="14"/>
  <c r="G5" i="21"/>
  <c r="D40" i="21"/>
  <c r="G40" i="21" s="1"/>
  <c r="D52" i="21"/>
  <c r="G52" i="21" s="1"/>
  <c r="D28" i="21"/>
  <c r="G28" i="21" s="1"/>
  <c r="D16" i="21"/>
  <c r="G16" i="21" s="1"/>
  <c r="D4" i="21"/>
  <c r="G4" i="21" s="1"/>
  <c r="D51" i="21"/>
  <c r="D50" i="21"/>
  <c r="D38" i="21"/>
  <c r="D26" i="21"/>
  <c r="D14" i="21"/>
  <c r="D2" i="21"/>
  <c r="D15" i="21"/>
  <c r="D49" i="21"/>
  <c r="D37" i="21"/>
  <c r="D25" i="21"/>
  <c r="D13" i="21"/>
  <c r="D48" i="21"/>
  <c r="H48" i="21" s="1"/>
  <c r="D36" i="21"/>
  <c r="H36" i="21" s="1"/>
  <c r="D24" i="21"/>
  <c r="H24" i="21" s="1"/>
  <c r="D12" i="21"/>
  <c r="H12" i="21" s="1"/>
  <c r="D47" i="21"/>
  <c r="H47" i="21" s="1"/>
  <c r="D35" i="21"/>
  <c r="H35" i="21" s="1"/>
  <c r="D23" i="21"/>
  <c r="H23" i="21" s="1"/>
  <c r="D11" i="21"/>
  <c r="H11" i="21" s="1"/>
  <c r="D39" i="21"/>
  <c r="D3" i="21"/>
  <c r="D46" i="21"/>
  <c r="H46" i="21" s="1"/>
  <c r="D34" i="21"/>
  <c r="H34" i="21" s="1"/>
  <c r="D22" i="21"/>
  <c r="H22" i="21" s="1"/>
  <c r="D10" i="21"/>
  <c r="H10" i="21" s="1"/>
  <c r="D9" i="21"/>
  <c r="H9" i="21" s="1"/>
  <c r="D21" i="21"/>
  <c r="H21" i="21" s="1"/>
  <c r="D44" i="21"/>
  <c r="G44" i="21" s="1"/>
  <c r="D32" i="21"/>
  <c r="H32" i="21" s="1"/>
  <c r="D20" i="21"/>
  <c r="G20" i="21" s="1"/>
  <c r="D8" i="21"/>
  <c r="G8" i="21" s="1"/>
  <c r="D33" i="21"/>
  <c r="G33" i="21" s="1"/>
  <c r="D55" i="21"/>
  <c r="G55" i="21" s="1"/>
  <c r="D43" i="21"/>
  <c r="G43" i="21" s="1"/>
  <c r="D31" i="21"/>
  <c r="H31" i="21" s="1"/>
  <c r="D19" i="21"/>
  <c r="G19" i="21" s="1"/>
  <c r="D7" i="21"/>
  <c r="G7" i="21" s="1"/>
  <c r="D27" i="21"/>
  <c r="D45" i="21"/>
  <c r="H45" i="21" s="1"/>
  <c r="D54" i="21"/>
  <c r="G54" i="21" s="1"/>
  <c r="D42" i="21"/>
  <c r="G42" i="21" s="1"/>
  <c r="D30" i="21"/>
  <c r="G30" i="21" s="1"/>
  <c r="D18" i="21"/>
  <c r="G18" i="21" s="1"/>
  <c r="D6" i="21"/>
  <c r="G6" i="21" s="1"/>
  <c r="D53" i="21"/>
  <c r="G53" i="21" s="1"/>
  <c r="D41" i="21"/>
  <c r="G41" i="21" s="1"/>
  <c r="D29" i="21"/>
  <c r="G29" i="21" s="1"/>
  <c r="D17" i="21"/>
  <c r="G17" i="21" s="1"/>
  <c r="G36" i="21"/>
  <c r="H5" i="21"/>
  <c r="G24" i="21" l="1"/>
  <c r="H55" i="21"/>
  <c r="H16" i="21"/>
  <c r="H52" i="21"/>
  <c r="G9" i="21"/>
  <c r="H4" i="21"/>
  <c r="H28" i="21"/>
  <c r="H7" i="21"/>
  <c r="G34" i="21"/>
  <c r="H29" i="21"/>
  <c r="G46" i="21"/>
  <c r="H53" i="21"/>
  <c r="G21" i="21"/>
  <c r="H43" i="21"/>
  <c r="H8" i="21"/>
  <c r="G11" i="21"/>
  <c r="H33" i="21"/>
  <c r="G47" i="21"/>
  <c r="H6" i="21"/>
  <c r="G23" i="21"/>
  <c r="H40" i="21"/>
  <c r="H42" i="21"/>
  <c r="H20" i="21"/>
  <c r="H54" i="21"/>
  <c r="G35" i="21"/>
  <c r="G10" i="21"/>
  <c r="G32" i="21"/>
  <c r="G12" i="21"/>
  <c r="H17" i="21"/>
  <c r="H41" i="21"/>
  <c r="H13" i="21"/>
  <c r="G13" i="21"/>
  <c r="H25" i="21"/>
  <c r="G25" i="21"/>
  <c r="H37" i="21"/>
  <c r="G37" i="21"/>
  <c r="G48" i="21"/>
  <c r="H39" i="21"/>
  <c r="G39" i="21"/>
  <c r="H49" i="21"/>
  <c r="G49" i="21"/>
  <c r="H15" i="21"/>
  <c r="G15" i="21"/>
  <c r="H2" i="21"/>
  <c r="G2" i="21"/>
  <c r="G31" i="21"/>
  <c r="H19" i="21"/>
  <c r="H44" i="21"/>
  <c r="H14" i="21"/>
  <c r="G14" i="21"/>
  <c r="H26" i="21"/>
  <c r="G26" i="21"/>
  <c r="H38" i="21"/>
  <c r="G38" i="21"/>
  <c r="H18" i="21"/>
  <c r="G45" i="21"/>
  <c r="H30" i="21"/>
  <c r="H27" i="21"/>
  <c r="G27" i="21"/>
  <c r="H50" i="21"/>
  <c r="G50" i="21"/>
  <c r="H3" i="21"/>
  <c r="G3" i="21"/>
  <c r="G22" i="21"/>
  <c r="H51" i="21"/>
  <c r="G51" i="21"/>
  <c r="K23" i="14" l="1"/>
  <c r="K22" i="14"/>
  <c r="K21" i="14"/>
  <c r="K20" i="14"/>
  <c r="K19" i="14"/>
  <c r="D23" i="14" l="1"/>
  <c r="D16" i="14"/>
  <c r="D21" i="14" s="1"/>
  <c r="D11" i="14"/>
  <c r="D12" i="14"/>
  <c r="D13" i="14"/>
  <c r="D10" i="14"/>
  <c r="B50" i="14" l="1"/>
  <c r="G50" i="14" s="1"/>
  <c r="C50" i="14"/>
  <c r="I50" i="14" s="1"/>
  <c r="D50" i="14"/>
  <c r="F50" i="14" s="1"/>
  <c r="B51" i="14"/>
  <c r="C51" i="14"/>
  <c r="I51" i="14" s="1"/>
  <c r="D51" i="14"/>
  <c r="F51" i="14" s="1"/>
  <c r="C49" i="14"/>
  <c r="I49" i="14" s="1"/>
  <c r="D49" i="14"/>
  <c r="B49" i="14"/>
  <c r="G49" i="14" s="1"/>
  <c r="B42" i="14"/>
  <c r="G42" i="14" s="1"/>
  <c r="C42" i="14"/>
  <c r="D42" i="14"/>
  <c r="F42" i="14" s="1"/>
  <c r="B43" i="14"/>
  <c r="G43" i="14" s="1"/>
  <c r="C43" i="14"/>
  <c r="D43" i="14"/>
  <c r="E43" i="14" s="1"/>
  <c r="B44" i="14"/>
  <c r="G44" i="14" s="1"/>
  <c r="C44" i="14"/>
  <c r="D44" i="14"/>
  <c r="E44" i="14" s="1"/>
  <c r="B45" i="14"/>
  <c r="G45" i="14" s="1"/>
  <c r="C45" i="14"/>
  <c r="D45" i="14"/>
  <c r="E45" i="14" s="1"/>
  <c r="B46" i="14"/>
  <c r="G46" i="14" s="1"/>
  <c r="C46" i="14"/>
  <c r="I46" i="14" s="1"/>
  <c r="D46" i="14"/>
  <c r="F46" i="14" s="1"/>
  <c r="C41" i="14"/>
  <c r="D41" i="14"/>
  <c r="E41" i="14" s="1"/>
  <c r="B41" i="14"/>
  <c r="G41" i="14" s="1"/>
  <c r="B36" i="14"/>
  <c r="G36" i="14" s="1"/>
  <c r="C36" i="14"/>
  <c r="D36" i="14"/>
  <c r="E36" i="14" s="1"/>
  <c r="B37" i="14"/>
  <c r="G37" i="14" s="1"/>
  <c r="C37" i="14"/>
  <c r="D37" i="14"/>
  <c r="E37" i="14" s="1"/>
  <c r="B38" i="14"/>
  <c r="G38" i="14" s="1"/>
  <c r="C38" i="14"/>
  <c r="I38" i="14" s="1"/>
  <c r="D38" i="14"/>
  <c r="F38" i="14" s="1"/>
  <c r="C35" i="14"/>
  <c r="I35" i="14" s="1"/>
  <c r="D35" i="14"/>
  <c r="E35" i="14" s="1"/>
  <c r="B35" i="14"/>
  <c r="G35" i="14" s="1"/>
  <c r="B31" i="14"/>
  <c r="G31" i="14" s="1"/>
  <c r="C31" i="14"/>
  <c r="I31" i="14" s="1"/>
  <c r="D31" i="14"/>
  <c r="F31" i="14" s="1"/>
  <c r="G32" i="14"/>
  <c r="I32" i="14"/>
  <c r="C30" i="14"/>
  <c r="I30" i="14" s="1"/>
  <c r="D30" i="14"/>
  <c r="F30" i="14" s="1"/>
  <c r="B30" i="14"/>
  <c r="G30" i="14" s="1"/>
  <c r="C23" i="14"/>
  <c r="I23" i="14" s="1"/>
  <c r="F23" i="14"/>
  <c r="B23" i="14"/>
  <c r="G23" i="14" s="1"/>
  <c r="C16" i="14"/>
  <c r="I16" i="14" s="1"/>
  <c r="E16" i="14"/>
  <c r="B16" i="14"/>
  <c r="G16" i="14" s="1"/>
  <c r="B11" i="14"/>
  <c r="G11" i="14" s="1"/>
  <c r="C11" i="14"/>
  <c r="I11" i="14" s="1"/>
  <c r="B12" i="14"/>
  <c r="G12" i="14" s="1"/>
  <c r="C12" i="14"/>
  <c r="I12" i="14" s="1"/>
  <c r="B13" i="14"/>
  <c r="G13" i="14" s="1"/>
  <c r="C13" i="14"/>
  <c r="I13" i="14" s="1"/>
  <c r="C10" i="14"/>
  <c r="I10" i="14" s="1"/>
  <c r="B10" i="14"/>
  <c r="G10" i="14" s="1"/>
  <c r="B3" i="14"/>
  <c r="G3" i="14" s="1"/>
  <c r="C3" i="14"/>
  <c r="D3" i="14"/>
  <c r="B4" i="14"/>
  <c r="G4" i="14" s="1"/>
  <c r="C4" i="14"/>
  <c r="D4" i="14"/>
  <c r="F4" i="14" s="1"/>
  <c r="B5" i="14"/>
  <c r="G5" i="14" s="1"/>
  <c r="C5" i="14"/>
  <c r="D5" i="14"/>
  <c r="E5" i="14" s="1"/>
  <c r="B6" i="14"/>
  <c r="G6" i="14" s="1"/>
  <c r="C6" i="14"/>
  <c r="D6" i="14"/>
  <c r="F6" i="14" s="1"/>
  <c r="B7" i="14"/>
  <c r="G7" i="14" s="1"/>
  <c r="C7" i="14"/>
  <c r="D7" i="14"/>
  <c r="F7" i="14" s="1"/>
  <c r="D2" i="14"/>
  <c r="F2" i="14" s="1"/>
  <c r="C2" i="14"/>
  <c r="B2" i="14"/>
  <c r="G2" i="14" s="1"/>
  <c r="G51" i="14"/>
  <c r="I48" i="14"/>
  <c r="G48" i="14"/>
  <c r="F48" i="14"/>
  <c r="E48" i="14"/>
  <c r="I40" i="14"/>
  <c r="G40" i="14"/>
  <c r="F40" i="14"/>
  <c r="E40" i="14"/>
  <c r="I34" i="14"/>
  <c r="G34" i="14"/>
  <c r="F34" i="14"/>
  <c r="E34" i="14"/>
  <c r="I29" i="14"/>
  <c r="G29" i="14"/>
  <c r="F29" i="14"/>
  <c r="E29" i="14"/>
  <c r="I22" i="14"/>
  <c r="G22" i="14"/>
  <c r="F22" i="14"/>
  <c r="E22" i="14"/>
  <c r="I15" i="14"/>
  <c r="G15" i="14"/>
  <c r="F15" i="14"/>
  <c r="E15" i="14"/>
  <c r="F13" i="14"/>
  <c r="F12" i="14"/>
  <c r="F11" i="14"/>
  <c r="I9" i="14"/>
  <c r="G9" i="14"/>
  <c r="F9" i="14"/>
  <c r="E9" i="14"/>
  <c r="G21" i="14" l="1"/>
  <c r="M5" i="14" s="1"/>
  <c r="G47" i="14"/>
  <c r="M9" i="14" s="1"/>
  <c r="F37" i="14"/>
  <c r="F41" i="14"/>
  <c r="F36" i="14"/>
  <c r="F45" i="14"/>
  <c r="F44" i="14"/>
  <c r="E42" i="14"/>
  <c r="F43" i="14"/>
  <c r="F35" i="14"/>
  <c r="D39" i="14"/>
  <c r="E38" i="14"/>
  <c r="E39" i="14" s="1"/>
  <c r="E2" i="14"/>
  <c r="D47" i="14"/>
  <c r="E31" i="14"/>
  <c r="G33" i="14"/>
  <c r="M7" i="14" s="1"/>
  <c r="G14" i="14"/>
  <c r="M4" i="14" s="1"/>
  <c r="D52" i="14"/>
  <c r="E23" i="14"/>
  <c r="E46" i="14"/>
  <c r="G28" i="14"/>
  <c r="M6" i="14" s="1"/>
  <c r="D33" i="14"/>
  <c r="E50" i="14"/>
  <c r="F16" i="14"/>
  <c r="F21" i="14" s="1"/>
  <c r="G52" i="14"/>
  <c r="M10" i="14" s="1"/>
  <c r="E51" i="14"/>
  <c r="D14" i="14"/>
  <c r="G39" i="14"/>
  <c r="M8" i="14" s="1"/>
  <c r="D8" i="14"/>
  <c r="G8" i="14"/>
  <c r="M3" i="14" s="1"/>
  <c r="E7" i="14"/>
  <c r="E12" i="14"/>
  <c r="E10" i="14"/>
  <c r="F10" i="14"/>
  <c r="F14" i="14" s="1"/>
  <c r="L4" i="14" s="1"/>
  <c r="E21" i="14"/>
  <c r="E30" i="14"/>
  <c r="F49" i="14"/>
  <c r="F52" i="14" s="1"/>
  <c r="E3" i="14"/>
  <c r="E32" i="14"/>
  <c r="E13" i="14"/>
  <c r="D28" i="14"/>
  <c r="F3" i="14"/>
  <c r="E49" i="14"/>
  <c r="F5" i="14"/>
  <c r="F32" i="14"/>
  <c r="F33" i="14" s="1"/>
  <c r="L7" i="14" s="1"/>
  <c r="E4" i="14"/>
  <c r="E6" i="14"/>
  <c r="E11" i="14"/>
  <c r="M11" i="14" l="1"/>
  <c r="L13" i="14" s="1"/>
  <c r="F47" i="14"/>
  <c r="E47" i="14"/>
  <c r="F39" i="14"/>
  <c r="E28" i="14"/>
  <c r="H14" i="14"/>
  <c r="L5" i="14"/>
  <c r="E8" i="14"/>
  <c r="H33" i="14"/>
  <c r="F8" i="14"/>
  <c r="L3" i="14" s="1"/>
  <c r="E52" i="14"/>
  <c r="F28" i="14"/>
  <c r="L6" i="14" s="1"/>
  <c r="E14" i="14"/>
  <c r="I14" i="14" s="1"/>
  <c r="D9" i="7" s="1"/>
  <c r="L10" i="14"/>
  <c r="H52" i="14"/>
  <c r="E33" i="14"/>
  <c r="L9" i="14" l="1"/>
  <c r="H47" i="14"/>
  <c r="I47" i="14" s="1"/>
  <c r="D14" i="7" s="1"/>
  <c r="L8" i="14"/>
  <c r="H39" i="14"/>
  <c r="I52" i="14"/>
  <c r="D15" i="7" s="1"/>
  <c r="I39" i="14"/>
  <c r="D13" i="7" s="1"/>
  <c r="H21" i="14"/>
  <c r="I21" i="14" s="1"/>
  <c r="D10" i="7" s="1"/>
  <c r="H8" i="14"/>
  <c r="I8" i="14" s="1"/>
  <c r="D8" i="7" s="1"/>
  <c r="H28" i="14"/>
  <c r="L16" i="14"/>
  <c r="I33" i="14"/>
  <c r="D12" i="7" s="1"/>
  <c r="I28" i="14" l="1"/>
  <c r="D11" i="7" s="1"/>
  <c r="L11" i="14"/>
  <c r="L14" i="14" l="1"/>
  <c r="L15" i="14" s="1"/>
  <c r="M15" i="14" s="1"/>
  <c r="O19" i="14" l="1"/>
  <c r="O21" i="14" s="1"/>
  <c r="K25" i="14"/>
  <c r="C5"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<sst xmlns="http://schemas.openxmlformats.org/spreadsheetml/2006/main" count="3910" uniqueCount="1180">
  <si>
    <t>Winter Planning 26/27 
Section A: Board Assurance Statement (BAS)</t>
  </si>
  <si>
    <r>
      <t xml:space="preserve">This section gives Trusts the opportunity to describe the approach to creating the winter plan, and demonstrate how links with other aspects of planning have been considered. 
</t>
    </r>
    <r>
      <rPr>
        <b/>
        <sz val="12"/>
        <color rgb="FFC00000"/>
        <rFont val="Arial"/>
        <family val="2"/>
      </rPr>
      <t>Board Assurance Statements should not be submitted until they have been tested during a regionally-led winter exercise programme.</t>
    </r>
  </si>
  <si>
    <t>Provider/Trust Name (drop down):</t>
  </si>
  <si>
    <t>If Other, write Provider/Trust Name:</t>
  </si>
  <si>
    <t>Contact details (email, phone number):</t>
  </si>
  <si>
    <t>Date:</t>
  </si>
  <si>
    <t>Please complete these sections</t>
  </si>
  <si>
    <t>Assurance statement</t>
  </si>
  <si>
    <t xml:space="preserve">Confirm (Y/N)
</t>
  </si>
  <si>
    <t>Additional comments or qualifications (optional)</t>
  </si>
  <si>
    <t>Blockers/Support requirements (optional)</t>
  </si>
  <si>
    <t>Governance and executive leadership</t>
  </si>
  <si>
    <t xml:space="preserve">The Board has assured the Trust Winter Plan for 2026/27. </t>
  </si>
  <si>
    <t>The Board is assured that a robust quality and equality impact assessment (QEIA) informed development of the Trust’s plan and has been reviewed by the Board.</t>
  </si>
  <si>
    <t>The Board is assured that the Trust’s plan was developed with appropriate input from and engagement with all system partners, including primary care and social care.</t>
  </si>
  <si>
    <t>The Board has tested the plan during a regionally-led winter exercise, reviewed the outcome, and incorporated lessons learned.</t>
  </si>
  <si>
    <t>The Board has identified a named Executive Winter Sponsor with accountability for winter preparedness (including vaccinations), escalation and operational delivery.</t>
  </si>
  <si>
    <t>The Board is assured that clear governance arrangements, escalation processes and operational leadership arrangements are in place throughout the winter period.</t>
  </si>
  <si>
    <t>Winter Planning 26/27 
Section B: 26/27 Winter Plan checklist</t>
  </si>
  <si>
    <r>
      <t xml:space="preserve">This section provides a checklist on what Boards should assure themselves is covered by 26/27 Winter plans. 
</t>
    </r>
    <r>
      <rPr>
        <b/>
        <sz val="12"/>
        <color rgb="FFC00000"/>
        <rFont val="Arial"/>
        <family val="2"/>
      </rPr>
      <t>Board Assurance Statements should not be submitted until they have been tested during a regionally-led winter exercise programme.</t>
    </r>
  </si>
  <si>
    <t>Section B: 26/27 Winter Plan checklist</t>
  </si>
  <si>
    <t>Prevention</t>
  </si>
  <si>
    <t>The Board is assured there are plans in place to deliver a frontline healthcare worker (FHCW) flu vaccination programme that achieves the trust level uptake ambitions and demonstrates:
•	the offer is accessible to all frontline staff between 1 October – 31 March with the majority of vaccinations completed by 30 November; 
•	that both walk-in and bookable appointments are available;
•	that all FHCW vaccination activity will be recorded on Record a Vaccination Service (RAVS); and
•	the FHCW flag has been applied to the ESR records of all clinical and non-clinical staff who are in direct contact with patients to ensure accurate reporting on FDP.</t>
  </si>
  <si>
    <t>The Board is assured that frontline staff vaccination, respiratory virus prevention, and staff health measures are supported by targeted operational plans.</t>
  </si>
  <si>
    <t>The Board is assured that plans are in place to offer vaccinations (flu and COVID-19) to long stay inpatients (21 days and above) and inpatients who are being discharged into a care home.</t>
  </si>
  <si>
    <t>The Board is assured that population health intelligence and risk stratification information are used in partnership with system colleagues to identify and support vulnerable patients and high-risk cohorts ahead of and during periods of winter pressure.</t>
  </si>
  <si>
    <t>Occupancy and discharge</t>
  </si>
  <si>
    <t>The Board is assured that a review of discharges across each pathway required to manage bed demand and occupancy has taken place ahead of winter with system partners.  These have been developed jointly with local authority, Community Health Service Providers and system partners, including holiday-period arrangements.</t>
  </si>
  <si>
    <t xml:space="preserve">The Board is assured that model discharge pathway requirements are in place to optimise discharge seven days a week across acute, community and social care services. This should include:
•	 coordinated escalation, surge and extreme surge response arrangements, including bed escalation capacity, which have been tested and capable of safe activation to maintain patient flow, create additional capacity and support operational resilience during periods of increased demand.
•	executive-led governance arrangements to provide oversight of occupancy, the number of discharges required and delivered each day to support safe bed availability and flow, along with the number of patients who are NCTR by pathways 1 to 3 with monitoring of  patients with long discharge delays.
•	targeted operational actions to reduce long discharge delays.
•	Discharge to Assess pathways that operate effectively with home first as the default and assessment taking place outside hospital wherever possible.  These should be supported by integrated escalation arrangements with community and social care partners to maintain patient flow. </t>
  </si>
  <si>
    <t>The Board is assured that pre-Christmas and holiday-period occupancy reduction plans will be implemented.</t>
  </si>
  <si>
    <t>The Board is assured that Same Day Emergency Care (SDEC) and ambulatory emergency care pathways have been optimised to support admission avoidance.</t>
  </si>
  <si>
    <t>The Board is assured that frailty pathways have been reviewed and are operating effectively to support avoidance of unnecessary admission. </t>
  </si>
  <si>
    <r>
      <t>Capacity </t>
    </r>
    <r>
      <rPr>
        <sz val="12"/>
        <rFont val="Arial"/>
        <family val="2"/>
      </rPr>
      <t> </t>
    </r>
  </si>
  <si>
    <t>The Board is assured that workforce resilience assumptions are evidenced and include safe staffing levels, appropriate skill mix, redeployment models and staff wellbeing support, with clear mitigations in place for sustained periods of increased demand.</t>
  </si>
  <si>
    <t>The Board is assured that rotas have been reviewed to ensure consistent senior clinical decision-making capacity at times of peak pressure, including weekends, supported by clear escalation and supervision arrangements.</t>
  </si>
  <si>
    <t>The Board is assured that elective and cancer delivery plans create sufficient headroom in Quarters 2 and 3 to mitigate the impacts of likely winter demand – including on diagnostic services.</t>
  </si>
  <si>
    <t>The Board has reviewed its 4-hour and 12-hour, and RTT trajectories, and is assured that the Winter Plan will mitigate any risks to ensure delivery against the trajectories already signed off for 2026/27.</t>
  </si>
  <si>
    <t>The Board is assured that there are effective operational actions in place to ensure urgent community capacity is prioritised for the sickest patients.</t>
  </si>
  <si>
    <t xml:space="preserve">Flow </t>
  </si>
  <si>
    <t xml:space="preserve">The Board is assured that emergency department crowding mitigations have been reviewed and implemented to actively eliminate corridor care as a patient safety priority. This should include implementation of relevant GIRFT recommendations, and with defined safety thresholds, clear escalation triggers, and routine Board level oversight of associated risks, including dignity, privacy and clinical harm.  </t>
  </si>
  <si>
    <t>The Board is assured that ambulance handover plans are deliverable and supported by appropriate operational arrangements and escalation processes.</t>
  </si>
  <si>
    <t>The Board is assured that escalation arrangements with system partners support timely transfer of care and patient flow.</t>
  </si>
  <si>
    <t>Infection Prevention and Control (IPC)</t>
  </si>
  <si>
    <t>The Board is assured that plans, infrastructure, estates arrangements, IPC governance and operational capability are in place to enable the safe rapid reconfiguration of physical space, creation of additional clinical capacity and implementation of patient cohorting arrangements during periods of increased demand or infectious disease transmission, supported by appropriate environmental risk assessments and compliance with the Health and Social Care Act 2008: code of practice on the prevention and control of infections.</t>
  </si>
  <si>
    <t>The Board is assured that IPC colleagues, including the Director of Infection Prevention and Control or nominated IPC Lead, have been engaged in the development of the winter plan, and are confident in the planned mitigations and actions.</t>
  </si>
  <si>
    <t>The Board is assured that fit testing arrangements are in place for relevant staff, are appropriately recorded and monitored, and can be rapidly expanded during periods of increased respiratory disease and gastrointestinal viral transmission. Appropriate PPE supply, stock management and escalation arrangements are in place to support periods of increased demand.</t>
  </si>
  <si>
    <t>The Board is assured, as encompassed by criterion 5 of the Health and Social Care Act 2008: code of practice on the prevention and control of infections, that a patient cohorting plan, including risk-based escalation, is in place that is understood by all staff and is ready to be activated by site management teams.</t>
  </si>
  <si>
    <t xml:space="preserve">Leadership and operational grip </t>
  </si>
  <si>
    <t>The Board is assured that on-call arrangements are in place and have been tested, and those on-call have access to medical and nursing leaders for urgent advice, and effective operational oversight to ensure urgent community capacity is prioritised for the sickest patients, where needed.</t>
  </si>
  <si>
    <t>The Board is assured that plans are in place to monitor and report real-time pressures utilising the OPEL framework, with clear triggers for escalation and timely operational response.</t>
  </si>
  <si>
    <t>The Board is assured that mutual aid arrangements have been reviewed and are capable of activation, if required.</t>
  </si>
  <si>
    <t>The Board is assured that business continuity plans have been reviewed and tested where appropriate.</t>
  </si>
  <si>
    <t>The Board is assured that severe weather and infrastructure disruption contingencies have been reviewed.</t>
  </si>
  <si>
    <t>The Board is assured that industrial action contingencies have been reviewed where relevant.</t>
  </si>
  <si>
    <t>The Board is assured that plans are in place to support staff welfare through periods of high demand.</t>
  </si>
  <si>
    <t>Specific actions for Mental Health Trusts</t>
  </si>
  <si>
    <t>The Board is assured that a plan is in place to ensure operational resilience of all-age urgent mental health helplines accessible via NHS 111, local crisis alternatives, crisis and home treatment teams, and liaison psychiatry services, including senior decision-makers.</t>
  </si>
  <si>
    <t>The Board is assured that any patients who frequently access urgent care services and all high-risk patients have a tailored crisis and relapse plan in place ahead of winter.</t>
  </si>
  <si>
    <t>The Board is assured that liaison psychiatry pathways and Section 136 arrangements remain resilient during periods of peak demand.</t>
  </si>
  <si>
    <t>Section A</t>
  </si>
  <si>
    <t>Governance</t>
  </si>
  <si>
    <t>Response</t>
  </si>
  <si>
    <t>Response Received</t>
  </si>
  <si>
    <t>Score</t>
  </si>
  <si>
    <t>Max Score</t>
  </si>
  <si>
    <t>Actual</t>
  </si>
  <si>
    <t>Max</t>
  </si>
  <si>
    <t>Prevention and vulnerable cohorts</t>
  </si>
  <si>
    <t>Flow, occupancy and discharge</t>
  </si>
  <si>
    <t>Capacity and Community</t>
  </si>
  <si>
    <t>UEC Flow</t>
  </si>
  <si>
    <t>Total Score</t>
  </si>
  <si>
    <t>Section B</t>
  </si>
  <si>
    <t>Total</t>
  </si>
  <si>
    <t>Percentage</t>
  </si>
  <si>
    <t>Performance Data</t>
  </si>
  <si>
    <t xml:space="preserve">Needle Data </t>
  </si>
  <si>
    <t>Chart Data</t>
  </si>
  <si>
    <t>Pointer</t>
  </si>
  <si>
    <t>End</t>
  </si>
  <si>
    <t>Capacity and community</t>
  </si>
  <si>
    <t>Executive Approval</t>
  </si>
  <si>
    <t>The purpose of the Board Assurance Statement is to ensure the Trust's Board has oversight that all key considerations have been met. It should be signed off by both the Trust / Provider's Accountable Officer and Chair.</t>
  </si>
  <si>
    <t> </t>
  </si>
  <si>
    <t>Trust / Provider Name:</t>
  </si>
  <si>
    <t>Provider CEO name:</t>
  </si>
  <si>
    <t>Date reviewed:</t>
  </si>
  <si>
    <t>Provider Chair name:</t>
  </si>
  <si>
    <t>Please update following completion of the BAS template</t>
  </si>
  <si>
    <t>Please provide name and contact details of designated Senior Responsible Officer (Executive Level)</t>
  </si>
  <si>
    <t xml:space="preserve">Please provide confirmation that the SRO has reviewed and approved the responses within this document, confirming they are correct and complete. </t>
  </si>
  <si>
    <t>Please confirm date reviewed</t>
  </si>
  <si>
    <t>BAS Self-Assessment Dashboard</t>
  </si>
  <si>
    <t>Trust</t>
  </si>
  <si>
    <t>Rating</t>
  </si>
  <si>
    <t xml:space="preserve">UEC Flow </t>
  </si>
  <si>
    <t>RespondentType</t>
  </si>
  <si>
    <t>Contact details (email, phone number)</t>
  </si>
  <si>
    <t>Date</t>
  </si>
  <si>
    <t>OrgCode</t>
  </si>
  <si>
    <t>OrgName</t>
  </si>
  <si>
    <t>OtherOrgName</t>
  </si>
  <si>
    <t>Region</t>
  </si>
  <si>
    <t>ICB</t>
  </si>
  <si>
    <t>Form</t>
  </si>
  <si>
    <t>QuestionID</t>
  </si>
  <si>
    <t>Section</t>
  </si>
  <si>
    <t>QuestionNumber</t>
  </si>
  <si>
    <t>Question</t>
  </si>
  <si>
    <t>Trust Section A</t>
  </si>
  <si>
    <t>Trust_A_1.1</t>
  </si>
  <si>
    <t>The Board has assured the Trust Winter Plan for 2026/27.</t>
  </si>
  <si>
    <t>Trust_A_1.2</t>
  </si>
  <si>
    <t>A robust quality and equality impact assessment (QEIA) informed development of the Trust’s plan and has been reviewed by the Board.</t>
  </si>
  <si>
    <t>Trust_A_1.3</t>
  </si>
  <si>
    <t>The Trust’s plan was developed with appropriate input from and engagement with all system partners.</t>
  </si>
  <si>
    <t>Trust_A_1.4</t>
  </si>
  <si>
    <t>Trust_A_1.5</t>
  </si>
  <si>
    <t>Trust_A_1.6</t>
  </si>
  <si>
    <t>Trust_A_2.1</t>
  </si>
  <si>
    <t>Plan content and delivery</t>
  </si>
  <si>
    <t>The Board is assured that the Trust’s plan addresses the key actions outlined in Section B.</t>
  </si>
  <si>
    <t>Trust_A_2.2</t>
  </si>
  <si>
    <t>The Board has considered key risks to quality and is assured that appropriate mitigations are in place for base, moderate, and extreme escalations of winter pressures.</t>
  </si>
  <si>
    <t>Trust_A_2.3</t>
  </si>
  <si>
    <t>The Board is assured that surge and extreme surge response arrangements, including bed escalation capacity, have been reviewed, tested and are capable of safe activation during periods of increased demand.</t>
  </si>
  <si>
    <t>Trust_A_2.4</t>
  </si>
  <si>
    <t>The Board is assured that workforce resilience assumptions have been reviewed and mitigation plans are in place for periods of increased demand.</t>
  </si>
  <si>
    <t>Trust_A_2.5</t>
  </si>
  <si>
    <t>The Board has reviewed its 4 and 12 hour, and RTT, trajectories, and is assured the Winter Plan will mitigate any risks to ensure delivery against the trajectories already signed off and returned to NHS England in 31 March 2026.</t>
  </si>
  <si>
    <t>Trust Section B</t>
  </si>
  <si>
    <t>Trust_B_1.1</t>
  </si>
  <si>
    <t>There are plans in place to deliver a frontline healthcare worker flu vaccination programme that achieves the trust level uptake ambitions and demonstrates:
·       the offer is accessible to all frontline staff between 1 October – 31 March with the majority of vaccinations completed by 30 November;
·       that both walk-in and bookable appointments are available;
·       that all FHCW vaccination activity will be recorded on Record a Vaccination Service (RAVS); and
·       the FHCW flag has been applied to the ESR records of all clinical and non-clinical staff who are in direct contact with patients to ensure accurate reporting on FDP.</t>
  </si>
  <si>
    <t>Trust_B_1.2</t>
  </si>
  <si>
    <t>The Board is assured that frontline staff vaccination, respiratory virus prevention and staff health measures are supported by targeted operational plans.</t>
  </si>
  <si>
    <t>Trust_B_1.3</t>
  </si>
  <si>
    <t>Trust_B_1.4</t>
  </si>
  <si>
    <t>Trust_B_2.1</t>
  </si>
  <si>
    <t>The Board is assured there are clear operational plans to reduce avoidable bed occupancy and improve patient flow throughout periods of seasonal pressure.</t>
  </si>
  <si>
    <t>Trust_B_2.2</t>
  </si>
  <si>
    <t>The Board is assured discharge optimisation arrangements are in place seven days a week across acute, community and social care services.</t>
  </si>
  <si>
    <t>Trust_B_2.3</t>
  </si>
  <si>
    <t>The Board is assured that coordinated escalation and surge response arrangements are in place to maintain patient flow, create additional capacity and support operational resilience during periods of extreme pressure.</t>
  </si>
  <si>
    <t>Trust_B_2.4</t>
  </si>
  <si>
    <t>The Board is assured that executive-led governance arrangements provide oversight of occupancy, discharge performance, stranded patients and patient flow throughout the winter period.</t>
  </si>
  <si>
    <t>Trust_B_2.5</t>
  </si>
  <si>
    <t>The Board is assured that pre-Christmas and holiday-period occupancy reduction plans have been implemented.</t>
  </si>
  <si>
    <t>Trust_B_2.6</t>
  </si>
  <si>
    <t>The Board is assured that targeted operational actions are in place to reduce long lengths of stay and stranded patients and support improved patient flow throughout the winter period.</t>
  </si>
  <si>
    <t>Trust_B_2.7</t>
  </si>
  <si>
    <t>The Board is assured that Discharge to Assess pathways are operating effectively and are supported by integrated escalation arrangements with community and social care partners to maintain patient flow throughout periods of increased demand.</t>
  </si>
  <si>
    <t>Trust_B_3.1</t>
  </si>
  <si>
    <t>The Board is assured that demand, capacity and workforce modelling has informed winter planning assumptions and identified the resources required to respond safely to anticipated winter pressures.</t>
  </si>
  <si>
    <t>Trust_B_3.2</t>
  </si>
  <si>
    <t>Rotas have been reviewed to ensure there is maximum decision-making capacity at times of peak pressure, including weekends.</t>
  </si>
  <si>
    <t>Trust_B_3.3</t>
  </si>
  <si>
    <t>The Board is assured that discharge planning and discharge capacity arrangements have been developed jointly with local authority, community and system partners, including holiday-period arrangements, supported by agreed standards, escalation processes and performance oversight.</t>
  </si>
  <si>
    <t>Trust_B_3.4</t>
  </si>
  <si>
    <t>Elective and cancer delivery plans create sufficient headroom in Quarters 2 and 3 to mitigate the impacts of likely winter demand – including on diagnostic services.</t>
  </si>
  <si>
    <t>Trust_B_3.5</t>
  </si>
  <si>
    <t>Trust_B_3.6</t>
  </si>
  <si>
    <t>The Board is assured that frailty pathways have been reviewed and are operating effectively to support avoidance of unnecessary admission.</t>
  </si>
  <si>
    <t>Trust_B_3.7</t>
  </si>
  <si>
    <t>The Board is assured that community services, including Virtual Wards, Urgent Community Response and intermediate care services, are being effectively utilised to support admission avoidance and timely discharge, with integrated escalation arrangements in place across system partners.</t>
  </si>
  <si>
    <t>Trust_B_4.1</t>
  </si>
  <si>
    <t>The Board is assured that emergency department crowding mitigations have been reviewed and implemented.</t>
  </si>
  <si>
    <t>Trust_B_4.2</t>
  </si>
  <si>
    <t>The Board is assured that ambulance handover improvement arrangements are in place.</t>
  </si>
  <si>
    <t>Trust_B_4.3</t>
  </si>
  <si>
    <t>Trust_B_5.1</t>
  </si>
  <si>
    <t>The Board is assured that plans, infrastructure, estates arrangements and operational capability are in place to enable the rapid reconfiguration of physical space, creation of additional clinical capacity and implementation of patient cohorting arrangements during periods of increased demand or infectious disease transmission.</t>
  </si>
  <si>
    <t>Trust_B_5.2</t>
  </si>
  <si>
    <t>As set out by criterion 1 of the Health and Social Care Act 2008: code of practice on the prevention and control of infections, systems to manage and monitor the prevention and control of infections are in place for example the National IPC Board Assurance Framework. Appropriate risk assessments should be conducted of all environments where care is delivered considering the susceptibility of the service users.</t>
  </si>
  <si>
    <t>Trust_B_5.3</t>
  </si>
  <si>
    <t>IPC colleagues have been engaged in the development of the plan agreed by the DIPC and are confident in the planned mitigations and actions.</t>
  </si>
  <si>
    <t>Trust_B_5.4</t>
  </si>
  <si>
    <t>Trust_B_5.5</t>
  </si>
  <si>
    <t>As encompassed by criterion 5 of the Health and Social Care Act 2008: code of practice on the prevention and control of infections, a patient cohorting plan, including risk-based escalation, is in place that is understood by all staff and is ready to be activated by site management teams.</t>
  </si>
  <si>
    <t>Trust_B_6.1</t>
  </si>
  <si>
    <t>Leadership and operational grip</t>
  </si>
  <si>
    <t>On-call arrangements are in place, including medical and nurse leaders, and have been tested.</t>
  </si>
  <si>
    <t>Trust_B_6.2</t>
  </si>
  <si>
    <t>Plans are in place to monitor and report real-time pressures utilising the OPEL framework.</t>
  </si>
  <si>
    <t>Trust_B_6.3</t>
  </si>
  <si>
    <t>The Board is assured that mutual aid arrangements have been reviewed and are capable of activation if required.</t>
  </si>
  <si>
    <t>Trust_B_6.4</t>
  </si>
  <si>
    <t>The Board is assured that business continuity arrangements have been reviewed and tested where appropriate.</t>
  </si>
  <si>
    <t>Trust_B_6.5</t>
  </si>
  <si>
    <t>Trust_B_6.6</t>
  </si>
  <si>
    <t>Trust_B_7.1</t>
  </si>
  <si>
    <t>A plan is in place to ensure operational resilience of all-age urgent mental health helplines accessible via 111, local crisis alternatives, crisis and home treatment teams, and liaison psychiatry services, including senior decision-makers.</t>
  </si>
  <si>
    <t>Trust_B_7.2</t>
  </si>
  <si>
    <t>Any patients who frequently access urgent care services and all high-risk patients have a tailored crisis and relapse plan in place ahead of winter.</t>
  </si>
  <si>
    <t>Trust_B_7.3</t>
  </si>
  <si>
    <t>Trust Executive Approval</t>
  </si>
  <si>
    <t>Trust_Exec_1</t>
  </si>
  <si>
    <t>Exec.1</t>
  </si>
  <si>
    <t>Trust / Provider Name</t>
  </si>
  <si>
    <t>Trust_Exec_2</t>
  </si>
  <si>
    <t>Exec.2</t>
  </si>
  <si>
    <t>Provider CEO name</t>
  </si>
  <si>
    <t>Trust_Exec_3</t>
  </si>
  <si>
    <t>Exec.3</t>
  </si>
  <si>
    <t>Provider CEO date reviewed</t>
  </si>
  <si>
    <t>Trust_Exec_4</t>
  </si>
  <si>
    <t>Exec.4</t>
  </si>
  <si>
    <t>Provider Chair name</t>
  </si>
  <si>
    <t>Trust_Exec_5</t>
  </si>
  <si>
    <t>Exec.5</t>
  </si>
  <si>
    <t>Provider Chair date reviewed</t>
  </si>
  <si>
    <t>Trust_Exec_6</t>
  </si>
  <si>
    <t>Exec.6</t>
  </si>
  <si>
    <t>Senior Responsible Officer contact details</t>
  </si>
  <si>
    <t>Trust_Exec_7</t>
  </si>
  <si>
    <t>Exec.7</t>
  </si>
  <si>
    <t>SRO confirmation that responses are reviewed, approved, correct and complete</t>
  </si>
  <si>
    <t>Trust_Exec_8</t>
  </si>
  <si>
    <t>Exec.8</t>
  </si>
  <si>
    <t>SRO date reviewed</t>
  </si>
  <si>
    <t>Regional Assurance</t>
  </si>
  <si>
    <t>Trust / ICB:</t>
  </si>
  <si>
    <t>Completed by (name, job title):</t>
  </si>
  <si>
    <r>
      <t xml:space="preserve">To be completed by </t>
    </r>
    <r>
      <rPr>
        <b/>
        <sz val="11"/>
        <color rgb="FFC00000"/>
        <rFont val="Arial"/>
        <family val="2"/>
      </rPr>
      <t xml:space="preserve">UEC regional lead(s) </t>
    </r>
    <r>
      <rPr>
        <sz val="11"/>
        <color rgb="FFC00000"/>
        <rFont val="Arial"/>
        <family val="2"/>
      </rPr>
      <t>following receipt of trust return.</t>
    </r>
  </si>
  <si>
    <t>Section A: Board Assurance Statement (BAS)</t>
  </si>
  <si>
    <t>Regional Assessment Rating</t>
  </si>
  <si>
    <t>Does this agree with the provider assessment?</t>
  </si>
  <si>
    <t>Additional/Supporting Information</t>
  </si>
  <si>
    <t>1 - No or limited assurance</t>
  </si>
  <si>
    <t>Yes</t>
  </si>
  <si>
    <t>Please select from Drop Down List</t>
  </si>
  <si>
    <t>2 - Partial assurance</t>
  </si>
  <si>
    <t>No</t>
  </si>
  <si>
    <t>1 - Not ready</t>
  </si>
  <si>
    <t>Additional/Supporting Narrative</t>
  </si>
  <si>
    <t>3 - Moderate assurance</t>
  </si>
  <si>
    <t>4 - Substantial assurance</t>
  </si>
  <si>
    <t>5 - Full or comprehensive assurance</t>
  </si>
  <si>
    <t>Additional Comments</t>
  </si>
  <si>
    <t>Configurable lists</t>
  </si>
  <si>
    <t>Trust List</t>
  </si>
  <si>
    <t>Regional Assurance Level</t>
  </si>
  <si>
    <t>Regional Assurance Ratings</t>
  </si>
  <si>
    <t>Description</t>
  </si>
  <si>
    <t>TrustList</t>
  </si>
  <si>
    <t>TrustCodeList</t>
  </si>
  <si>
    <t xml:space="preserve">East Of England </t>
  </si>
  <si>
    <t>London</t>
  </si>
  <si>
    <t xml:space="preserve">Midlands </t>
  </si>
  <si>
    <t xml:space="preserve">North East And Yorkshire </t>
  </si>
  <si>
    <t xml:space="preserve">North West </t>
  </si>
  <si>
    <t xml:space="preserve">South East </t>
  </si>
  <si>
    <t xml:space="preserve">South West </t>
  </si>
  <si>
    <t>Code</t>
  </si>
  <si>
    <t>System</t>
  </si>
  <si>
    <t>ICBList</t>
  </si>
  <si>
    <r>
      <t>1. No or limited assurance</t>
    </r>
    <r>
      <rPr>
        <sz val="7"/>
        <color rgb="FFD6D6D6"/>
        <rFont val="Segoe UI"/>
        <family val="2"/>
      </rPr>
      <t> – significant gaps; assurance not demonstrated</t>
    </r>
  </si>
  <si>
    <r>
      <t>1. Not ready</t>
    </r>
    <r>
      <rPr>
        <sz val="7"/>
        <color rgb="FFD6D6D6"/>
        <rFont val="Segoe UI"/>
        <family val="2"/>
      </rPr>
      <t> – key requirements not in place</t>
    </r>
  </si>
  <si>
    <t>Major weaknesses exist and objectives are not being met.</t>
  </si>
  <si>
    <t>OTHER - Please write below</t>
  </si>
  <si>
    <t>Bedfordshire Hospitals Foundation Trust</t>
  </si>
  <si>
    <t>Barking, Havering And Redbridge University Hospitals Trust</t>
  </si>
  <si>
    <t>Birmingham Women's And Children's Foundation Trust</t>
  </si>
  <si>
    <t>Airedale Foundation Trust</t>
  </si>
  <si>
    <t>Alder Hey Children's Foundation Trust</t>
  </si>
  <si>
    <t>Ashford And St Peter's Hospitals Foundation Trust</t>
  </si>
  <si>
    <t>Dorset County Hospital Foundation Trust</t>
  </si>
  <si>
    <t>D7T5G</t>
  </si>
  <si>
    <t>Essex</t>
  </si>
  <si>
    <r>
      <t>2. Limited assurance</t>
    </r>
    <r>
      <rPr>
        <sz val="7"/>
        <color rgb="FFD6D6D6"/>
        <rFont val="Segoe UI"/>
        <family val="2"/>
      </rPr>
      <t> – partial evidence, but major gaps remain</t>
    </r>
  </si>
  <si>
    <r>
      <t>2. Limited readiness</t>
    </r>
    <r>
      <rPr>
        <sz val="7"/>
        <color rgb="FFD6D6D6"/>
        <rFont val="Segoe UI"/>
        <family val="2"/>
      </rPr>
      <t> – some requirements in place, but substantial action needed</t>
    </r>
  </si>
  <si>
    <t>Some controls are in place but significant improvements are needed.</t>
  </si>
  <si>
    <t>RCF</t>
  </si>
  <si>
    <t>Cambridge University Hospitals Foundation Trust</t>
  </si>
  <si>
    <t>Barts Health Trust</t>
  </si>
  <si>
    <t>Chesterfield Royal Hospital Foundation Trust</t>
  </si>
  <si>
    <t>Barnsley Hospital Foundation Trust</t>
  </si>
  <si>
    <t>Blackpool Teaching Hospitals Foundation Trust</t>
  </si>
  <si>
    <t>Buckinghamshire Healthcare Trust</t>
  </si>
  <si>
    <t>Gloucestershire Hospitals Foundation Trust</t>
  </si>
  <si>
    <t>S1Y5D</t>
  </si>
  <si>
    <t>Central East  </t>
  </si>
  <si>
    <t>Bath And North East Somerset, Swindon And Wiltshire</t>
  </si>
  <si>
    <r>
      <t>3. Moderate assurance</t>
    </r>
    <r>
      <rPr>
        <sz val="7"/>
        <color rgb="FFD6D6D6"/>
        <rFont val="Segoe UI"/>
        <family val="2"/>
      </rPr>
      <t> – adequate assurance with some gaps or risks</t>
    </r>
  </si>
  <si>
    <r>
      <t>3. Partially ready</t>
    </r>
    <r>
      <rPr>
        <sz val="7"/>
        <color rgb="FFD6D6D6"/>
        <rFont val="Segoe UI"/>
        <family val="2"/>
      </rPr>
      <t> – core requirements mostly in place, with gaps</t>
    </r>
  </si>
  <si>
    <t>The system generally achieves its objectives but has some minor control gaps.</t>
  </si>
  <si>
    <t>RBS</t>
  </si>
  <si>
    <t>East And North Hertfordshire Trust</t>
  </si>
  <si>
    <t>Chelsea And Westminster Hospital Foundation Trust</t>
  </si>
  <si>
    <t>George Eliot Hospital Trust</t>
  </si>
  <si>
    <t>Bradford Teaching Hospitals Foundation Trust</t>
  </si>
  <si>
    <t>Bolton Foundation Trust</t>
  </si>
  <si>
    <t>Dartford And Gravesham Trust</t>
  </si>
  <si>
    <t>Great Western Hospitals Foundation Trust</t>
  </si>
  <si>
    <t>T6Y0W</t>
  </si>
  <si>
    <t>Norfolk and Suffolk</t>
  </si>
  <si>
    <t>Birmingham And Solihull</t>
  </si>
  <si>
    <r>
      <t>4. Substantial assurance</t>
    </r>
    <r>
      <rPr>
        <sz val="7"/>
        <color rgb="FFD6D6D6"/>
        <rFont val="Segoe UI"/>
        <family val="2"/>
      </rPr>
      <t> – strong assurance with minor gaps only</t>
    </r>
  </si>
  <si>
    <r>
      <t>4. Mostly ready</t>
    </r>
    <r>
      <rPr>
        <sz val="7"/>
        <color rgb="FFD6D6D6"/>
        <rFont val="Segoe UI"/>
        <family val="2"/>
      </rPr>
      <t> – strong position with limited outstanding actions</t>
    </r>
  </si>
  <si>
    <t>Sound controls are in place and risks are well managed.</t>
  </si>
  <si>
    <t>RTK</t>
  </si>
  <si>
    <t>East Suffolk And North Essex Foundation Trust</t>
  </si>
  <si>
    <t>Croydon Health Services Trust</t>
  </si>
  <si>
    <t>Kettering General Hospital Foundation Trust</t>
  </si>
  <si>
    <t>Calderdale And Huddersfield Foundation Trust</t>
  </si>
  <si>
    <t>Countess Of Chester Hospital Foundation Trust</t>
  </si>
  <si>
    <t>East Kent Hospitals University Foundation Trust</t>
  </si>
  <si>
    <t>North Bristol Trust</t>
  </si>
  <si>
    <t>QKK</t>
  </si>
  <si>
    <t>South East London</t>
  </si>
  <si>
    <t>Black Country</t>
  </si>
  <si>
    <t>5 - Full assurance</t>
  </si>
  <si>
    <r>
      <t>5. Full assurance</t>
    </r>
    <r>
      <rPr>
        <sz val="7"/>
        <color rgb="FFD6D6D6"/>
        <rFont val="Segoe UI"/>
        <family val="2"/>
      </rPr>
      <t> – comprehensive assurance demonstrated</t>
    </r>
  </si>
  <si>
    <r>
      <t>5. Fully ready</t>
    </r>
    <r>
      <rPr>
        <sz val="7"/>
        <color rgb="FFD6D6D6"/>
        <rFont val="Segoe UI"/>
        <family val="2"/>
      </rPr>
      <t> – all requirements evidenced and in place</t>
    </r>
  </si>
  <si>
    <t>Best-in-class controls are consistently applied with no residual risk.</t>
  </si>
  <si>
    <t>RF4</t>
  </si>
  <si>
    <t>James Paget University Hospitals Foundation Trust</t>
  </si>
  <si>
    <t>Epsom And St Helier University Hospitals Trust</t>
  </si>
  <si>
    <t>Northampton General Hospital Trust</t>
  </si>
  <si>
    <t>County Durham And Darlington Foundation Trust</t>
  </si>
  <si>
    <t>East Cheshire Trust</t>
  </si>
  <si>
    <t>East Sussex Healthcare Trust</t>
  </si>
  <si>
    <t>University Hospitals Plymouth Trust</t>
  </si>
  <si>
    <t>QMF</t>
  </si>
  <si>
    <t>North East London</t>
  </si>
  <si>
    <t>Bristol, North Somerset And South Gloucestershire</t>
  </si>
  <si>
    <t>RFF</t>
  </si>
  <si>
    <t>Mid and South Essex Foundation Trust</t>
  </si>
  <si>
    <t>Guy's And St Thomas' Foundation Trust</t>
  </si>
  <si>
    <t>Nottingham University Hospitals Trust</t>
  </si>
  <si>
    <t>Doncaster And Bassetlaw Teaching Hospitals Foundation Trust</t>
  </si>
  <si>
    <t>East Lancashire Hospitals Trust</t>
  </si>
  <si>
    <t>Frimley Health Foundation Trust</t>
  </si>
  <si>
    <t>Royal Cornwall Hospitals Trust</t>
  </si>
  <si>
    <t>QWE</t>
  </si>
  <si>
    <t>South West London</t>
  </si>
  <si>
    <t>R1H</t>
  </si>
  <si>
    <t>Milton Keynes University Hospital Foundation Trust</t>
  </si>
  <si>
    <t>Homerton Healthcare Foundation Trust</t>
  </si>
  <si>
    <t>Sandwell And West Birmingham Hospitals Trust</t>
  </si>
  <si>
    <t>Gateshead Health Foundation Trust</t>
  </si>
  <si>
    <t>Lancashire Teaching Hospitals Foundation Trust</t>
  </si>
  <si>
    <t>Hampshire Hospitals Foundation Trust</t>
  </si>
  <si>
    <t>Royal Devon University Healthcare Foundation Trust</t>
  </si>
  <si>
    <t>Z9B2Z</t>
  </si>
  <si>
    <t>West and North London</t>
  </si>
  <si>
    <t>Cheshire And Merseyside</t>
  </si>
  <si>
    <t>RC9</t>
  </si>
  <si>
    <t>Norfolk And Norwich University Hospitals Foundation Trust</t>
  </si>
  <si>
    <t>Imperial College Healthcare Trust</t>
  </si>
  <si>
    <t>Sherwood Forest Hospitals Foundation Trust</t>
  </si>
  <si>
    <t>Harrogate And District Foundation Trust</t>
  </si>
  <si>
    <t>Liverpool University Hospitals Foundation Trust</t>
  </si>
  <si>
    <t>Isle Of Wight Trust</t>
  </si>
  <si>
    <t>Royal United Hospitals Bath Foundation Trust</t>
  </si>
  <si>
    <t>QGH</t>
  </si>
  <si>
    <t>Herefordshire And Worcestershire</t>
  </si>
  <si>
    <t>Cornwall And The Isles Of Scilly</t>
  </si>
  <si>
    <t>RQ3</t>
  </si>
  <si>
    <t>North West Anglia Foundation Trust</t>
  </si>
  <si>
    <t>King's College Hospital Foundation Trust</t>
  </si>
  <si>
    <t>The Shrewsbury And Telford Hospital Trust</t>
  </si>
  <si>
    <t>Hull University Teaching Hospitals Trust</t>
  </si>
  <si>
    <t>Liverpool Women's Foundation Trust</t>
  </si>
  <si>
    <t>Maidstone And Tunbridge Wells Trust</t>
  </si>
  <si>
    <t>Salisbury Foundation Trust</t>
  </si>
  <si>
    <t>QHL</t>
  </si>
  <si>
    <t>Coventry And Warwickshire</t>
  </si>
  <si>
    <t>RXL</t>
  </si>
  <si>
    <t>The Princess Alexandra Hospital Trust</t>
  </si>
  <si>
    <t>Kingston and Richmond Foundation Trust</t>
  </si>
  <si>
    <t>South Warwickshire University Foundation Trust</t>
  </si>
  <si>
    <t>Leeds Teaching Hospitals Trust</t>
  </si>
  <si>
    <t>Manchester University Foundation Trust</t>
  </si>
  <si>
    <t>Medway Foundation Trust</t>
  </si>
  <si>
    <t>Somerset Foundation Trust</t>
  </si>
  <si>
    <t>QJ2</t>
  </si>
  <si>
    <t>Derby And Derbyshire</t>
  </si>
  <si>
    <t>RMC</t>
  </si>
  <si>
    <t>The Queen Elizabeth Hospital, King's Lynn, Foundation Trust</t>
  </si>
  <si>
    <t>Lewisham And Greenwich Trust</t>
  </si>
  <si>
    <t>The Dudley Group Foundation Trust</t>
  </si>
  <si>
    <t>Mid Yorkshire Teaching Trust</t>
  </si>
  <si>
    <t>Mid Cheshire Hospitals Foundation Trust</t>
  </si>
  <si>
    <t>Oxford University Hospitals Foundation Trust</t>
  </si>
  <si>
    <t>Torbay And South Devon Foundation Trust</t>
  </si>
  <si>
    <t>QJM</t>
  </si>
  <si>
    <t>Lincolnshire</t>
  </si>
  <si>
    <t>Devon</t>
  </si>
  <si>
    <t>RAE</t>
  </si>
  <si>
    <t>West Hertfordshire Teaching Hospitals Trust</t>
  </si>
  <si>
    <t>London North West University Healthcare Trust</t>
  </si>
  <si>
    <t>The Royal Wolverhampton Trust</t>
  </si>
  <si>
    <t>North Cumbria Integrated Care Foundation Trust</t>
  </si>
  <si>
    <t>Northern Care Alliance Foundation Trust</t>
  </si>
  <si>
    <t>Portsmouth Hospitals University National Health Service Trust</t>
  </si>
  <si>
    <t>University Hospitals Dorset Foundation Trust</t>
  </si>
  <si>
    <t>QK1</t>
  </si>
  <si>
    <t>Leicester, Leicestershire And Rutland</t>
  </si>
  <si>
    <t>Dorset</t>
  </si>
  <si>
    <t>RXQ</t>
  </si>
  <si>
    <t>West Suffolk Foundation Trust</t>
  </si>
  <si>
    <t>Moorfields Eye Hospital Foundation Trust</t>
  </si>
  <si>
    <t>United Lincolnshire Teaching Hospitals Trust</t>
  </si>
  <si>
    <t>North Tees And Hartlepool Foundation Trust</t>
  </si>
  <si>
    <t>Mersey and West Lancashire Teaching Hospitals Trust</t>
  </si>
  <si>
    <t>Royal Berkshire Foundation Trust</t>
  </si>
  <si>
    <t>University Hospitals Bristol and Weston Foundation Trust</t>
  </si>
  <si>
    <t>QNC</t>
  </si>
  <si>
    <t>Staffordshire And Stoke-On-Trent</t>
  </si>
  <si>
    <t>RWY</t>
  </si>
  <si>
    <t>Royal Free London Foundation Trust</t>
  </si>
  <si>
    <t>University Hospitals Birmingham Foundation Trust</t>
  </si>
  <si>
    <t>Northern Lincolnshire And Goole Foundation Trust</t>
  </si>
  <si>
    <t>Stockport Foundation Trust</t>
  </si>
  <si>
    <t>Royal Surrey County Hospital Foundation Trust</t>
  </si>
  <si>
    <t>QOC</t>
  </si>
  <si>
    <t>Shropshire, Telford And Wrekin</t>
  </si>
  <si>
    <t>Gloucestershire</t>
  </si>
  <si>
    <t>RGT</t>
  </si>
  <si>
    <t>St George's University Hospitals Foundation Trust</t>
  </si>
  <si>
    <t>University Hospitals Coventry And Warwickshire Trust</t>
  </si>
  <si>
    <t>Northumbria Healthcare Foundation Trust</t>
  </si>
  <si>
    <t>Tameside And Glossop Integrated Care Foundation Trust</t>
  </si>
  <si>
    <t>Surrey And Sussex Healthcare Trust</t>
  </si>
  <si>
    <t>QPM</t>
  </si>
  <si>
    <t>Northamptonshire</t>
  </si>
  <si>
    <t>Greater Manchester</t>
  </si>
  <si>
    <t>RQM</t>
  </si>
  <si>
    <t>The Hillingdon Hospitals Foundation Trust</t>
  </si>
  <si>
    <t>University Hospitals Of Derby And Burton Foundation Trust</t>
  </si>
  <si>
    <t>Sheffield Children's Foundation Trust</t>
  </si>
  <si>
    <t>University Hospitals Of Morecambe Bay Foundation Trust</t>
  </si>
  <si>
    <t>University Hospital Southampton Foundation Trust</t>
  </si>
  <si>
    <t>QT1</t>
  </si>
  <si>
    <t>Nottingham And Nottinghamshire</t>
  </si>
  <si>
    <t>Hampshire And Isle Of Wight</t>
  </si>
  <si>
    <t>RFS</t>
  </si>
  <si>
    <t>University College London Hospitals Foundation Trust</t>
  </si>
  <si>
    <t>University Hospitals Of Leicester Trust</t>
  </si>
  <si>
    <t>Sheffield Teaching Hospitals Foundation Trust</t>
  </si>
  <si>
    <t>North Cheshire and Mersey Foundation Trust</t>
  </si>
  <si>
    <t>University Hospitals Sussex Foundation Trust</t>
  </si>
  <si>
    <t>QUA</t>
  </si>
  <si>
    <t>RJR</t>
  </si>
  <si>
    <t>Whittington Health Trust</t>
  </si>
  <si>
    <t>University Hospitals Of North Midlands Trust</t>
  </si>
  <si>
    <t>South Tees Hospitals Foundation Trust</t>
  </si>
  <si>
    <t>Wirral University Teaching Hospital Foundation Trust</t>
  </si>
  <si>
    <t>QWU</t>
  </si>
  <si>
    <t>Humber And North Yorkshire</t>
  </si>
  <si>
    <t>RXP</t>
  </si>
  <si>
    <t>Walsall Healthcare Trust</t>
  </si>
  <si>
    <t>South Tyneside and Sunderland Foundation Trust</t>
  </si>
  <si>
    <t>Wrightington, Wigan And Leigh Foundation Trust</t>
  </si>
  <si>
    <t>QF7</t>
  </si>
  <si>
    <t>South Yorkshire</t>
  </si>
  <si>
    <t>Kent And Medway</t>
  </si>
  <si>
    <t>RJ6</t>
  </si>
  <si>
    <t>Worcestershire Acute Hospitals Trust</t>
  </si>
  <si>
    <t>The Newcastle Upon Tyne Hospitals Foundation Trust</t>
  </si>
  <si>
    <t>QHM</t>
  </si>
  <si>
    <t>North East And North Cumbria</t>
  </si>
  <si>
    <t>Lancashire And South Cumbria</t>
  </si>
  <si>
    <t>RN7</t>
  </si>
  <si>
    <t>Wye Valley Trust</t>
  </si>
  <si>
    <t>The Rotherham Foundation Trust</t>
  </si>
  <si>
    <t>QOQ</t>
  </si>
  <si>
    <t>RP5</t>
  </si>
  <si>
    <t>York And Scarborough Teaching Hospitals Foundation Trust</t>
  </si>
  <si>
    <t>QWO</t>
  </si>
  <si>
    <t>West Yorkshire</t>
  </si>
  <si>
    <t>RBD</t>
  </si>
  <si>
    <t>QE1</t>
  </si>
  <si>
    <t>RWH</t>
  </si>
  <si>
    <t>QOP</t>
  </si>
  <si>
    <t>RJN</t>
  </si>
  <si>
    <t>QYG</t>
  </si>
  <si>
    <t>RVV</t>
  </si>
  <si>
    <t>QKS</t>
  </si>
  <si>
    <t>RXR</t>
  </si>
  <si>
    <t>QRL</t>
  </si>
  <si>
    <t>RDE</t>
  </si>
  <si>
    <t>S0E4D</t>
  </si>
  <si>
    <t>Thames Valley</t>
  </si>
  <si>
    <t>RXC</t>
  </si>
  <si>
    <t>S9B9J</t>
  </si>
  <si>
    <t>Surrey and Sussex</t>
  </si>
  <si>
    <t>Somerset</t>
  </si>
  <si>
    <t>RVR</t>
  </si>
  <si>
    <t>QJK</t>
  </si>
  <si>
    <t>RDU</t>
  </si>
  <si>
    <t>QOX</t>
  </si>
  <si>
    <t>RR7</t>
  </si>
  <si>
    <t>QR1</t>
  </si>
  <si>
    <t>RLT</t>
  </si>
  <si>
    <t>QSL</t>
  </si>
  <si>
    <t>RTE</t>
  </si>
  <si>
    <t>QT6</t>
  </si>
  <si>
    <t>RN3</t>
  </si>
  <si>
    <t>QUY</t>
  </si>
  <si>
    <t>RJ1</t>
  </si>
  <si>
    <t>QVV</t>
  </si>
  <si>
    <t>RN5</t>
  </si>
  <si>
    <t>RCD</t>
  </si>
  <si>
    <t>RQX</t>
  </si>
  <si>
    <t>RWA</t>
  </si>
  <si>
    <t>RYJ</t>
  </si>
  <si>
    <t>R1F</t>
  </si>
  <si>
    <t>RGP</t>
  </si>
  <si>
    <t>RNQ</t>
  </si>
  <si>
    <t>RJZ</t>
  </si>
  <si>
    <t>RAX</t>
  </si>
  <si>
    <t>RXN</t>
  </si>
  <si>
    <t>RR8</t>
  </si>
  <si>
    <t>RJ2</t>
  </si>
  <si>
    <t>REM</t>
  </si>
  <si>
    <t>REP</t>
  </si>
  <si>
    <t>R1K</t>
  </si>
  <si>
    <t>RWF</t>
  </si>
  <si>
    <t>R0A</t>
  </si>
  <si>
    <t>RPA</t>
  </si>
  <si>
    <t>RBN</t>
  </si>
  <si>
    <t>RAJ</t>
  </si>
  <si>
    <t>RBT</t>
  </si>
  <si>
    <t>RXF</t>
  </si>
  <si>
    <t>RD8</t>
  </si>
  <si>
    <t>RP6</t>
  </si>
  <si>
    <t>RM1</t>
  </si>
  <si>
    <t>RVJ</t>
  </si>
  <si>
    <t>RWW</t>
  </si>
  <si>
    <t>RNN</t>
  </si>
  <si>
    <t>RVW</t>
  </si>
  <si>
    <t>RGN</t>
  </si>
  <si>
    <t>RNS</t>
  </si>
  <si>
    <t>RM3</t>
  </si>
  <si>
    <t>RJL</t>
  </si>
  <si>
    <t>RTF</t>
  </si>
  <si>
    <t>RX1</t>
  </si>
  <si>
    <t>RTH</t>
  </si>
  <si>
    <t>RHU</t>
  </si>
  <si>
    <t>RHW</t>
  </si>
  <si>
    <t>REF</t>
  </si>
  <si>
    <t>RH8</t>
  </si>
  <si>
    <t>RAL</t>
  </si>
  <si>
    <t>RA2</t>
  </si>
  <si>
    <t>RD1</t>
  </si>
  <si>
    <t>RNZ</t>
  </si>
  <si>
    <t>RXK</t>
  </si>
  <si>
    <t>RCU</t>
  </si>
  <si>
    <t>RHQ</t>
  </si>
  <si>
    <t>RK5</t>
  </si>
  <si>
    <t>RH5</t>
  </si>
  <si>
    <t>RTR</t>
  </si>
  <si>
    <t>R0B</t>
  </si>
  <si>
    <t>RJC</t>
  </si>
  <si>
    <t>RJ7</t>
  </si>
  <si>
    <t>RWJ</t>
  </si>
  <si>
    <t>RTP</t>
  </si>
  <si>
    <t>RMP</t>
  </si>
  <si>
    <t>RNA</t>
  </si>
  <si>
    <t>RAS</t>
  </si>
  <si>
    <t>RTD</t>
  </si>
  <si>
    <t>RQW</t>
  </si>
  <si>
    <t>RCX</t>
  </si>
  <si>
    <t>RFR</t>
  </si>
  <si>
    <t>RL4</t>
  </si>
  <si>
    <t>RXW</t>
  </si>
  <si>
    <t>RA9</t>
  </si>
  <si>
    <t>RWD</t>
  </si>
  <si>
    <t>RRV</t>
  </si>
  <si>
    <t>RHM</t>
  </si>
  <si>
    <t>RRK</t>
  </si>
  <si>
    <t>RA7</t>
  </si>
  <si>
    <t>RKB</t>
  </si>
  <si>
    <t>R0D</t>
  </si>
  <si>
    <t>RTG</t>
  </si>
  <si>
    <t>RWE</t>
  </si>
  <si>
    <t>RTX</t>
  </si>
  <si>
    <t>RJE</t>
  </si>
  <si>
    <t>RK9</t>
  </si>
  <si>
    <t>RYR</t>
  </si>
  <si>
    <t>RBK</t>
  </si>
  <si>
    <t>RWG</t>
  </si>
  <si>
    <t>RGR</t>
  </si>
  <si>
    <t>RKE</t>
  </si>
  <si>
    <t>RBL</t>
  </si>
  <si>
    <t>RWP</t>
  </si>
  <si>
    <t>RRF</t>
  </si>
  <si>
    <t>RLQ</t>
  </si>
  <si>
    <t>RCB</t>
  </si>
  <si>
    <r>
      <t>Assurance statement</t>
    </r>
    <r>
      <rPr>
        <sz val="12"/>
        <rFont val="Arial"/>
        <family val="2"/>
      </rPr>
      <t> </t>
    </r>
  </si>
  <si>
    <r>
      <t>Confirmed (Yes / No)</t>
    </r>
    <r>
      <rPr>
        <sz val="12"/>
        <rFont val="Arial"/>
        <family val="2"/>
      </rPr>
      <t> </t>
    </r>
  </si>
  <si>
    <r>
      <t>Additional comments or qualifications (optional)</t>
    </r>
    <r>
      <rPr>
        <sz val="12"/>
        <rFont val="Arial"/>
        <family val="2"/>
      </rPr>
      <t> </t>
    </r>
  </si>
  <si>
    <r>
      <t>Checklist</t>
    </r>
    <r>
      <rPr>
        <sz val="12"/>
        <rFont val="Arial"/>
        <family val="2"/>
      </rPr>
      <t> </t>
    </r>
  </si>
  <si>
    <r>
      <t>Governance and executive leadership</t>
    </r>
    <r>
      <rPr>
        <sz val="12"/>
        <rFont val="Arial"/>
        <family val="2"/>
      </rPr>
      <t> </t>
    </r>
  </si>
  <si>
    <t>  </t>
  </si>
  <si>
    <r>
      <t>Prevention </t>
    </r>
    <r>
      <rPr>
        <sz val="12"/>
        <rFont val="Arial"/>
        <family val="2"/>
      </rPr>
      <t> </t>
    </r>
  </si>
  <si>
    <t>The Board has assured the Trust Winter Plan for 2026/27.  </t>
  </si>
  <si>
    <t>The Board is assured there are plans in place to deliver a frontline healthcare worker (FHCW) flu vaccination programme that achieves the trust level uptake ambitions and demonstrates: </t>
  </si>
  <si>
    <t>The Board is assured a robust quality and equality impact assessment (QEIA) informed development of the Trust’s plan and has been reviewed by the Board. </t>
  </si>
  <si>
    <r>
      <t>t</t>
    </r>
    <r>
      <rPr>
        <sz val="12"/>
        <color rgb="FF000000"/>
        <rFont val="Arial"/>
        <family val="2"/>
      </rPr>
      <t>he offer is accessible to all frontline staff between 1 October – 31 March with the majority of vaccinations completed by </t>
    </r>
    <r>
      <rPr>
        <sz val="12"/>
        <color rgb="FF000000"/>
        <rFont val="Aptos"/>
        <family val="2"/>
      </rPr>
      <t>30 November;</t>
    </r>
    <r>
      <rPr>
        <sz val="12"/>
        <color rgb="FF000000"/>
        <rFont val="Arial"/>
        <family val="2"/>
      </rPr>
      <t>  </t>
    </r>
  </si>
  <si>
    <t>The Board is assured that the Trust’s plan was developed with appropriate input from and engagement with all system partners, including primary care and social care. </t>
  </si>
  <si>
    <t>that both walk-in and bookable appointments are available; </t>
  </si>
  <si>
    <t>The Board has tested the plan during a regionally-led winter exercise, reviewed the outcome, and incorporated lessons learned. </t>
  </si>
  <si>
    <t>that all FHCW vaccination activity will be recorded on Record a Vaccination Service (RAVS); and </t>
  </si>
  <si>
    <t>The Board has identified a named Executive Winter Sponsor with accountability for winter preparedness (including vaccinations), escalation and operational delivery. </t>
  </si>
  <si>
    <t>the FHCW flag has been applied to the ESR records of all clinical and non-clinical staff who are in direct contact with patients to ensure accurate reporting on FDP. </t>
  </si>
  <si>
    <t>The Board is assured that clear governance arrangements, escalation processes and operational leadership arrangements are in place throughout the winter period. </t>
  </si>
  <si>
    <r>
      <t>   </t>
    </r>
    <r>
      <rPr>
        <sz val="12"/>
        <rFont val="Arial"/>
        <family val="2"/>
      </rPr>
      <t>  </t>
    </r>
  </si>
  <si>
    <r>
      <t>Plan content and delivery</t>
    </r>
    <r>
      <rPr>
        <sz val="12"/>
        <rFont val="Arial"/>
        <family val="2"/>
      </rPr>
      <t> </t>
    </r>
  </si>
  <si>
    <t>The Board is assured that frontline staff vaccination, respiratory virus prevention, and staff health measures are supported by targeted operational plans. </t>
  </si>
  <si>
    <t>The Board is assured that the Trust’s plan addresses the key actions outlined in Section B.  </t>
  </si>
  <si>
    <t>The Board is assured that plans are in place to offer vaccinations (flu and COVID-19) to long stay inpatients (21 days and above) and inpatients who are being discharged into a care home. </t>
  </si>
  <si>
    <t>The Board is assured that surge and extreme surge response arrangements, including bed escalation capacity, have been reviewed, tested and are capable of safe activation during periods of increased demand. </t>
  </si>
  <si>
    <t>The Board is assured that population health intelligence and risk stratification information are used in partnership with system colleagues to identify and support vulnerable patients and high-risk cohorts ahead of and during periods of winter pressure. </t>
  </si>
  <si>
    <t>The Board is assured that workforce resilience assumptions are evidenced and include safe staffing levels, appropriate skill mix, redeployment models and staff wellbeing support, with clear mitigations in place for sustained for periods of increased demand. </t>
  </si>
  <si>
    <r>
      <t>Occupancy and discharge</t>
    </r>
    <r>
      <rPr>
        <sz val="12"/>
        <rFont val="Arial"/>
        <family val="2"/>
      </rPr>
      <t> </t>
    </r>
  </si>
  <si>
    <t>The Board has reviewed its 4 and 12 hour, and RTT, trajectories, and is assured the Winter Plan will mitigate any risks to ensure delivery against the trajectories already signed off for 2026/27. </t>
  </si>
  <si>
    <t>The Board is assured that a review of occupancy is taking place ahead of winter with system partners to expediate appropriate discharges and streamline transition processes. </t>
  </si>
  <si>
    <t>The Board is assured discharge optimisation arrangements are in place seven days a week across acute, community and social care services. </t>
  </si>
  <si>
    <t>The Board is assured that coordinated escalation and surge response arrangements are in place to maintain patient flow, create additional capacity and support operational resilience during periods of extreme pressure. </t>
  </si>
  <si>
    <t>The Board is assured that executive-led governance arrangements provide oversight of occupancy, discharge performance, stranded patients and patient flow throughout the winter period. </t>
  </si>
  <si>
    <t>The Board is assured that pre-Christmas and holiday-period occupancy reduction plans will be implemented. </t>
  </si>
  <si>
    <t>The Board is assured that targeted operational actions are in place to reduce long lengths of stay and stranded patients. </t>
  </si>
  <si>
    <t>The Board is assured that Discharge to Assess pathways are operating effectively and are supported by integrated escalation arrangements with community and social care partners to maintain patient flow throughout periods of increased demand. </t>
  </si>
  <si>
    <t>The Board is assured that discharge planning and discharge capacity arrangements have been developed jointly with local authority, Community Health Service Providers and system partners, including holiday-period arrangements, and supported by agreed standards, escalation processes and performance oversight. </t>
  </si>
  <si>
    <t>The Board is assured that Same Day Emergency Care (SDEC) and ambulatory emergency care pathways have been optimised to support admission avoidance. </t>
  </si>
  <si>
    <t>The Board is assured that frailty pathways have been reviewed and are operating effectively to support avoidance of unnecessary admission. </t>
  </si>
  <si>
    <t>The Board is assured that rotas have been reviewed to ensure consistent senior clinical decision-making capacity at times of peak pressure, including weekends, supported by clear escalation and supervision arrangements. </t>
  </si>
  <si>
    <t>The Board is assured that elective and cancer delivery plans create sufficient headroom in Quarters 2 and 3 to mitigate the impacts of likely winter demand – including on diagnostic services. </t>
  </si>
  <si>
    <r>
      <t>Flow</t>
    </r>
    <r>
      <rPr>
        <sz val="12"/>
        <rFont val="Arial"/>
        <family val="2"/>
      </rPr>
      <t> </t>
    </r>
  </si>
  <si>
    <t>The Board is assured that emergency department crowding mitigations have been reviewed and implemented. </t>
  </si>
  <si>
    <t>The Board is assured that ambulance handover plans are deliverable and supported by appropriate operational arrangements and escalation processes. </t>
  </si>
  <si>
    <t>The Board is assured that escalation arrangements with system partners support timely transfer of care and patient flow. </t>
  </si>
  <si>
    <t>The Board is assured that arrangements are in place to actively eliminate corridor care as a patient safety priority, by implementing relevant GIRFT recommendations, and with defined safety thresholds, clear escalation triggers, and routine Board level oversight of associated risks, including dignity, privacy and clinical harm.   </t>
  </si>
  <si>
    <r>
      <t>Infection Prevention and Control (IPC)</t>
    </r>
    <r>
      <rPr>
        <sz val="12"/>
        <rFont val="Arial"/>
        <family val="2"/>
      </rPr>
      <t> </t>
    </r>
  </si>
  <si>
    <t>The Board is assured that plans, infrastructure, estates arrangements, and operational capability are in place to enable the rapid reconfiguration of physical space, creation of additional clinical capacity, and implementation of patient cohorting arrangements, during periods of increased demand or infectious disease transmission. </t>
  </si>
  <si>
    <r>
      <t>The Board is assured that systems to manage, monitor, and report the prevention and control of infections, as set out by criterion 1 of the </t>
    </r>
    <r>
      <rPr>
        <i/>
        <sz val="12"/>
        <rFont val="Arial"/>
        <family val="2"/>
      </rPr>
      <t>Health and Social Care Act 2008: code of practice on the prevention and control of infections</t>
    </r>
    <r>
      <rPr>
        <sz val="12"/>
        <rFont val="Arial"/>
        <family val="2"/>
      </rPr>
      <t> are in place; for example, the National IPC Board Assurance Framework. Appropriate risk assessments should be conducted of all environments where care is delivered, considering the susceptibility of the service users. </t>
    </r>
  </si>
  <si>
    <t>The Board is assured that IPC colleagues, including the Director of Infection Prevention and Control or nominated IPC Lead, have been engaged in the development of the winter plan, and are confident in the planned mitigations and actions. </t>
  </si>
  <si>
    <t>The Board is assured that fit testing arrangements are in place for relevant staff, are appropriately recorded and monitored, and can be rapidly expanded during periods of increased respiratory disease and gastrointestinal viral transmission. Appropriate PPE supply, stock management and escalation arrangements are in place to support periods of increased demand. </t>
  </si>
  <si>
    <r>
      <t>The Board is assured, as encompassed by criterion 5 of the </t>
    </r>
    <r>
      <rPr>
        <i/>
        <sz val="12"/>
        <rFont val="Arial"/>
        <family val="2"/>
      </rPr>
      <t>Health and Social Care Act 2008: code of practice on the prevention and control of infections</t>
    </r>
    <r>
      <rPr>
        <sz val="12"/>
        <rFont val="Arial"/>
        <family val="2"/>
      </rPr>
      <t>, that a patient cohorting plan, including risk-based escalation, is in place that is understood by all staff and is ready to be activated by site management teams. </t>
    </r>
  </si>
  <si>
    <r>
      <t>Leadership and operational grip </t>
    </r>
    <r>
      <rPr>
        <sz val="12"/>
        <rFont val="Arial"/>
        <family val="2"/>
      </rPr>
      <t> </t>
    </r>
  </si>
  <si>
    <t>The Board is assured that on-call arrangements are in place and have been tested, and those on-call have access to medical and nursing leaders for urgent advice, if needed. </t>
  </si>
  <si>
    <t>The Board is assured that plans are in place to monitor and report real-time pressures utilising the OPEL framework, with clear triggers for escalation and timely operational response. </t>
  </si>
  <si>
    <t>The Board is assured that mutual aid arrangements have been reviewed and are capable of activation, if required. </t>
  </si>
  <si>
    <t>The Board is assured that business continuity plans have been reviewed and tested where appropriate. </t>
  </si>
  <si>
    <t>The Board is assured that severe weather and infrastructure disruption contingencies have been reviewed. </t>
  </si>
  <si>
    <t>The Board is assured that industrial action contingencies have been reviewed where relevant. </t>
  </si>
  <si>
    <r>
      <t>Specific actions for Mental Health Trusts</t>
    </r>
    <r>
      <rPr>
        <sz val="12"/>
        <rFont val="Arial"/>
        <family val="2"/>
      </rPr>
      <t> </t>
    </r>
  </si>
  <si>
    <r>
      <t>The Board is assured that a plan is in place to ensure operational </t>
    </r>
    <r>
      <rPr>
        <sz val="12"/>
        <rFont val="Arial"/>
        <family val="2"/>
      </rPr>
      <t>resilience of all-age urgent mental health helplines accessible via NHS 111, local crisis alternatives, crisis and home treatment teams, and liaison psychiatry services, including senior decision-makers. </t>
    </r>
  </si>
  <si>
    <r>
      <t>The Board is assured that </t>
    </r>
    <r>
      <rPr>
        <sz val="12"/>
        <rFont val="Arial"/>
        <family val="2"/>
      </rPr>
      <t>any patients who frequently access urgent care services and all high-risk patients have a tailored crisis and relapse plan in place ahead of winter. </t>
    </r>
  </si>
  <si>
    <t>The Board is assured that liaison psychiatry pathways and Section 136 arrangements remain resilient during periods of peak demand. </t>
  </si>
  <si>
    <t>WINTER BOARD ASSURANCE STATEMENT RETURNS</t>
  </si>
  <si>
    <t>AS AT:</t>
  </si>
  <si>
    <t>03.11.25 10:30</t>
  </si>
  <si>
    <t>change date and time</t>
  </si>
  <si>
    <t>REGION</t>
  </si>
  <si>
    <t>ICB Received</t>
  </si>
  <si>
    <t>ICB Expect</t>
  </si>
  <si>
    <t>Acute Received</t>
  </si>
  <si>
    <t>Acute Expect</t>
  </si>
  <si>
    <t>Ambulance Received</t>
  </si>
  <si>
    <t>Amb Expect</t>
  </si>
  <si>
    <t>Community  Received</t>
  </si>
  <si>
    <t>Community Expect</t>
  </si>
  <si>
    <t>MH  Received</t>
  </si>
  <si>
    <t>MH Expect</t>
  </si>
  <si>
    <t xml:space="preserve"> TOTALS IN</t>
  </si>
  <si>
    <t>Totals EXPECTED</t>
  </si>
  <si>
    <t>Total % Received</t>
  </si>
  <si>
    <t>Alter only received numbers - all totals will automatically update</t>
  </si>
  <si>
    <t>East</t>
  </si>
  <si>
    <t>Trust IN</t>
  </si>
  <si>
    <t>Trust Exepcted</t>
  </si>
  <si>
    <t>% received</t>
  </si>
  <si>
    <t>Midlands</t>
  </si>
  <si>
    <t>ICB IN</t>
  </si>
  <si>
    <t>ICB Expected</t>
  </si>
  <si>
    <t>NE&amp;Y</t>
  </si>
  <si>
    <t>NW</t>
  </si>
  <si>
    <t>SE</t>
  </si>
  <si>
    <t>SW</t>
  </si>
  <si>
    <t>TOTALS Received</t>
  </si>
  <si>
    <t>O/S</t>
  </si>
  <si>
    <t>Acute</t>
  </si>
  <si>
    <t>Ambo</t>
  </si>
  <si>
    <t>Community</t>
  </si>
  <si>
    <t>MH</t>
  </si>
  <si>
    <t>REGION including ICB/Acute/MH/Com &amp; Ambulance</t>
  </si>
  <si>
    <t xml:space="preserve">Q8 The Board has reviewed its 4 and 12 hour, and RTT, trajectories, and is assured the Winter Plan will mitigate any risks to ensure delivery against the trajectories already signed off and returned to NHS England in April 2025. </t>
  </si>
  <si>
    <t>Q5: Elective and cancer delivery plans create sufficient headroom in Quarters 2 and 3 to mitigate the impacts of likely winter demand – including on diagnostic services.</t>
  </si>
  <si>
    <t xml:space="preserve">as at 06.10.25 16:45 </t>
  </si>
  <si>
    <t xml:space="preserve">ACUTE </t>
  </si>
  <si>
    <t>ACUTE</t>
  </si>
  <si>
    <t>Total submissions received so far</t>
  </si>
  <si>
    <t>Q8 The Board has reviewed its 4 and 12 hour, and RTT, trajectories, and is assured the Winter Plan will mitigate any risks to ensure delivery against the trajectories already signed off and returned to NHS England in April 2025.</t>
  </si>
  <si>
    <t>% of submissions received so far who have answered “yes” to Q8</t>
  </si>
  <si>
    <t>% of submissions received so far who have answered “yes” to Q5</t>
  </si>
  <si>
    <t>07.10.25 07:30</t>
  </si>
  <si>
    <t>TOTALS</t>
  </si>
  <si>
    <t>Email with attachments sent to all Trust CEOs and ICB CEOs, cc Chairs, Regional Directors and Regional COOs from SJM on 16/07/25 with deadline of 30/09/25.
NB: Link Faizan Rana in to responses reference question on System Control Centres</t>
  </si>
  <si>
    <t xml:space="preserve">Reminder: LM will reach out to RCOOs after regional events. </t>
  </si>
  <si>
    <t>2025-2026 Winter Plan Board Assurance Statements</t>
  </si>
  <si>
    <t>Submission Received?</t>
  </si>
  <si>
    <t>Submission
Received Date</t>
  </si>
  <si>
    <t>Receipt Ack Date</t>
  </si>
  <si>
    <t>Response Notes</t>
  </si>
  <si>
    <t>Logged &amp; Filed
(Tracker + SharePoint)​</t>
  </si>
  <si>
    <t>ICB submissions sent in blocks to notify Regions, Jo, Adam (TBC)</t>
  </si>
  <si>
    <t>Trust submissions sent in blocks to Jo &amp; Adam with link to SharePoint</t>
  </si>
  <si>
    <t>Query Management
(Log, Triage, Resolve)​</t>
  </si>
  <si>
    <t>Reporting
(Weekly Compliance Summary to Winter Task &amp; Finish Group)​</t>
  </si>
  <si>
    <t>Escalation
(Non-compliance raised to COO/National)</t>
  </si>
  <si>
    <t>Delivery RAG</t>
  </si>
  <si>
    <t>Additional Notes / Latest Status</t>
  </si>
  <si>
    <t>Link sent 29.09.25</t>
  </si>
  <si>
    <t>East of England</t>
  </si>
  <si>
    <t>NHS Bedfordshire, Luton and Milton Keynes ICB</t>
  </si>
  <si>
    <t>30.09.25</t>
  </si>
  <si>
    <t>Link provided 03.10.25</t>
  </si>
  <si>
    <t>NHS Cambridgeshire and Peterborough ICB</t>
  </si>
  <si>
    <t>01.10.25</t>
  </si>
  <si>
    <t>NHS Hertfordshire and West Essex ICB</t>
  </si>
  <si>
    <t>NHS Mid and South Essex ICB</t>
  </si>
  <si>
    <t>22.09.25</t>
  </si>
  <si>
    <t>NHS Norfolk and Waveney ICB</t>
  </si>
  <si>
    <t>26.09.25</t>
  </si>
  <si>
    <t xml:space="preserve">	NHS Suffolk and North East Essex ICB</t>
  </si>
  <si>
    <t>24.09.25</t>
  </si>
  <si>
    <t>07.10.25</t>
  </si>
  <si>
    <t>This was not tagged to me in the PMO inbox until Friday 03.10.25</t>
  </si>
  <si>
    <t>NHS North Central London ICB</t>
  </si>
  <si>
    <t>NHS North East London ICB</t>
  </si>
  <si>
    <t xml:space="preserve">	NHS North West London ICB</t>
  </si>
  <si>
    <t>NHS South East London ICB</t>
  </si>
  <si>
    <t>NHS South West London ICB</t>
  </si>
  <si>
    <t>NHS Birmingham and Solihull ICB</t>
  </si>
  <si>
    <t>03.10.25</t>
  </si>
  <si>
    <t>Link provided 03.10.26</t>
  </si>
  <si>
    <t>NHS Black Country ICB</t>
  </si>
  <si>
    <t>25.09.25</t>
  </si>
  <si>
    <t>Link provided 03.10.27</t>
  </si>
  <si>
    <t>NHS Coventry and Warwickshire ICB</t>
  </si>
  <si>
    <t>Link provided 03.10.28</t>
  </si>
  <si>
    <t>NHS Derby and Derbyshire ICB</t>
  </si>
  <si>
    <t>Link provided 03.10.29</t>
  </si>
  <si>
    <t>NHS Herefordshire and Worcestershire ICB</t>
  </si>
  <si>
    <t>Link provided 03.10.30</t>
  </si>
  <si>
    <t>NHS Leicester, Leicestershire and Rutland ICB</t>
  </si>
  <si>
    <t>Link provided 03.10.31</t>
  </si>
  <si>
    <t>NHS Lincolnshire ICB</t>
  </si>
  <si>
    <t>25/07/25 - Email received from Rebecca Neno, Deputy Director for System Delivery requesting extension to deadline to 30/09/25. 
25/07/25 - Reponse sent from Adam Shorrock approving return date of 30/09/25.</t>
  </si>
  <si>
    <t>Link provided 03.10.32</t>
  </si>
  <si>
    <t>NHS Northamptonshire ICB</t>
  </si>
  <si>
    <t>Link provided 03.10.33</t>
  </si>
  <si>
    <t>NHS Nottingham and Nottinghamshire ICB</t>
  </si>
  <si>
    <t>Link provided 03.10.34</t>
  </si>
  <si>
    <t>NHS Shropshire, Telford and Wrekin ICB</t>
  </si>
  <si>
    <t>29.09.25</t>
  </si>
  <si>
    <t>Link provided 03.10.35</t>
  </si>
  <si>
    <t>NHS Staffordshire and Stoke-on-Trent ICB</t>
  </si>
  <si>
    <t>Link provided 03.10.36</t>
  </si>
  <si>
    <t>NHS Humber and North Yorkshire ICB</t>
  </si>
  <si>
    <t>North East &amp; Yorkshire</t>
  </si>
  <si>
    <t>Link provided 03.10.37</t>
  </si>
  <si>
    <t>NHS North Cumbria ICB</t>
  </si>
  <si>
    <t>Link provided 03.10.38</t>
  </si>
  <si>
    <t>NHS North East Cumbria</t>
  </si>
  <si>
    <t>Link provided 03.10.39</t>
  </si>
  <si>
    <t>NHS South Yorkshire ICB</t>
  </si>
  <si>
    <t>10.10.25</t>
  </si>
  <si>
    <t>10.20.15</t>
  </si>
  <si>
    <t>Link provided 03.10.40</t>
  </si>
  <si>
    <t>NHS West Yorkshire ICB</t>
  </si>
  <si>
    <t>Link provided 03.10.41</t>
  </si>
  <si>
    <t>North West</t>
  </si>
  <si>
    <t xml:space="preserve">NHS Cheshire and Merseyside ICB
</t>
  </si>
  <si>
    <t>Link provided 03.10.42</t>
  </si>
  <si>
    <t>NHS Greater Manchester ICB</t>
  </si>
  <si>
    <t>Link provided 03.10.43</t>
  </si>
  <si>
    <t>NHS Lancashire and South Cumbria ICB</t>
  </si>
  <si>
    <t>Link provided 03.10.44</t>
  </si>
  <si>
    <t>South East</t>
  </si>
  <si>
    <t>NHS Buckinghamshire, Oxfordshire and Berkshire West ICB</t>
  </si>
  <si>
    <t>Link provided 03.10.45</t>
  </si>
  <si>
    <t>NHS Frimley ICB</t>
  </si>
  <si>
    <t>Link provided 03.10.46</t>
  </si>
  <si>
    <t>NHS Hampshire and Isle of Wight ICB</t>
  </si>
  <si>
    <t>Link provided 03.10.47</t>
  </si>
  <si>
    <t>Submitted as ICB for SCA plus Trust sumbission (if another Hampshire submission is received will need to review and add in additional lines (KB to action if required) files saved in SE, Hampshire &amp; Isle of Wight ICB folder as: SCA ICB and SCA Trust</t>
  </si>
  <si>
    <t>NHS Kent and Medway ICB</t>
  </si>
  <si>
    <t>Link provided 03.10.48</t>
  </si>
  <si>
    <t>NHS Surrey Heartlands ICB</t>
  </si>
  <si>
    <t>Link provided 03.10.49</t>
  </si>
  <si>
    <t>NHS Sussex ICB</t>
  </si>
  <si>
    <t>Link provided 03.10.50</t>
  </si>
  <si>
    <t>South West</t>
  </si>
  <si>
    <t>NHS Bath and North East Somerset, Swindon and Wiltshire ICB</t>
  </si>
  <si>
    <t>Link provided 03.10.51</t>
  </si>
  <si>
    <t>NHS Bristol, North Somerset and South Gloucestershire ICB</t>
  </si>
  <si>
    <t>Link provided 03.10.52</t>
  </si>
  <si>
    <t>NHS Cornwall and The Isles Of Scilly ICB</t>
  </si>
  <si>
    <t>30.10.25</t>
  </si>
  <si>
    <t>Link provided 03.10.53</t>
  </si>
  <si>
    <t>NHS Devon ICB</t>
  </si>
  <si>
    <t>Link provided 03.10.54</t>
  </si>
  <si>
    <t>NHS Dorset ICB</t>
  </si>
  <si>
    <t>30.09.35</t>
  </si>
  <si>
    <t>Link provided 03.10.55</t>
  </si>
  <si>
    <t>NHS Gloucestershire ICB</t>
  </si>
  <si>
    <t>Link provided 03.10.56</t>
  </si>
  <si>
    <t xml:space="preserve">	NHS Somerset ICB</t>
  </si>
  <si>
    <t>yal</t>
  </si>
  <si>
    <t>Link provided 03.10.57</t>
  </si>
  <si>
    <t>Acute Trusts</t>
  </si>
  <si>
    <t>Link provided 03.10.58</t>
  </si>
  <si>
    <t>Airedale NHS Foundation Trust</t>
  </si>
  <si>
    <t>NB: AS contacting Airedale on 05/09/25 to query early submission _ resubmitted 16.09.25 &amp; Logged (KB)</t>
  </si>
  <si>
    <t>Link provided 03.10.59</t>
  </si>
  <si>
    <t>Alder Hey Children's NHS Foundation Trust</t>
  </si>
  <si>
    <t>Cheshire &amp; Merseyside</t>
  </si>
  <si>
    <t>Link provided 03.10.60</t>
  </si>
  <si>
    <t>Ashford and St Peter's Hospitals NHS Foundation Trust</t>
  </si>
  <si>
    <t>Surrey Heartlands</t>
  </si>
  <si>
    <t>Link provided 03.10.61</t>
  </si>
  <si>
    <t>Barking, Havering and Redbridge University Hospitals NHS Trust</t>
  </si>
  <si>
    <t>Link provided 03.10.62</t>
  </si>
  <si>
    <t>Barnsley Hospital NHS Foundation Trust</t>
  </si>
  <si>
    <t>02.10.25</t>
  </si>
  <si>
    <t>Link provided 03.10.63</t>
  </si>
  <si>
    <t>Barts Health NHS Trust</t>
  </si>
  <si>
    <t>09.10.25</t>
  </si>
  <si>
    <t>Link provided 03.10.64</t>
  </si>
  <si>
    <t>Bedfordshire Hospitals NHS Foundation Trust</t>
  </si>
  <si>
    <t>Bedfordshire, Luton &amp; Milton Keynes</t>
  </si>
  <si>
    <t>23.10.25</t>
  </si>
  <si>
    <t>Link provided 03.10.65</t>
  </si>
  <si>
    <t>Blackpool Teaching Hospitals NHS Foundation Trust</t>
  </si>
  <si>
    <t>Lancashire &amp; South Cumbria</t>
  </si>
  <si>
    <t>Link provided 03.10.66</t>
  </si>
  <si>
    <t>Birmingham Women's and Children's NHS Foundation Trust</t>
  </si>
  <si>
    <t>Birmingham</t>
  </si>
  <si>
    <t>07.10.15</t>
  </si>
  <si>
    <t>Link provided 03.10.67</t>
  </si>
  <si>
    <t>Bolton NHS Foundation Trust</t>
  </si>
  <si>
    <t>Link provided 03.10.68</t>
  </si>
  <si>
    <t>Bradford Teaching Hospitals NHS Foundation Trust</t>
  </si>
  <si>
    <t>Link provided 03.10.69</t>
  </si>
  <si>
    <t>Buckinghamshire Healthcare NHS Trust</t>
  </si>
  <si>
    <t>Buckinghamshire, Oxfordshire &amp; Berkshire West</t>
  </si>
  <si>
    <t>Link provided 03.10.70</t>
  </si>
  <si>
    <t>Calderdale and Huddersfield NHS Foundation Trust</t>
  </si>
  <si>
    <t>19.09.25</t>
  </si>
  <si>
    <t>Link provided 03.10.71</t>
  </si>
  <si>
    <t>Cambridge University Hospitals NHS Foundation Trust</t>
  </si>
  <si>
    <t>Cambridgeshire &amp; Peterborough</t>
  </si>
  <si>
    <t>Link provided 03.10.72</t>
  </si>
  <si>
    <t>Chelsea and Westminster Hospital NHS Foundation Trust</t>
  </si>
  <si>
    <t>North West London</t>
  </si>
  <si>
    <t>06.10.25</t>
  </si>
  <si>
    <t>Link provided 03.10.73</t>
  </si>
  <si>
    <t>Chesterfield Royal Hospital NHS Foundation Trust</t>
  </si>
  <si>
    <t>Derby &amp; Derbyshire</t>
  </si>
  <si>
    <t>Link provided 03.10.74</t>
  </si>
  <si>
    <t>Countess of Chester Hospital NHS Foundation Trust</t>
  </si>
  <si>
    <t>Link provided 03.10.75</t>
  </si>
  <si>
    <t>Croydon Health Services NHS Trust</t>
  </si>
  <si>
    <t>20.09.25</t>
  </si>
  <si>
    <t>Link provided 03.10.76</t>
  </si>
  <si>
    <t>Dartford and Gravesham NHS Trust</t>
  </si>
  <si>
    <t>Kent &amp; Medway</t>
  </si>
  <si>
    <t>Link provided 03.10.77</t>
  </si>
  <si>
    <t>Doncaster and Bassetlaw Teaching Hospitals NHS Foundation Trust</t>
  </si>
  <si>
    <t>Link provided 03.10.78</t>
  </si>
  <si>
    <t>Dorset County Hospital NHS Foundation Trust</t>
  </si>
  <si>
    <t>Link provided 03.10.79</t>
  </si>
  <si>
    <t>East and North Hertfordshire NHS Trust</t>
  </si>
  <si>
    <t>Hertfordshire &amp; West Essec</t>
  </si>
  <si>
    <t>Link provided 03.10.80</t>
  </si>
  <si>
    <t>East Cheshire NHS Trust</t>
  </si>
  <si>
    <t>Link provided 03.10.81</t>
  </si>
  <si>
    <t>East Kent Hospitals University NHS Foundation Trust</t>
  </si>
  <si>
    <t>Link provided 03.10.82</t>
  </si>
  <si>
    <t>East Lancashire Hospitals NHS Trust</t>
  </si>
  <si>
    <t>Link provided 03.10.83</t>
  </si>
  <si>
    <t>East Suffolk and North Essex NHS Foundation Trust</t>
  </si>
  <si>
    <t>Suffolk &amp; North East Essex</t>
  </si>
  <si>
    <t>Link provided 03.10.84</t>
  </si>
  <si>
    <t>East Sussex Healthcare NHS Trust</t>
  </si>
  <si>
    <t>Sussex</t>
  </si>
  <si>
    <t>Link provided 03.10.85</t>
  </si>
  <si>
    <t>Epsom and St Helier University Hospitals NHS Trust</t>
  </si>
  <si>
    <t>Link provided 03.10.86</t>
  </si>
  <si>
    <t>Frimley Health NHS Foundation Trust</t>
  </si>
  <si>
    <t>Frimley</t>
  </si>
  <si>
    <t>Link provided 03.10.87</t>
  </si>
  <si>
    <t>Gateshead Health NHS Foundation Trust</t>
  </si>
  <si>
    <t>North East &amp; North Cumbria</t>
  </si>
  <si>
    <t>14.10.25</t>
  </si>
  <si>
    <t>Link provided 03.10.88</t>
  </si>
  <si>
    <t>George Eliot Hospital NHS Trust</t>
  </si>
  <si>
    <t>Coventry &amp; Warwickshire</t>
  </si>
  <si>
    <t>Link provided 03.10.89</t>
  </si>
  <si>
    <t>Gloucestershire Hospitals NHS Foundation Trust</t>
  </si>
  <si>
    <t>Link provided 03.10.90</t>
  </si>
  <si>
    <t>Great Ormond Street Hospital for Children NHS Foundation Trust</t>
  </si>
  <si>
    <t>North Central London</t>
  </si>
  <si>
    <t>Specialist</t>
  </si>
  <si>
    <t>no return expected</t>
  </si>
  <si>
    <t>Great Western Hospitals NHS Foundation Trust</t>
  </si>
  <si>
    <t>Bath &amp; North Easst Somerset, Swindon &amp; Wiltshire</t>
  </si>
  <si>
    <t>Guy's and St Thomas' NHS Foundation Trust</t>
  </si>
  <si>
    <t>13.10.25</t>
  </si>
  <si>
    <t>Hampshire Hospitals NHS Foundation Trust</t>
  </si>
  <si>
    <t>Hampshire &amp; the Isle of Wight</t>
  </si>
  <si>
    <t>Harrogate and District NHS Foundation Trust</t>
  </si>
  <si>
    <t>Humber &amp; North Yorkshire</t>
  </si>
  <si>
    <t>Hillingdon Hospitals NHS Foundation Trust</t>
  </si>
  <si>
    <t>Homerton Healthcare NHS Foundation Trust</t>
  </si>
  <si>
    <t>Hull University Teaching Hospitals NHS Trust</t>
  </si>
  <si>
    <t>1 submission part of Humber Health Partnership</t>
  </si>
  <si>
    <t>Humber Teaching Foundation Trust</t>
  </si>
  <si>
    <t>15.10.25</t>
  </si>
  <si>
    <t>Imperial College Healthcare NHS Trust</t>
  </si>
  <si>
    <t>Isle of Wight NHS Trust</t>
  </si>
  <si>
    <t>received several times as Hampshire &amp; IoW</t>
  </si>
  <si>
    <t>received as Hampshire and isle of Wight Healthcare NHS FT</t>
  </si>
  <si>
    <t>James Paget University Hospitals NHS Foundation Trust</t>
  </si>
  <si>
    <t>Norfolk &amp; Waveney</t>
  </si>
  <si>
    <t>Kettering General Hospital NHS Foundation Trust</t>
  </si>
  <si>
    <t>Part of Northampton University Hospitals</t>
  </si>
  <si>
    <t>King's College Hospital NHS Foundation Trust</t>
  </si>
  <si>
    <t>17.09.25</t>
  </si>
  <si>
    <t>Kingston Hospital NHS Foundation Trust</t>
  </si>
  <si>
    <t>16.10.25</t>
  </si>
  <si>
    <t>Lancashire Teaching Hospitals NHS Foundation Trust</t>
  </si>
  <si>
    <t>Leeds Teaching Hospitals NHS Trust</t>
  </si>
  <si>
    <t>Lewisham and Greenwich NHS Trust</t>
  </si>
  <si>
    <t>Liverpool Heart and Chest Hospital NHS Foundation Trust</t>
  </si>
  <si>
    <t>Liverpool University Hospitals NHS Foundation Trust</t>
  </si>
  <si>
    <t>received as part of Royal Liverpool &amp; Broad green submission 30.09.25</t>
  </si>
  <si>
    <t>Liverpool Women's NHS Foundation Trust</t>
  </si>
  <si>
    <t>on one submission with royal Liverpool and Aintree and Broadgreen</t>
  </si>
  <si>
    <t>Livewell</t>
  </si>
  <si>
    <t>South Werst</t>
  </si>
  <si>
    <t>No return expected as not NHS Organisation</t>
  </si>
  <si>
    <t>London North West University Healthcare NHS Trust</t>
  </si>
  <si>
    <t>08.10.25</t>
  </si>
  <si>
    <t>Macclesfield District General Hospita</t>
  </si>
  <si>
    <t>Maidstone and Tunbridge Wells NHS Trust</t>
  </si>
  <si>
    <t>Manchester University NHS Foundation Trust (Community Division)</t>
  </si>
  <si>
    <t>Medway NHS Foundation Trust</t>
  </si>
  <si>
    <t>Mersey and West Lancashire Teaching Hospitals NHS Trust</t>
  </si>
  <si>
    <t>Mid and South Essex NHS Foundation Trust</t>
  </si>
  <si>
    <t>Mid &amp; South Essex</t>
  </si>
  <si>
    <t>Mid Cheshire Hospitals NHS Foundation Trust</t>
  </si>
  <si>
    <t>rmao</t>
  </si>
  <si>
    <t>Mid Yorkshire Hospitals NHS Trust</t>
  </si>
  <si>
    <t>23.09.25</t>
  </si>
  <si>
    <t>Midlands Partnership</t>
  </si>
  <si>
    <t>Milton Keynes University Hospital NHS Foundation Trust</t>
  </si>
  <si>
    <t>Moorfields Eye Hospital NHS Foundation Trust</t>
  </si>
  <si>
    <t>29.10.25</t>
  </si>
  <si>
    <t>Newcastle upon Tyne Hospitals NHS Foundation Trust</t>
  </si>
  <si>
    <t>Norfolk and Norwich University Hospitals NHS Foundation Trust</t>
  </si>
  <si>
    <t>Norfolk &amp; Weveney</t>
  </si>
  <si>
    <t xml:space="preserve">Yes </t>
  </si>
  <si>
    <t>they say this was sent in in September but I must have missed it</t>
  </si>
  <si>
    <t>North Bristol NHS Trust</t>
  </si>
  <si>
    <t>Bristol, North Somerset &amp; South Gloucestershire</t>
  </si>
  <si>
    <t>North Middlesex University Hospital NHS Trust (Part of Royal Free)</t>
  </si>
  <si>
    <t>Royal Free</t>
  </si>
  <si>
    <t>North Tees and Hartlepool NHS Foundation Trust</t>
  </si>
  <si>
    <t>North West Anglia NHS Foundation Trust</t>
  </si>
  <si>
    <t>15.09.25</t>
  </si>
  <si>
    <t>University Hospitals of Northamptonshier</t>
  </si>
  <si>
    <t>Northern Care Alliance NHS Foundation Trust</t>
  </si>
  <si>
    <t>Northern Lincolnshire and Goole NHS Foundation Trust</t>
  </si>
  <si>
    <t>Humber &amp; West Yorkshire</t>
  </si>
  <si>
    <t>1 submission part of Humber Health PArtnership</t>
  </si>
  <si>
    <t>Northumbria Healthcare NHS Foundation Trust</t>
  </si>
  <si>
    <t>Nottingham University Hospitals NHS Trust</t>
  </si>
  <si>
    <t>Nottingham &amp; Nottinghamshire</t>
  </si>
  <si>
    <t>Oxford University Hospitals NHS Foundation Trust</t>
  </si>
  <si>
    <t>Portsmouth Hospitals University NHS Trust</t>
  </si>
  <si>
    <t>return is joint with IOW</t>
  </si>
  <si>
    <t>Portsmouth Healthcare Aliance</t>
  </si>
  <si>
    <t>Queen Victoria Hospital NHS Foundation Trust</t>
  </si>
  <si>
    <t>Royal Berkshire NHS Foundation Trust</t>
  </si>
  <si>
    <t>Royal Cornwall Hospitals NHS Trust</t>
  </si>
  <si>
    <t>Cornwall &amp; the Isles of Scilly</t>
  </si>
  <si>
    <t>Royal Devon University Healthcare NHS Foundation Trust</t>
  </si>
  <si>
    <t>Royal Free London NHS Foundation Trust</t>
  </si>
  <si>
    <t>Royal National Orthopaedic Hospital NHS Trust</t>
  </si>
  <si>
    <t>Birmingham &amp; Solihull</t>
  </si>
  <si>
    <t>Royal Papworth Hospital NHS Foundation Trust</t>
  </si>
  <si>
    <t>Royal Surrey NHS Foundation Trust</t>
  </si>
  <si>
    <t>Royal United Hospitals Bath NHS Foundation Trust</t>
  </si>
  <si>
    <t>Bath &amp; North East Somerset, Swindon &amp; Wiltshire</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</si>
  <si>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</si>
  <si>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</si>
  <si>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</si>
  <si>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</si>
  <si>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</si>
  <si>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</si>
  <si>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Shropshire, Telford &amp; Wrekin</t>
  </si>
  <si>
    <t>South Tees Hospitals NHS Foundation Trust</t>
  </si>
  <si>
    <t>Sirona Health CAre</t>
  </si>
  <si>
    <t>South Tyneside and Sunderland NHS Foundation Trust</t>
  </si>
  <si>
    <t>South Warwickshire NHS Foundation Trust</t>
  </si>
  <si>
    <t>Southport and Ormskirk Hospital NHS Trust</t>
  </si>
  <si>
    <t>St George's University Hospitals NHS Foundation Trust</t>
  </si>
  <si>
    <t>St Helens and Knowsley Teaching Hospitals NHS Trust</t>
  </si>
  <si>
    <t>Stockport NHS Foundation Trust</t>
  </si>
  <si>
    <t>Surrey and Sussex Healthcare NHS Trust</t>
  </si>
  <si>
    <t>Tameside and Glossop Integrated Care NHS Foundation Trust</t>
  </si>
  <si>
    <t>The Christie NHS Foundation Trust</t>
  </si>
  <si>
    <t>The Clatterbridge Cancer Centre NHS Foundation Trust (Specialist Acute Trust)</t>
  </si>
  <si>
    <t>The Dudley Group NHS Foundation Trust</t>
  </si>
  <si>
    <t>The Princess Alexandra Hospital NHS Trust</t>
  </si>
  <si>
    <t>Hertfordshire &amp; West Essex</t>
  </si>
  <si>
    <t>The Queen Elizabeth Hospital, King's Lynn, NHS Foundation Trust</t>
  </si>
  <si>
    <t>The Robert Jones and Agnes Hunt Orthopaedic Hospital NHS Foundation Trust</t>
  </si>
  <si>
    <t>The Rotherham NHS Foundation Trust</t>
  </si>
  <si>
    <t>The Royal Marsden NHS Foundation Trust</t>
  </si>
  <si>
    <t>not expecting a return</t>
  </si>
  <si>
    <t>The Royal Orthopaedic Hospital NHS Foundation Trust</t>
  </si>
  <si>
    <t>11.11.25</t>
  </si>
  <si>
    <t>The Royal Wolverhampton NHS Trust</t>
  </si>
  <si>
    <t>The Walton Centrer</t>
  </si>
  <si>
    <t>Torbay and South Devon NHS Foundation Trust</t>
  </si>
  <si>
    <t>University College London Hospitals NHS Foundation Trust</t>
  </si>
  <si>
    <t>United Lincolnshire Hospitals NHS Trust</t>
  </si>
  <si>
    <t>https://www.ulh.nhs.uk/about/lincolnshire-community-and-hospitals-nhs-group/</t>
  </si>
  <si>
    <t>University Hospital Southampton NHS Foundation Trust</t>
  </si>
  <si>
    <t>Hampshire &amp; the isle of Wight</t>
  </si>
  <si>
    <t>University Hospitals Birmingham NHS Foundation Trust</t>
  </si>
  <si>
    <t>University Hospitals Bristol and Weston NHS Foundation Trust</t>
  </si>
  <si>
    <t>University Hospitals Coventry and Warwickshire NHS Trust</t>
  </si>
  <si>
    <t>14/07/25 - Email received from David Walsh, Executive Director of Governance and Assurance requested extension to deadline to 02/10/25. 
15/07/25 - Reponse sent from Jo Cottam approving return date of 02/10/25.</t>
  </si>
  <si>
    <t>University Hospitals Derby and Burton NHS Foundation Trust</t>
  </si>
  <si>
    <t>University Hospitals Dorset NHS Foundation Trust</t>
  </si>
  <si>
    <t>University Hospitals Leicester NHS Trust</t>
  </si>
  <si>
    <t>Leicester, Leicestershire &amp; Rutland</t>
  </si>
  <si>
    <t>University Hospitals of Morecambe Bay NHS Foundation Trust</t>
  </si>
  <si>
    <t>University Hospitals of North Midlands NHS Trust</t>
  </si>
  <si>
    <t>North Staffordshire</t>
  </si>
  <si>
    <t>University Hospitals Plymouth NHS Trust</t>
  </si>
  <si>
    <t>University Hospitals Sussex NHS Foundation Trust</t>
  </si>
  <si>
    <t>resent 14.11.25</t>
  </si>
  <si>
    <t>York &amp; Scarborough teaching Hospitals NHS Foundation Trust</t>
  </si>
  <si>
    <t>Walsall Healthcare NHS Trust</t>
  </si>
  <si>
    <t>Warrington and Halton Teaching Hospitals NHS Foundation Trust</t>
  </si>
  <si>
    <t>West Hertfordshire Hospitals NHS Trust</t>
  </si>
  <si>
    <t>West Suffolk NHS Foundation Trust</t>
  </si>
  <si>
    <t>Wiltshire</t>
  </si>
  <si>
    <t>closed down MArch 25</t>
  </si>
  <si>
    <t>Wirral University Teaching Hospitals NHS Foundation Trust</t>
  </si>
  <si>
    <t>Wye Valley NHS Trust</t>
  </si>
  <si>
    <t>Herefordshire &amp; Worcestershire</t>
  </si>
  <si>
    <t>resubmitted 30.09.25</t>
  </si>
  <si>
    <t>Whittington Health NHS Trust</t>
  </si>
  <si>
    <t>Link sent 29.09.52</t>
  </si>
  <si>
    <t>Ambulance Trusts</t>
  </si>
  <si>
    <t>East Midlands Ambulance Service NHS Trust</t>
  </si>
  <si>
    <t>Link Sent 29.09.25</t>
  </si>
  <si>
    <t>East of England Ambulance Service NHS Trust</t>
  </si>
  <si>
    <t>Suffolk &amp; North East Essec</t>
  </si>
  <si>
    <t>London Ambulance Service NHS Trust</t>
  </si>
  <si>
    <t>North East Ambulance Service NHS Foundation Trust</t>
  </si>
  <si>
    <t>North West Ambulance Service NHS Trust</t>
  </si>
  <si>
    <t>South Central Ambulance Service NHS Foundation Trust</t>
  </si>
  <si>
    <t>sent in multiple versions</t>
  </si>
  <si>
    <t>South East Coast Ambulance Service NHS Foundation Trust</t>
  </si>
  <si>
    <t>South Western Ambulance Service NHS Foundation Trust</t>
  </si>
  <si>
    <t>West Midlands Ambulance Service University NHS Foundation Trust</t>
  </si>
  <si>
    <t>Yorkshire Ambulance Service NHS Trust</t>
  </si>
  <si>
    <t>Mental Health Trusts</t>
  </si>
  <si>
    <t>Avon and Wiltshire Mental Health Partnership NHS Trust</t>
  </si>
  <si>
    <t>Barnet, Enfield and Haringey Mental Health NHS Trust</t>
  </si>
  <si>
    <t>North London NHS Trust</t>
  </si>
  <si>
    <t>North London</t>
  </si>
  <si>
    <t>Berkshire Healthcare NHS Foundation Trust</t>
  </si>
  <si>
    <t>Birmingham and Solihull Mental Health NHS Foundation Trust</t>
  </si>
  <si>
    <t>Black Country Healthcare NHS Foundation Trust</t>
  </si>
  <si>
    <t>Bradford District Care NHS Foundation Trust</t>
  </si>
  <si>
    <t>Cambridgeshire and Peterborough NHS Foundation Trust</t>
  </si>
  <si>
    <t>Camden and Islington NHS Foundation Trust</t>
  </si>
  <si>
    <t>Does Not Exist</t>
  </si>
  <si>
    <t>Part of North LT</t>
  </si>
  <si>
    <t>Central and North West London NHS Foundation Trust</t>
  </si>
  <si>
    <t>Cheshire and Wirral Partnership NHS Foundation Trust</t>
  </si>
  <si>
    <t>Cheshire &amp; Mersyside</t>
  </si>
  <si>
    <t>Cornwall Partnership NHS Foundation Trust</t>
  </si>
  <si>
    <t>Coventry and Warwickshire Partnership NHS Trust</t>
  </si>
  <si>
    <t>Cumbria, Northumberland, Tyne and Wear NHS Foundation Trust</t>
  </si>
  <si>
    <t>Derbyshire Healthcare NHS Foundation Trust</t>
  </si>
  <si>
    <t>Devon Partnership NHS Trust</t>
  </si>
  <si>
    <t>Dorset Healthcare University NHS Foundation Trust</t>
  </si>
  <si>
    <t>Dudley Integrated Health and Care NHS Trust</t>
  </si>
  <si>
    <t>No longer an organisation</t>
  </si>
  <si>
    <t>East London NHS Foundation Trust</t>
  </si>
  <si>
    <t>Greater Manchester Mental Health NHS Foundation Trust</t>
  </si>
  <si>
    <t>Hertfordshire Partnership University NHS Foundation Trust</t>
  </si>
  <si>
    <t>Hertforshire &amp; West Essex</t>
  </si>
  <si>
    <t>Humber Health Partnership</t>
  </si>
  <si>
    <t>Kent and Medway NHS and Social Care Partnership Trust</t>
  </si>
  <si>
    <t>Lancashire and South Cumbria NHS Foundation Trust</t>
  </si>
  <si>
    <t>Leeds and York Partnership NHS Foundation Trust</t>
  </si>
  <si>
    <t>Leeds Community Healthcare NHS Trust</t>
  </si>
  <si>
    <t>Leicestershire Partnership NHS Trust</t>
  </si>
  <si>
    <t>Lincolnshire Partnership NHS Foundation Trust</t>
  </si>
  <si>
    <t>Mersey Care NHS Foundation Trust</t>
  </si>
  <si>
    <t>Norfolk and Suffolk NHS Foundation Trust</t>
  </si>
  <si>
    <t>North East London NHS Foundation Trust</t>
  </si>
  <si>
    <t>North Staffordshire Combined Healthcare NHS Trust</t>
  </si>
  <si>
    <t>Staffordshire &amp; Stoke on Trent</t>
  </si>
  <si>
    <t>Northamptonshire Healthcare NHS Foundation Trust</t>
  </si>
  <si>
    <t>Northants</t>
  </si>
  <si>
    <t>Nottinghamshire Healthcare NHS Foundation Trust</t>
  </si>
  <si>
    <t>Nottinghamshire</t>
  </si>
  <si>
    <t>Oxford Health NHS Foundation Trust</t>
  </si>
  <si>
    <t>Oxleas NHS Foundation Trust</t>
  </si>
  <si>
    <t>Pennine Care NHS Foundation Trust</t>
  </si>
  <si>
    <t>Rotherham Doncaster and South Humber NHS Foundation Trust</t>
  </si>
  <si>
    <t>Salford Royal NHS Foundation Trust</t>
  </si>
  <si>
    <t>received</t>
  </si>
  <si>
    <t>as part of</t>
  </si>
  <si>
    <t xml:space="preserve">NCA </t>
  </si>
  <si>
    <t>Submission</t>
  </si>
  <si>
    <t>Sheffield Health and Social Care NHS Foundation Trust</t>
  </si>
  <si>
    <t>Solent NHS Trust</t>
  </si>
  <si>
    <t>Colchester</t>
  </si>
  <si>
    <t>SEE NOTES</t>
  </si>
  <si>
    <t>No longer exist as per regional email from Claire Adlam</t>
  </si>
  <si>
    <t>Somerset NHS Foundation Trust</t>
  </si>
  <si>
    <t>South London and Maudsley NHS Foundation Trust</t>
  </si>
  <si>
    <t>South West London and St George’s Mental Health NHS Trust</t>
  </si>
  <si>
    <t>South West Yorkshire Partnership NHS Foundation Trust</t>
  </si>
  <si>
    <t>Southern Health NHS Foundation Trust</t>
  </si>
  <si>
    <t>Surrey and Borders Partnership NHS Foundation Trust</t>
  </si>
  <si>
    <t>18.09.25</t>
  </si>
  <si>
    <t>Sussex Partnership NHS Foundation Trust</t>
  </si>
  <si>
    <t>Tavistock and Portman NHS Foundation Trust</t>
  </si>
  <si>
    <t>Tees, Esk and Wear Valleys NHS Foundation Trust</t>
  </si>
  <si>
    <t>Wrightington, Wigan &amp; Leigh NHS Foundation Trust</t>
  </si>
  <si>
    <t>Worcestershire Acute NHS Hospitals Trust</t>
  </si>
  <si>
    <t>West London NHS Trust</t>
  </si>
  <si>
    <t>Hereford &amp; Worcestershire Health and Care NHS Trust</t>
  </si>
  <si>
    <t>Community Trusts</t>
  </si>
  <si>
    <t>Birmingham Community Healthcare NHS Foundation Trust</t>
  </si>
  <si>
    <t>Bridgewater Community Healthcare NHS Foundation Trust</t>
  </si>
  <si>
    <t>Cambridgeshire Community Services NHS Trust</t>
  </si>
  <si>
    <t>Central London Community Healthcare NHS Trust</t>
  </si>
  <si>
    <t>City Health Care Partnership CIC</t>
  </si>
  <si>
    <t>Derbyshire Community Health Services NHS Foundation Trust</t>
  </si>
  <si>
    <t>Gloucestershire Health and Care NHS Foundation Trust</t>
  </si>
  <si>
    <t>Hertfordshire Community NHS Trust</t>
  </si>
  <si>
    <t>Kent Community Health NHS Foundation Trust</t>
  </si>
  <si>
    <t>Lincolnshire Community Health Services NHS Trust</t>
  </si>
  <si>
    <t>Community &amp; part of Lincolnshire Healthcare</t>
  </si>
  <si>
    <t>see note</t>
  </si>
  <si>
    <t>MAnchester University is acute only as confirmed by TM 29.10.25</t>
  </si>
  <si>
    <t>Norfolk Community Health and Care NHS Trust</t>
  </si>
  <si>
    <t>North East London NHS Foundation Trust (Community Division)</t>
  </si>
  <si>
    <t>Part of NELFT</t>
  </si>
  <si>
    <t>Oxford Health NHS Foundation Trust (Community Division)</t>
  </si>
  <si>
    <t>Joint with Oxford Health MH</t>
  </si>
  <si>
    <t>Shropshire Community Health NHS Trust</t>
  </si>
  <si>
    <t>Hampshire &amp; Isle of Wight</t>
  </si>
  <si>
    <t>South Tyneside and Sunderland NHS Foundation Trust (Community Division)</t>
  </si>
  <si>
    <t>North East and North Cumbria</t>
  </si>
  <si>
    <t>Sussex Community NHS Foundation Trust</t>
  </si>
  <si>
    <t>Tameside and Glossop Integrated Care NHS Foundation Trust (Community Division)</t>
  </si>
  <si>
    <t>Wirral Community Health and Care NHS Foundation Trust</t>
  </si>
  <si>
    <t>Test</t>
  </si>
  <si>
    <t>Test1</t>
  </si>
  <si>
    <t>Test 2</t>
  </si>
  <si>
    <t>Test 3</t>
  </si>
  <si>
    <t>The Board is assured that plans are in place to implement the Model ED, Model Acute Pathway and Model Discharge requirements ahead of winter.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</si>
</sst>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4" x14ac:knownFonts="1">
    <font>
      <sz val="11"/>
      <color theme="1"/>
      <name val="Aptos Narrow"/>
      <family val="2"/>
      <scheme val="minor"/>
    </font>
    <font>
      <sz val="11"/>
      <color rgb="FF9C5700"/>
      <name val="Aptos Narrow"/>
      <family val="2"/>
      <scheme val="minor"/>
    </font>
    <font>
      <sz val="11"/>
      <color rgb="FF3F3F76"/>
      <name val="Aptos Narrow"/>
      <family val="2"/>
      <scheme val="minor"/>
    </font>
    <font>
      <b/>
      <sz val="11"/>
      <color theme="1"/>
      <name val="Aptos Narrow"/>
      <family val="2"/>
      <scheme val="minor"/>
    </font>
    <font>
      <b/>
      <sz val="20"/>
      <color theme="1"/>
      <name val="Arial"/>
      <family val="2"/>
    </font>
    <font>
      <sz val="11"/>
      <color theme="1"/>
      <name val="Arial"/>
      <family val="2"/>
    </font>
    <font>
      <i/>
      <sz val="16"/>
      <color theme="1"/>
      <name val="Arial"/>
      <family val="2"/>
    </font>
    <font>
      <b/>
      <sz val="14"/>
      <color theme="1"/>
      <name val="Arial"/>
      <family val="2"/>
    </font>
    <font>
      <sz val="11"/>
      <color rgb="FF3F3F76"/>
      <name val="Arial"/>
      <family val="2"/>
    </font>
    <font>
      <i/>
      <sz val="11"/>
      <color theme="1"/>
      <name val="Arial"/>
      <family val="2"/>
    </font>
    <font>
      <b/>
      <sz val="11"/>
      <color theme="1"/>
      <name val="Arial"/>
      <family val="2"/>
    </font>
    <font>
      <b/>
      <sz val="11"/>
      <color theme="0"/>
      <name val="Arial"/>
      <family val="2"/>
    </font>
    <font>
      <b/>
      <sz val="14"/>
      <color theme="0"/>
      <name val="Arial"/>
      <family val="2"/>
    </font>
    <font>
      <sz val="12"/>
      <color theme="1"/>
      <name val="Arial"/>
      <family val="2"/>
    </font>
    <font>
      <sz val="11"/>
      <color rgb="FF000000"/>
      <name val="Arial"/>
      <family val="2"/>
    </font>
    <font>
      <sz val="11"/>
      <name val="Arial"/>
      <family val="2"/>
    </font>
    <font>
      <sz val="12"/>
      <color rgb="FF000000"/>
      <name val="Arial"/>
      <family val="2"/>
    </font>
    <font>
      <sz val="12"/>
      <color theme="1"/>
      <name val="Aptos"/>
      <family val="2"/>
      <charset val="1"/>
    </font>
    <font>
      <b/>
      <sz val="20"/>
      <color theme="0"/>
      <name val="Arial"/>
      <family val="2"/>
    </font>
    <font>
      <sz val="12"/>
      <color theme="1"/>
      <name val="Arial"/>
      <family val="2"/>
      <charset val="1"/>
    </font>
    <font>
      <sz val="11"/>
      <color rgb="FF0070C0"/>
      <name val="Aptos Narrow"/>
      <family val="2"/>
      <scheme val="minor"/>
    </font>
    <font>
      <sz val="14"/>
      <color theme="1"/>
      <name val="Arial"/>
      <family val="2"/>
    </font>
    <font>
      <b/>
      <sz val="12"/>
      <color theme="0"/>
      <name val="Arial"/>
      <family val="2"/>
    </font>
    <font>
      <sz val="10"/>
      <name val="Arial"/>
      <family val="2"/>
    </font>
    <font>
      <sz val="12"/>
      <name val="Arial"/>
      <family val="2"/>
    </font>
    <font>
      <sz val="12"/>
      <color theme="1"/>
      <name val="Aptos Narrow"/>
      <family val="2"/>
      <scheme val="minor"/>
    </font>
    <font>
      <sz val="14"/>
      <color theme="1"/>
      <name val="Aptos Narrow"/>
      <family val="2"/>
      <scheme val="minor"/>
    </font>
    <font>
      <sz val="14"/>
      <color rgb="FF000000"/>
      <name val="Aptos Narrow"/>
      <family val="2"/>
      <scheme val="minor"/>
    </font>
    <font>
      <b/>
      <sz val="14"/>
      <color theme="1"/>
      <name val="Aptos Narrow"/>
      <family val="2"/>
      <scheme val="minor"/>
    </font>
    <font>
      <sz val="72"/>
      <color theme="1"/>
      <name val="Aptos Narrow"/>
      <family val="2"/>
      <scheme val="minor"/>
    </font>
    <font>
      <sz val="7"/>
      <color rgb="FFD6D6D6"/>
      <name val="Segoe UI"/>
      <family val="2"/>
    </font>
    <font>
      <sz val="11"/>
      <color rgb="FFC00000"/>
      <name val="Arial"/>
      <family val="2"/>
    </font>
    <font>
      <b/>
      <sz val="11"/>
      <color rgb="FFC00000"/>
      <name val="Arial"/>
      <family val="2"/>
    </font>
    <font>
      <sz val="10"/>
      <name val="Verdana"/>
      <family val="2"/>
    </font>
    <font>
      <sz val="12"/>
      <name val="Verdana"/>
      <family val="2"/>
    </font>
    <font>
      <b/>
      <sz val="12"/>
      <color indexed="8"/>
      <name val="Verdana"/>
      <family val="2"/>
    </font>
    <font>
      <sz val="11"/>
      <color theme="0"/>
      <name val="Arial"/>
      <family val="2"/>
    </font>
    <font>
      <sz val="12"/>
      <name val="Aptos Narrow"/>
      <family val="2"/>
      <scheme val="minor"/>
    </font>
    <font>
      <b/>
      <sz val="11"/>
      <color rgb="FFFFFFFF"/>
      <name val="Aptos Narrow"/>
      <family val="2"/>
      <scheme val="minor"/>
    </font>
    <font>
      <b/>
      <sz val="12"/>
      <name val="Arial"/>
      <family val="2"/>
    </font>
    <font>
      <i/>
      <sz val="12"/>
      <name val="Arial"/>
      <family val="2"/>
    </font>
    <font>
      <i/>
      <sz val="12"/>
      <color theme="1"/>
      <name val="Arial"/>
      <family val="2"/>
    </font>
    <font>
      <sz val="18"/>
      <color rgb="FFFF0000"/>
      <name val="Aptos Narrow"/>
      <family val="2"/>
      <scheme val="minor"/>
    </font>
    <font>
      <b/>
      <sz val="11"/>
      <color theme="0"/>
      <name val="Aptos Narrow"/>
      <family val="2"/>
      <scheme val="minor"/>
    </font>
    <font>
      <b/>
      <sz val="11"/>
      <color rgb="FFFF0000"/>
      <name val="Aptos Narrow"/>
      <family val="2"/>
      <scheme val="minor"/>
    </font>
    <font>
      <sz val="12"/>
      <color rgb="FF000000"/>
      <name val="Aptos"/>
      <family val="2"/>
    </font>
    <font>
      <sz val="12"/>
      <color rgb="FF231F20"/>
      <name val="Arial"/>
      <family val="2"/>
    </font>
    <font>
      <b/>
      <i/>
      <sz val="12"/>
      <name val="Arial"/>
      <family val="2"/>
    </font>
    <font>
      <b/>
      <sz val="10"/>
      <color theme="0"/>
      <name val="Aptos Narrow"/>
      <family val="2"/>
      <scheme val="minor"/>
    </font>
    <font>
      <b/>
      <sz val="10"/>
      <color theme="0"/>
      <name val="Arial"/>
      <family val="2"/>
    </font>
    <font>
      <sz val="10"/>
      <color theme="0"/>
      <name val="Aptos Narrow"/>
      <family val="2"/>
      <scheme val="minor"/>
    </font>
    <font>
      <b/>
      <sz val="10"/>
      <color rgb="FF000000"/>
      <name val="Arial"/>
      <family val="2"/>
    </font>
    <font>
      <sz val="10"/>
      <color rgb="FF000000"/>
      <name val="Arial"/>
      <family val="2"/>
    </font>
    <font>
      <b/>
      <sz val="10"/>
      <color theme="1"/>
      <name val="Arial"/>
      <family val="2"/>
    </font>
    <font>
      <b/>
      <sz val="8"/>
      <color theme="0"/>
      <name val="Arial"/>
      <family val="2"/>
    </font>
    <font>
      <sz val="8"/>
      <color theme="0"/>
      <name val="Aptos Narrow"/>
      <family val="2"/>
      <scheme val="minor"/>
    </font>
    <font>
      <b/>
      <sz val="12"/>
      <color rgb="FFFFFFFF"/>
      <name val="Arial"/>
      <family val="2"/>
      <charset val="1"/>
    </font>
    <font>
      <sz val="8"/>
      <color rgb="FFFFFFFF"/>
      <name val="Aptos Narrow"/>
      <family val="2"/>
      <charset val="1"/>
    </font>
    <font>
      <b/>
      <sz val="12"/>
      <color rgb="FF000000"/>
      <name val="Arial"/>
      <family val="2"/>
    </font>
    <font>
      <b/>
      <sz val="12"/>
      <color rgb="FF000000"/>
      <name val="Arial"/>
      <family val="2"/>
      <charset val="1"/>
    </font>
    <font>
      <sz val="12"/>
      <color rgb="FF000000"/>
      <name val="Arial"/>
      <family val="2"/>
      <charset val="1"/>
    </font>
    <font>
      <sz val="11"/>
      <color rgb="FF000000"/>
      <name val="Arial"/>
      <family val="2"/>
      <charset val="1"/>
    </font>
    <font>
      <sz val="10"/>
      <color theme="1"/>
      <name val="Times New Roman"/>
      <family val="1"/>
      <charset val="1"/>
    </font>
    <font>
      <b/>
      <sz val="11"/>
      <color rgb="FFFFFFFF"/>
      <name val="Aptos Narrow"/>
      <family val="2"/>
      <charset val="1"/>
    </font>
    <font>
      <u/>
      <sz val="11"/>
      <color theme="10"/>
      <name val="Aptos Narrow"/>
      <family val="2"/>
      <scheme val="minor"/>
    </font>
    <font>
      <sz val="11"/>
      <color theme="1"/>
      <name val="Calibri"/>
      <family val="2"/>
    </font>
    <font>
      <b/>
      <sz val="11"/>
      <color rgb="FF000000"/>
      <name val="Calibri"/>
      <family val="2"/>
    </font>
    <font>
      <sz val="11"/>
      <color rgb="FF000000"/>
      <name val="Calibri"/>
      <family val="2"/>
    </font>
    <font>
      <b/>
      <sz val="18"/>
      <color theme="0"/>
      <name val="Calibri"/>
      <family val="2"/>
    </font>
    <font>
      <b/>
      <sz val="11"/>
      <color theme="0"/>
      <name val="Calibri"/>
      <family val="2"/>
    </font>
    <font>
      <b/>
      <sz val="12"/>
      <color theme="0"/>
      <name val="Calibri"/>
      <family val="2"/>
    </font>
    <font>
      <b/>
      <sz val="11"/>
      <color rgb="FF262626"/>
      <name val="Calibri"/>
      <family val="2"/>
    </font>
    <font>
      <sz val="11"/>
      <color rgb="FF262626"/>
      <name val="Calibri"/>
      <family val="2"/>
    </font>
    <font>
      <sz val="9"/>
      <color rgb="FF000000"/>
      <name val="Calibri"/>
      <family val="2"/>
    </font>
    <font>
      <sz val="11"/>
      <name val="Calibri"/>
      <family val="2"/>
    </font>
    <font>
      <b/>
      <sz val="11"/>
      <name val="Calibri"/>
      <family val="2"/>
    </font>
    <font>
      <sz val="12"/>
      <color theme="0"/>
      <name val="Calibri"/>
      <family val="2"/>
    </font>
    <font>
      <sz val="8"/>
      <name val="Calibri"/>
      <family val="2"/>
    </font>
    <font>
      <sz val="10"/>
      <color theme="1"/>
      <name val="Calibri"/>
      <family val="2"/>
    </font>
    <font>
      <b/>
      <sz val="9"/>
      <color theme="1"/>
      <name val="Calibri"/>
      <family val="2"/>
    </font>
    <font>
      <sz val="11"/>
      <color rgb="FF242424"/>
      <name val="Aptos Narrow"/>
      <family val="2"/>
    </font>
    <font>
      <sz val="11"/>
      <color rgb="FFFF0000"/>
      <name val="Calibri"/>
      <family val="2"/>
    </font>
    <font>
      <b/>
      <sz val="11"/>
      <color theme="1"/>
      <name val="Calibri"/>
      <family val="2"/>
    </font>
    <font>
      <b/>
      <sz val="12"/>
      <color rgb="FFC00000"/>
      <name val="Arial"/>
      <family val="2"/>
    </font>
  </fonts>
  <fills count="34">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3087"/>
        <bgColor indexed="64"/>
      </patternFill>
    </fill>
    <fill>
      <patternFill patternType="solid">
        <fgColor rgb="FF005EB8"/>
        <bgColor indexed="64"/>
      </patternFill>
    </fill>
    <fill>
      <patternFill patternType="solid">
        <fgColor rgb="FF00206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3" tint="0.499984740745262"/>
        <bgColor indexed="64"/>
      </patternFill>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rgb="FF1F4E78"/>
        <bgColor indexed="64"/>
      </patternFill>
    </fill>
    <fill>
      <patternFill patternType="solid">
        <fgColor rgb="FFF2F2F2"/>
        <bgColor indexed="64"/>
      </patternFill>
    </fill>
    <fill>
      <patternFill patternType="solid">
        <fgColor rgb="FFC1E4F5"/>
        <bgColor indexed="64"/>
      </patternFill>
    </fill>
    <fill>
      <patternFill patternType="solid">
        <fgColor rgb="FFFFFFFF"/>
        <bgColor indexed="64"/>
      </patternFill>
    </fill>
    <fill>
      <patternFill patternType="solid">
        <fgColor theme="6" tint="0.79998168889431442"/>
        <bgColor indexed="64"/>
      </patternFill>
    </fill>
    <fill>
      <patternFill patternType="solid">
        <fgColor theme="6"/>
        <bgColor indexed="64"/>
      </patternFill>
    </fill>
    <fill>
      <patternFill patternType="solid">
        <fgColor rgb="FF156082"/>
        <bgColor indexed="64"/>
      </patternFill>
    </fill>
    <fill>
      <patternFill patternType="solid">
        <fgColor rgb="FFE9713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160">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thin">
        <color theme="0" tint="-0.249977111117893"/>
      </left>
      <right style="thin">
        <color rgb="FF7F7F7F"/>
      </right>
      <top style="thin">
        <color theme="0" tint="-0.249977111117893"/>
      </top>
      <bottom style="thin">
        <color theme="0" tint="-0.249977111117893"/>
      </bottom>
      <diagonal/>
    </border>
    <border>
      <left style="thin">
        <color rgb="FF7F7F7F"/>
      </left>
      <right style="thin">
        <color rgb="FF7F7F7F"/>
      </right>
      <top style="thin">
        <color theme="0" tint="-0.249977111117893"/>
      </top>
      <bottom style="thin">
        <color theme="0" tint="-0.249977111117893"/>
      </bottom>
      <diagonal/>
    </border>
    <border>
      <left style="thin">
        <color rgb="FF7F7F7F"/>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rgb="FF7F7F7F"/>
      </bottom>
      <diagonal/>
    </border>
    <border>
      <left/>
      <right/>
      <top style="thin">
        <color theme="0" tint="-0.249977111117893"/>
      </top>
      <bottom style="thin">
        <color rgb="FF7F7F7F"/>
      </bottom>
      <diagonal/>
    </border>
    <border>
      <left/>
      <right style="thin">
        <color theme="0" tint="-0.249977111117893"/>
      </right>
      <top style="thin">
        <color theme="0" tint="-0.249977111117893"/>
      </top>
      <bottom style="thin">
        <color rgb="FF7F7F7F"/>
      </bottom>
      <diagonal/>
    </border>
    <border>
      <left style="thin">
        <color theme="0" tint="-0.249977111117893"/>
      </left>
      <right/>
      <top style="thin">
        <color rgb="FF7F7F7F"/>
      </top>
      <bottom style="thin">
        <color theme="0" tint="-0.249977111117893"/>
      </bottom>
      <diagonal/>
    </border>
    <border>
      <left/>
      <right/>
      <top style="thin">
        <color rgb="FF7F7F7F"/>
      </top>
      <bottom style="thin">
        <color theme="0" tint="-0.249977111117893"/>
      </bottom>
      <diagonal/>
    </border>
    <border>
      <left/>
      <right style="thin">
        <color theme="0" tint="-0.249977111117893"/>
      </right>
      <top style="thin">
        <color rgb="FF7F7F7F"/>
      </top>
      <bottom style="thin">
        <color theme="0" tint="-0.249977111117893"/>
      </bottom>
      <diagonal/>
    </border>
    <border>
      <left style="thin">
        <color theme="0" tint="-0.249977111117893"/>
      </left>
      <right style="thin">
        <color rgb="FF7F7F7F"/>
      </right>
      <top style="thin">
        <color rgb="FF7F7F7F"/>
      </top>
      <bottom style="thin">
        <color theme="0" tint="-0.249977111117893"/>
      </bottom>
      <diagonal/>
    </border>
    <border>
      <left style="thin">
        <color rgb="FF7F7F7F"/>
      </left>
      <right style="thin">
        <color rgb="FF7F7F7F"/>
      </right>
      <top style="thin">
        <color rgb="FF7F7F7F"/>
      </top>
      <bottom style="thin">
        <color theme="0" tint="-0.249977111117893"/>
      </bottom>
      <diagonal/>
    </border>
    <border>
      <left style="thin">
        <color rgb="FF7F7F7F"/>
      </left>
      <right style="thin">
        <color theme="0" tint="-0.249977111117893"/>
      </right>
      <top style="thin">
        <color rgb="FF7F7F7F"/>
      </top>
      <bottom style="thin">
        <color theme="0" tint="-0.249977111117893"/>
      </bottom>
      <diagonal/>
    </border>
    <border>
      <left/>
      <right/>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ADADAD"/>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ADADAD"/>
      </top>
      <bottom style="medium">
        <color rgb="FFADADAD"/>
      </bottom>
      <diagonal/>
    </border>
    <border>
      <left style="medium">
        <color rgb="FF000000"/>
      </left>
      <right style="medium">
        <color rgb="FF000000"/>
      </right>
      <top style="medium">
        <color rgb="FFADADAD"/>
      </top>
      <bottom/>
      <diagonal/>
    </border>
    <border>
      <left style="medium">
        <color rgb="FF000000"/>
      </left>
      <right style="medium">
        <color rgb="FF000000"/>
      </right>
      <top/>
      <bottom style="medium">
        <color rgb="FFADADAD"/>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medium">
        <color rgb="FF000000"/>
      </right>
      <top/>
      <bottom/>
      <diagonal/>
    </border>
    <border>
      <left/>
      <right style="thin">
        <color rgb="FF000000"/>
      </right>
      <top/>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ADADAD"/>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diagonal/>
    </border>
    <border>
      <left/>
      <right/>
      <top style="medium">
        <color indexed="64"/>
      </top>
      <bottom/>
      <diagonal/>
    </border>
    <border>
      <left/>
      <right/>
      <top/>
      <bottom style="thin">
        <color rgb="FF000000"/>
      </bottom>
      <diagonal/>
    </border>
    <border>
      <left/>
      <right style="medium">
        <color rgb="FF000000"/>
      </right>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indexed="64"/>
      </right>
      <top/>
      <bottom style="medium">
        <color rgb="FF000000"/>
      </bottom>
      <diagonal/>
    </border>
    <border>
      <left style="medium">
        <color rgb="FF000000"/>
      </left>
      <right/>
      <top style="thin">
        <color rgb="FF000000"/>
      </top>
      <bottom/>
      <diagonal/>
    </border>
    <border>
      <left style="medium">
        <color rgb="FF000000"/>
      </left>
      <right style="medium">
        <color indexed="64"/>
      </right>
      <top/>
      <bottom/>
      <diagonal/>
    </border>
    <border>
      <left/>
      <right/>
      <top/>
      <bottom style="medium">
        <color rgb="FF000000"/>
      </bottom>
      <diagonal/>
    </border>
    <border>
      <left/>
      <right style="medium">
        <color indexed="64"/>
      </right>
      <top/>
      <bottom style="medium">
        <color rgb="FF000000"/>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rgb="FF000000"/>
      </left>
      <right/>
      <top style="medium">
        <color rgb="FF000000"/>
      </top>
      <bottom style="thin">
        <color indexed="64"/>
      </bottom>
      <diagonal/>
    </border>
    <border>
      <left style="medium">
        <color rgb="FF000000"/>
      </left>
      <right style="thin">
        <color indexed="64"/>
      </right>
      <top style="medium">
        <color rgb="FF000000"/>
      </top>
      <bottom style="thin">
        <color indexed="64"/>
      </bottom>
      <diagonal/>
    </border>
    <border>
      <left/>
      <right style="medium">
        <color rgb="FF000000"/>
      </right>
      <top style="medium">
        <color rgb="FF000000"/>
      </top>
      <bottom style="thin">
        <color rgb="FF000000"/>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top style="thin">
        <color indexed="64"/>
      </top>
      <bottom style="medium">
        <color rgb="FF000000"/>
      </bottom>
      <diagonal/>
    </border>
    <border>
      <left style="medium">
        <color rgb="FF000000"/>
      </left>
      <right style="thin">
        <color indexed="64"/>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bottom style="thin">
        <color indexed="64"/>
      </bottom>
      <diagonal/>
    </border>
    <border>
      <left style="medium">
        <color rgb="FF000000"/>
      </left>
      <right style="thin">
        <color indexed="64"/>
      </right>
      <top/>
      <bottom/>
      <diagonal/>
    </border>
    <border>
      <left style="thin">
        <color indexed="64"/>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top style="thin">
        <color indexed="64"/>
      </top>
      <bottom/>
      <diagonal/>
    </border>
    <border>
      <left/>
      <right style="medium">
        <color rgb="FF000000"/>
      </right>
      <top style="thin">
        <color indexed="64"/>
      </top>
      <bottom style="medium">
        <color rgb="FF000000"/>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right style="medium">
        <color rgb="FF000000"/>
      </right>
      <top style="thin">
        <color indexed="64"/>
      </top>
      <bottom/>
      <diagonal/>
    </border>
    <border>
      <left/>
      <right/>
      <top style="medium">
        <color rgb="FF000000"/>
      </top>
      <bottom style="thin">
        <color indexed="64"/>
      </bottom>
      <diagonal/>
    </border>
    <border>
      <left style="medium">
        <color rgb="FF000000"/>
      </left>
      <right style="thin">
        <color indexed="64"/>
      </right>
      <top style="medium">
        <color rgb="FF000000"/>
      </top>
      <bottom/>
      <diagonal/>
    </border>
    <border>
      <left/>
      <right/>
      <top style="thin">
        <color indexed="64"/>
      </top>
      <bottom style="medium">
        <color rgb="FF000000"/>
      </bottom>
      <diagonal/>
    </border>
    <border>
      <left/>
      <right style="thin">
        <color indexed="64"/>
      </right>
      <top/>
      <bottom style="medium">
        <color rgb="FF000000"/>
      </bottom>
      <diagonal/>
    </border>
    <border>
      <left/>
      <right style="medium">
        <color rgb="FF000000"/>
      </right>
      <top style="medium">
        <color rgb="FF000000"/>
      </top>
      <bottom style="thin">
        <color indexed="64"/>
      </bottom>
      <diagonal/>
    </border>
    <border>
      <left/>
      <right style="thin">
        <color rgb="FF000000"/>
      </right>
      <top style="thin">
        <color indexed="64"/>
      </top>
      <bottom style="thin">
        <color indexed="64"/>
      </bottom>
      <diagonal/>
    </border>
    <border>
      <left style="thin">
        <color indexed="64"/>
      </left>
      <right style="medium">
        <color rgb="FF000000"/>
      </right>
      <top style="thin">
        <color indexed="64"/>
      </top>
      <bottom style="thin">
        <color rgb="FF000000"/>
      </bottom>
      <diagonal/>
    </border>
    <border>
      <left style="thin">
        <color indexed="64"/>
      </left>
      <right/>
      <top/>
      <bottom style="medium">
        <color rgb="FF000000"/>
      </bottom>
      <diagonal/>
    </border>
  </borders>
  <cellStyleXfs count="6">
    <xf numFmtId="0" fontId="0" fillId="0" borderId="0"/>
    <xf numFmtId="0" fontId="1" fillId="2" borderId="0" applyNumberFormat="0" applyBorder="0" applyAlignment="0" applyProtection="0"/>
    <xf numFmtId="0" fontId="2" fillId="3" borderId="1" applyNumberFormat="0" applyAlignment="0" applyProtection="0"/>
    <xf numFmtId="0" fontId="23" fillId="0" borderId="0"/>
    <xf numFmtId="9" fontId="23" fillId="0" borderId="0" applyFont="0" applyFill="0" applyBorder="0" applyAlignment="0" applyProtection="0"/>
    <xf numFmtId="0" fontId="64" fillId="0" borderId="0" applyNumberFormat="0" applyFill="0" applyBorder="0" applyAlignment="0" applyProtection="0"/>
  </cellStyleXfs>
  <cellXfs count="670">
    <xf numFmtId="0" fontId="0" fillId="0" borderId="0" xfId="0"/>
    <xf numFmtId="0" fontId="5" fillId="4" borderId="0" xfId="0" applyFont="1" applyFill="1"/>
    <xf numFmtId="0" fontId="5" fillId="0" borderId="0" xfId="0" applyFont="1"/>
    <xf numFmtId="0" fontId="6" fillId="4" borderId="0" xfId="0" applyFont="1" applyFill="1" applyAlignment="1">
      <alignment vertical="center" wrapText="1"/>
    </xf>
    <xf numFmtId="0" fontId="9" fillId="4" borderId="0" xfId="0" applyFont="1" applyFill="1" applyAlignment="1">
      <alignment vertical="center" wrapText="1"/>
    </xf>
    <xf numFmtId="0" fontId="5" fillId="4" borderId="0" xfId="0" applyFont="1" applyFill="1" applyAlignment="1">
      <alignment vertical="center" wrapText="1"/>
    </xf>
    <xf numFmtId="0" fontId="10" fillId="4" borderId="0" xfId="0" applyFont="1" applyFill="1" applyAlignment="1">
      <alignment horizontal="left" vertical="top" wrapText="1"/>
    </xf>
    <xf numFmtId="16" fontId="5" fillId="4" borderId="0" xfId="0" applyNumberFormat="1" applyFont="1" applyFill="1"/>
    <xf numFmtId="16" fontId="13" fillId="4" borderId="0" xfId="0" applyNumberFormat="1" applyFont="1" applyFill="1"/>
    <xf numFmtId="0" fontId="5" fillId="4" borderId="9" xfId="0" applyFont="1" applyFill="1" applyBorder="1" applyAlignment="1">
      <alignment horizontal="center" vertical="center"/>
    </xf>
    <xf numFmtId="0" fontId="5" fillId="0" borderId="10" xfId="0" applyFont="1" applyBorder="1" applyAlignment="1">
      <alignment vertical="center" wrapText="1"/>
    </xf>
    <xf numFmtId="0" fontId="14" fillId="4" borderId="10" xfId="0" applyFont="1" applyFill="1" applyBorder="1" applyAlignment="1">
      <alignment horizontal="left" vertical="center" wrapText="1"/>
    </xf>
    <xf numFmtId="0" fontId="5" fillId="4" borderId="2" xfId="0" applyFont="1" applyFill="1" applyBorder="1" applyAlignment="1">
      <alignment horizontal="center" vertical="center"/>
    </xf>
    <xf numFmtId="0" fontId="0" fillId="4" borderId="0" xfId="0" applyFill="1"/>
    <xf numFmtId="0" fontId="5" fillId="9" borderId="0" xfId="0" applyFont="1" applyFill="1"/>
    <xf numFmtId="0" fontId="5" fillId="10" borderId="0" xfId="0" applyFont="1" applyFill="1"/>
    <xf numFmtId="0" fontId="5" fillId="11" borderId="0" xfId="0" applyFont="1" applyFill="1"/>
    <xf numFmtId="0" fontId="5" fillId="12" borderId="0" xfId="0" applyFont="1" applyFill="1"/>
    <xf numFmtId="0" fontId="5" fillId="13" borderId="0" xfId="0" applyFont="1" applyFill="1"/>
    <xf numFmtId="0" fontId="26" fillId="0" borderId="0" xfId="0" applyFont="1"/>
    <xf numFmtId="0" fontId="26" fillId="0" borderId="0" xfId="0" applyFont="1" applyAlignment="1">
      <alignment vertical="top" wrapText="1"/>
    </xf>
    <xf numFmtId="0" fontId="29" fillId="0" borderId="0" xfId="0" applyFont="1" applyAlignment="1">
      <alignment vertical="top" textRotation="90"/>
    </xf>
    <xf numFmtId="0" fontId="26" fillId="14" borderId="2" xfId="0" applyFont="1" applyFill="1" applyBorder="1"/>
    <xf numFmtId="0" fontId="28" fillId="14" borderId="2" xfId="0" applyFont="1" applyFill="1" applyBorder="1"/>
    <xf numFmtId="0" fontId="26" fillId="0" borderId="2" xfId="0" applyFont="1" applyBorder="1"/>
    <xf numFmtId="0" fontId="26" fillId="5" borderId="2" xfId="0" applyFont="1" applyFill="1" applyBorder="1"/>
    <xf numFmtId="0" fontId="28" fillId="5" borderId="2" xfId="0" applyFont="1" applyFill="1" applyBorder="1" applyAlignment="1">
      <alignment vertical="top" wrapText="1"/>
    </xf>
    <xf numFmtId="0" fontId="26" fillId="0" borderId="2" xfId="0" applyFont="1" applyBorder="1" applyAlignment="1">
      <alignment vertical="center" wrapText="1"/>
    </xf>
    <xf numFmtId="0" fontId="26" fillId="14" borderId="2" xfId="0" applyFont="1" applyFill="1" applyBorder="1" applyAlignment="1">
      <alignment vertical="center" wrapText="1"/>
    </xf>
    <xf numFmtId="0" fontId="27" fillId="14" borderId="2" xfId="0" applyFont="1" applyFill="1" applyBorder="1" applyAlignment="1">
      <alignment vertical="center" wrapText="1"/>
    </xf>
    <xf numFmtId="164" fontId="26" fillId="0" borderId="0" xfId="0" applyNumberFormat="1" applyFont="1"/>
    <xf numFmtId="0" fontId="26" fillId="5" borderId="2" xfId="0" applyFont="1" applyFill="1" applyBorder="1" applyAlignment="1">
      <alignment horizontal="center" vertical="center"/>
    </xf>
    <xf numFmtId="0" fontId="28" fillId="14" borderId="2" xfId="0" applyFont="1" applyFill="1" applyBorder="1" applyAlignment="1">
      <alignment horizontal="center" vertical="center"/>
    </xf>
    <xf numFmtId="0" fontId="28" fillId="0" borderId="2" xfId="0" applyFont="1" applyBorder="1" applyAlignment="1">
      <alignment horizontal="center" vertical="center"/>
    </xf>
    <xf numFmtId="0" fontId="28" fillId="5" borderId="2" xfId="0" applyFont="1" applyFill="1" applyBorder="1" applyAlignment="1">
      <alignment horizontal="center" vertical="center"/>
    </xf>
    <xf numFmtId="0" fontId="28" fillId="0" borderId="0" xfId="0" applyFont="1" applyAlignment="1">
      <alignment horizontal="center" vertical="center"/>
    </xf>
    <xf numFmtId="0" fontId="25" fillId="0" borderId="0" xfId="0" applyFont="1"/>
    <xf numFmtId="0" fontId="0" fillId="0" borderId="0" xfId="0" applyAlignment="1">
      <alignment wrapText="1"/>
    </xf>
    <xf numFmtId="0" fontId="3" fillId="11" borderId="0" xfId="0" applyFont="1" applyFill="1" applyAlignment="1">
      <alignment wrapText="1"/>
    </xf>
    <xf numFmtId="0" fontId="12" fillId="6" borderId="8" xfId="0" applyFont="1" applyFill="1" applyBorder="1" applyAlignment="1">
      <alignment horizontal="center" vertical="top" wrapText="1"/>
    </xf>
    <xf numFmtId="0" fontId="12" fillId="6" borderId="8" xfId="0" applyFont="1" applyFill="1" applyBorder="1" applyAlignment="1">
      <alignment horizontal="left" vertical="top" wrapText="1"/>
    </xf>
    <xf numFmtId="0" fontId="35" fillId="16" borderId="2" xfId="3" applyFont="1" applyFill="1" applyBorder="1" applyAlignment="1">
      <alignment vertical="top"/>
    </xf>
    <xf numFmtId="0" fontId="35" fillId="16" borderId="2" xfId="3" applyFont="1" applyFill="1" applyBorder="1" applyAlignment="1">
      <alignment horizontal="center" vertical="center"/>
    </xf>
    <xf numFmtId="3" fontId="34" fillId="15" borderId="42" xfId="3" applyNumberFormat="1" applyFont="1" applyFill="1" applyBorder="1" applyAlignment="1">
      <alignment vertical="center" wrapText="1"/>
    </xf>
    <xf numFmtId="3" fontId="34" fillId="15" borderId="42" xfId="3" applyNumberFormat="1" applyFont="1" applyFill="1" applyBorder="1" applyAlignment="1">
      <alignment horizontal="center" vertical="center"/>
    </xf>
    <xf numFmtId="3" fontId="34" fillId="15" borderId="44" xfId="3" applyNumberFormat="1" applyFont="1" applyFill="1" applyBorder="1" applyAlignment="1">
      <alignment vertical="center" wrapText="1"/>
    </xf>
    <xf numFmtId="3" fontId="34" fillId="15" borderId="44" xfId="3" applyNumberFormat="1" applyFont="1" applyFill="1" applyBorder="1" applyAlignment="1">
      <alignment horizontal="center" vertical="center"/>
    </xf>
    <xf numFmtId="0" fontId="33" fillId="15" borderId="43" xfId="3" applyFont="1" applyFill="1" applyBorder="1" applyAlignment="1">
      <alignment vertical="center" wrapText="1"/>
    </xf>
    <xf numFmtId="0" fontId="33" fillId="15" borderId="45" xfId="3" applyFont="1" applyFill="1" applyBorder="1" applyAlignment="1">
      <alignment vertical="center" wrapText="1"/>
    </xf>
    <xf numFmtId="0" fontId="33" fillId="15" borderId="44" xfId="3" applyFont="1" applyFill="1" applyBorder="1" applyAlignment="1">
      <alignment vertical="center" wrapText="1"/>
    </xf>
    <xf numFmtId="0" fontId="33" fillId="15" borderId="46" xfId="3" applyFont="1" applyFill="1" applyBorder="1" applyAlignment="1">
      <alignment vertical="center" wrapText="1"/>
    </xf>
    <xf numFmtId="0" fontId="33" fillId="15" borderId="0" xfId="3" applyFont="1" applyFill="1" applyAlignment="1">
      <alignment vertical="center" wrapText="1"/>
    </xf>
    <xf numFmtId="0" fontId="34" fillId="15" borderId="39" xfId="0" applyFont="1" applyFill="1" applyBorder="1" applyAlignment="1">
      <alignment vertical="center" wrapText="1"/>
    </xf>
    <xf numFmtId="0" fontId="34" fillId="15" borderId="40" xfId="0" applyFont="1" applyFill="1" applyBorder="1" applyAlignment="1">
      <alignment vertical="center" wrapText="1"/>
    </xf>
    <xf numFmtId="0" fontId="34" fillId="15" borderId="41" xfId="0" applyFont="1" applyFill="1" applyBorder="1" applyAlignment="1">
      <alignment vertical="center" wrapText="1"/>
    </xf>
    <xf numFmtId="0" fontId="0" fillId="4" borderId="0" xfId="0" applyFill="1" applyAlignment="1">
      <alignment horizontal="center" vertical="center"/>
    </xf>
    <xf numFmtId="0" fontId="5" fillId="4" borderId="0" xfId="0" applyFont="1" applyFill="1" applyAlignment="1">
      <alignment horizontal="center" vertical="center"/>
    </xf>
    <xf numFmtId="0" fontId="26" fillId="4" borderId="0" xfId="0" applyFont="1" applyFill="1"/>
    <xf numFmtId="16" fontId="21" fillId="4" borderId="0" xfId="0" applyNumberFormat="1" applyFont="1" applyFill="1"/>
    <xf numFmtId="0" fontId="0" fillId="4" borderId="2" xfId="0" applyFill="1" applyBorder="1" applyAlignment="1">
      <alignment horizontal="center" vertical="center"/>
    </xf>
    <xf numFmtId="0" fontId="16" fillId="4" borderId="2" xfId="0" applyFont="1" applyFill="1" applyBorder="1" applyAlignment="1">
      <alignment vertical="center" wrapText="1"/>
    </xf>
    <xf numFmtId="0" fontId="0" fillId="0" borderId="0" xfId="0" applyAlignment="1">
      <alignment horizontal="center" vertical="center"/>
    </xf>
    <xf numFmtId="0" fontId="0" fillId="4" borderId="3" xfId="0" applyFill="1" applyBorder="1" applyAlignment="1">
      <alignment horizontal="center" vertical="center"/>
    </xf>
    <xf numFmtId="0" fontId="16" fillId="4" borderId="3" xfId="0" applyFont="1" applyFill="1" applyBorder="1" applyAlignment="1">
      <alignment vertical="center" wrapText="1"/>
    </xf>
    <xf numFmtId="0" fontId="0" fillId="4" borderId="9" xfId="0" applyFill="1" applyBorder="1" applyAlignment="1">
      <alignment horizontal="center" vertical="center"/>
    </xf>
    <xf numFmtId="0" fontId="16" fillId="4" borderId="9" xfId="0" applyFont="1" applyFill="1" applyBorder="1" applyAlignment="1">
      <alignment vertical="center" wrapText="1"/>
    </xf>
    <xf numFmtId="0" fontId="12" fillId="7" borderId="12" xfId="0" applyFont="1" applyFill="1" applyBorder="1" applyAlignment="1">
      <alignment vertical="center"/>
    </xf>
    <xf numFmtId="0" fontId="12" fillId="7" borderId="10" xfId="0" applyFont="1" applyFill="1" applyBorder="1" applyAlignment="1">
      <alignment vertical="center"/>
    </xf>
    <xf numFmtId="0" fontId="0" fillId="17" borderId="0" xfId="0" applyFill="1"/>
    <xf numFmtId="0" fontId="0" fillId="17" borderId="0" xfId="0" applyFill="1" applyAlignment="1">
      <alignment horizontal="center" vertical="center"/>
    </xf>
    <xf numFmtId="0" fontId="17" fillId="4" borderId="0" xfId="0" applyFont="1" applyFill="1"/>
    <xf numFmtId="0" fontId="19" fillId="4" borderId="0" xfId="0" applyFont="1" applyFill="1"/>
    <xf numFmtId="0" fontId="9" fillId="4" borderId="0" xfId="0" applyFont="1" applyFill="1" applyAlignment="1">
      <alignment horizontal="left"/>
    </xf>
    <xf numFmtId="0" fontId="9" fillId="4" borderId="0" xfId="0" applyFont="1" applyFill="1" applyAlignment="1">
      <alignment horizontal="left" vertical="top"/>
    </xf>
    <xf numFmtId="0" fontId="5" fillId="4" borderId="30" xfId="0" applyFont="1" applyFill="1" applyBorder="1"/>
    <xf numFmtId="0" fontId="10" fillId="4" borderId="31" xfId="0" applyFont="1" applyFill="1" applyBorder="1" applyAlignment="1">
      <alignment vertical="center"/>
    </xf>
    <xf numFmtId="0" fontId="5" fillId="4" borderId="31" xfId="0" applyFont="1" applyFill="1" applyBorder="1"/>
    <xf numFmtId="0" fontId="5" fillId="4" borderId="32" xfId="0" applyFont="1" applyFill="1" applyBorder="1"/>
    <xf numFmtId="0" fontId="5" fillId="4" borderId="33" xfId="0" applyFont="1" applyFill="1" applyBorder="1"/>
    <xf numFmtId="0" fontId="5" fillId="4" borderId="34" xfId="0" applyFont="1" applyFill="1" applyBorder="1"/>
    <xf numFmtId="0" fontId="11" fillId="8" borderId="0" xfId="0" applyFont="1" applyFill="1" applyAlignment="1">
      <alignment horizontal="center" vertical="center"/>
    </xf>
    <xf numFmtId="0" fontId="5" fillId="0" borderId="34" xfId="0" applyFont="1" applyBorder="1"/>
    <xf numFmtId="0" fontId="5" fillId="4" borderId="33" xfId="0" applyFont="1" applyFill="1" applyBorder="1" applyAlignment="1">
      <alignment vertical="top"/>
    </xf>
    <xf numFmtId="0" fontId="5" fillId="4" borderId="0" xfId="0" applyFont="1" applyFill="1" applyAlignment="1">
      <alignment horizontal="center"/>
    </xf>
    <xf numFmtId="0" fontId="5" fillId="4" borderId="31" xfId="0" applyFont="1" applyFill="1" applyBorder="1" applyAlignment="1">
      <alignment horizontal="center"/>
    </xf>
    <xf numFmtId="0" fontId="5" fillId="4" borderId="35" xfId="0" applyFont="1" applyFill="1" applyBorder="1" applyAlignment="1">
      <alignment vertical="top"/>
    </xf>
    <xf numFmtId="0" fontId="5" fillId="4" borderId="29" xfId="0" applyFont="1" applyFill="1" applyBorder="1"/>
    <xf numFmtId="0" fontId="5" fillId="4" borderId="36" xfId="0" applyFont="1" applyFill="1" applyBorder="1"/>
    <xf numFmtId="0" fontId="5" fillId="4" borderId="0" xfId="0" applyFont="1" applyFill="1" applyAlignment="1">
      <alignment vertical="top"/>
    </xf>
    <xf numFmtId="0" fontId="37" fillId="4" borderId="0" xfId="2" applyFont="1" applyFill="1" applyBorder="1" applyAlignment="1" applyProtection="1">
      <alignment horizontal="left" vertical="center"/>
    </xf>
    <xf numFmtId="0" fontId="10" fillId="4" borderId="0" xfId="0" applyFont="1" applyFill="1" applyAlignment="1">
      <alignment horizontal="right" vertical="center"/>
    </xf>
    <xf numFmtId="0" fontId="0" fillId="4" borderId="0" xfId="0" applyFill="1" applyAlignment="1">
      <alignment vertical="center"/>
    </xf>
    <xf numFmtId="0" fontId="11" fillId="8" borderId="0" xfId="0" applyFont="1" applyFill="1" applyAlignment="1">
      <alignment horizontal="center" vertical="center" wrapText="1"/>
    </xf>
    <xf numFmtId="0" fontId="5" fillId="4" borderId="0" xfId="0" applyFont="1" applyFill="1" applyAlignment="1">
      <alignment vertical="center"/>
    </xf>
    <xf numFmtId="0" fontId="0" fillId="0" borderId="0" xfId="0" applyAlignment="1">
      <alignment vertical="center"/>
    </xf>
    <xf numFmtId="0" fontId="11" fillId="8" borderId="9" xfId="0" applyFont="1" applyFill="1" applyBorder="1" applyAlignment="1">
      <alignment horizontal="center" vertical="center"/>
    </xf>
    <xf numFmtId="0" fontId="11" fillId="8" borderId="9" xfId="0" applyFont="1" applyFill="1" applyBorder="1" applyAlignment="1">
      <alignment horizontal="center" vertical="center" wrapText="1"/>
    </xf>
    <xf numFmtId="0" fontId="12" fillId="6" borderId="11" xfId="0" applyFont="1" applyFill="1" applyBorder="1" applyAlignment="1">
      <alignment vertical="center"/>
    </xf>
    <xf numFmtId="0" fontId="12" fillId="6" borderId="12" xfId="0" applyFont="1" applyFill="1" applyBorder="1" applyAlignment="1">
      <alignment vertical="center"/>
    </xf>
    <xf numFmtId="0" fontId="12" fillId="6" borderId="10" xfId="0" applyFont="1" applyFill="1" applyBorder="1" applyAlignment="1">
      <alignment vertical="center"/>
    </xf>
    <xf numFmtId="0" fontId="5" fillId="0" borderId="2" xfId="0" applyFont="1" applyBorder="1" applyAlignment="1" applyProtection="1">
      <alignment horizontal="center" vertical="center"/>
      <protection locked="0"/>
    </xf>
    <xf numFmtId="0" fontId="5" fillId="0" borderId="2" xfId="0" applyFont="1" applyBorder="1" applyAlignment="1" applyProtection="1">
      <alignment vertical="center" wrapText="1"/>
      <protection locked="0"/>
    </xf>
    <xf numFmtId="0" fontId="5" fillId="0" borderId="2" xfId="0" applyFont="1" applyBorder="1" applyProtection="1">
      <protection locked="0"/>
    </xf>
    <xf numFmtId="0" fontId="7" fillId="4" borderId="0" xfId="0" applyFont="1" applyFill="1" applyAlignment="1">
      <alignment horizontal="right" vertical="center"/>
    </xf>
    <xf numFmtId="2" fontId="0" fillId="0" borderId="0" xfId="0" applyNumberFormat="1"/>
    <xf numFmtId="0" fontId="41" fillId="4" borderId="0" xfId="0" applyFont="1" applyFill="1" applyAlignment="1">
      <alignment horizontal="right" vertical="top"/>
    </xf>
    <xf numFmtId="0" fontId="33" fillId="15" borderId="47" xfId="3" applyFont="1" applyFill="1" applyBorder="1" applyAlignment="1">
      <alignment vertical="center" wrapText="1"/>
    </xf>
    <xf numFmtId="0" fontId="36" fillId="4" borderId="0" xfId="0" applyFont="1" applyFill="1"/>
    <xf numFmtId="0" fontId="12" fillId="6" borderId="8" xfId="0" applyFont="1" applyFill="1" applyBorder="1" applyAlignment="1">
      <alignment horizontal="left" vertical="center" wrapText="1"/>
    </xf>
    <xf numFmtId="0" fontId="38" fillId="18" borderId="0" xfId="0" applyFont="1" applyFill="1" applyAlignment="1">
      <alignment horizontal="center"/>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wrapText="1"/>
    </xf>
    <xf numFmtId="14" fontId="0" fillId="0" borderId="0" xfId="0" applyNumberFormat="1"/>
    <xf numFmtId="0" fontId="0" fillId="17" borderId="0" xfId="0" applyFill="1" applyAlignment="1">
      <alignment vertical="center"/>
    </xf>
    <xf numFmtId="0" fontId="22" fillId="7" borderId="12" xfId="0" applyFont="1" applyFill="1" applyBorder="1" applyAlignment="1">
      <alignment vertical="center"/>
    </xf>
    <xf numFmtId="0" fontId="22" fillId="7" borderId="10" xfId="0" applyFont="1" applyFill="1" applyBorder="1" applyAlignment="1">
      <alignment vertical="center"/>
    </xf>
    <xf numFmtId="0" fontId="15" fillId="0" borderId="2" xfId="0" applyFont="1" applyBorder="1" applyAlignment="1" applyProtection="1">
      <alignment vertical="center" wrapText="1"/>
      <protection locked="0"/>
    </xf>
    <xf numFmtId="0" fontId="3" fillId="4" borderId="0" xfId="0" applyFont="1" applyFill="1" applyAlignment="1">
      <alignment horizontal="center" vertical="center"/>
    </xf>
    <xf numFmtId="0" fontId="10" fillId="4" borderId="0" xfId="0" applyFont="1" applyFill="1" applyAlignment="1">
      <alignment horizontal="center" vertical="center"/>
    </xf>
    <xf numFmtId="0" fontId="3" fillId="17" borderId="0" xfId="0" applyFont="1" applyFill="1" applyAlignment="1">
      <alignment horizontal="center" vertical="center"/>
    </xf>
    <xf numFmtId="0" fontId="3" fillId="0" borderId="0" xfId="0" applyFont="1" applyAlignment="1">
      <alignment horizontal="center" vertical="center"/>
    </xf>
    <xf numFmtId="0" fontId="7" fillId="4" borderId="9" xfId="0" applyFont="1" applyFill="1" applyBorder="1" applyAlignment="1" applyProtection="1">
      <alignment horizontal="center" vertical="center"/>
      <protection locked="0"/>
    </xf>
    <xf numFmtId="0" fontId="7" fillId="4" borderId="2" xfId="0" applyFont="1" applyFill="1" applyBorder="1" applyAlignment="1" applyProtection="1">
      <alignment horizontal="center" vertical="center"/>
      <protection locked="0"/>
    </xf>
    <xf numFmtId="0" fontId="44" fillId="0" borderId="0" xfId="0" applyFont="1"/>
    <xf numFmtId="0" fontId="24" fillId="19" borderId="48" xfId="0" applyFont="1" applyFill="1" applyBorder="1" applyAlignment="1">
      <alignment horizontal="left" vertical="center" wrapText="1"/>
    </xf>
    <xf numFmtId="0" fontId="5" fillId="17" borderId="0" xfId="0" applyFont="1" applyFill="1" applyAlignment="1">
      <alignment horizontal="center" vertical="center"/>
    </xf>
    <xf numFmtId="0" fontId="5" fillId="0" borderId="0" xfId="0" applyFont="1" applyAlignment="1">
      <alignment horizontal="center" vertical="center"/>
    </xf>
    <xf numFmtId="0" fontId="24" fillId="19" borderId="53" xfId="0" applyFont="1" applyFill="1" applyBorder="1" applyAlignment="1">
      <alignment horizontal="left" vertical="center" wrapText="1"/>
    </xf>
    <xf numFmtId="0" fontId="24" fillId="21" borderId="57" xfId="0" applyFont="1" applyFill="1" applyBorder="1" applyAlignment="1">
      <alignment horizontal="left" vertical="center" wrapText="1"/>
    </xf>
    <xf numFmtId="0" fontId="24" fillId="0" borderId="56" xfId="0" applyFont="1" applyBorder="1" applyAlignment="1">
      <alignment horizontal="left" vertical="center" wrapText="1"/>
    </xf>
    <xf numFmtId="0" fontId="24" fillId="19" borderId="56" xfId="0" applyFont="1" applyFill="1" applyBorder="1" applyAlignment="1">
      <alignment horizontal="left" vertical="center" wrapText="1"/>
    </xf>
    <xf numFmtId="0" fontId="24" fillId="21" borderId="58" xfId="0" applyFont="1" applyFill="1" applyBorder="1" applyAlignment="1">
      <alignment horizontal="left" vertical="center" wrapText="1"/>
    </xf>
    <xf numFmtId="0" fontId="24" fillId="0" borderId="48" xfId="0" applyFont="1" applyBorder="1" applyAlignment="1">
      <alignment horizontal="left" vertical="center" wrapText="1"/>
    </xf>
    <xf numFmtId="0" fontId="24" fillId="21" borderId="56" xfId="0" applyFont="1" applyFill="1" applyBorder="1" applyAlignment="1">
      <alignment horizontal="left" vertical="center" wrapText="1"/>
    </xf>
    <xf numFmtId="0" fontId="24" fillId="21" borderId="48" xfId="0" applyFont="1" applyFill="1" applyBorder="1" applyAlignment="1">
      <alignment horizontal="left" vertical="center" wrapText="1"/>
    </xf>
    <xf numFmtId="0" fontId="39" fillId="20" borderId="65" xfId="0" applyFont="1" applyFill="1" applyBorder="1" applyAlignment="1">
      <alignment horizontal="left" vertical="center" wrapText="1"/>
    </xf>
    <xf numFmtId="0" fontId="39" fillId="20" borderId="66" xfId="0" applyFont="1" applyFill="1" applyBorder="1" applyAlignment="1">
      <alignment horizontal="left" vertical="center" wrapText="1"/>
    </xf>
    <xf numFmtId="0" fontId="47" fillId="19" borderId="69" xfId="0" applyFont="1" applyFill="1" applyBorder="1" applyAlignment="1">
      <alignment horizontal="left" vertical="center" wrapText="1"/>
    </xf>
    <xf numFmtId="0" fontId="24" fillId="19" borderId="71" xfId="0" applyFont="1" applyFill="1" applyBorder="1" applyAlignment="1">
      <alignment horizontal="left" vertical="center" wrapText="1"/>
    </xf>
    <xf numFmtId="0" fontId="14" fillId="19" borderId="73" xfId="0" applyFont="1" applyFill="1" applyBorder="1" applyAlignment="1">
      <alignment horizontal="justify" vertical="center" wrapText="1"/>
    </xf>
    <xf numFmtId="0" fontId="0" fillId="0" borderId="74" xfId="0" applyBorder="1"/>
    <xf numFmtId="0" fontId="16" fillId="19" borderId="73" xfId="0" applyFont="1" applyFill="1" applyBorder="1" applyAlignment="1">
      <alignment horizontal="justify" vertical="center" wrapText="1"/>
    </xf>
    <xf numFmtId="0" fontId="15" fillId="19" borderId="75" xfId="0" applyFont="1" applyFill="1" applyBorder="1" applyAlignment="1">
      <alignment horizontal="justify" vertical="center" wrapText="1"/>
    </xf>
    <xf numFmtId="0" fontId="24" fillId="19" borderId="69" xfId="0" applyFont="1" applyFill="1" applyBorder="1" applyAlignment="1">
      <alignment horizontal="left" vertical="center" wrapText="1"/>
    </xf>
    <xf numFmtId="0" fontId="46" fillId="19" borderId="69" xfId="0" applyFont="1" applyFill="1" applyBorder="1" applyAlignment="1">
      <alignment horizontal="left" vertical="center" wrapText="1"/>
    </xf>
    <xf numFmtId="0" fontId="16" fillId="19" borderId="69" xfId="0" applyFont="1" applyFill="1" applyBorder="1" applyAlignment="1">
      <alignment horizontal="left" vertical="center" wrapText="1"/>
    </xf>
    <xf numFmtId="0" fontId="24" fillId="19" borderId="77" xfId="0" applyFont="1" applyFill="1" applyBorder="1" applyAlignment="1">
      <alignment horizontal="left" vertical="center" wrapText="1"/>
    </xf>
    <xf numFmtId="0" fontId="24" fillId="21" borderId="78" xfId="0" applyFont="1" applyFill="1" applyBorder="1" applyAlignment="1">
      <alignment horizontal="left" vertical="center" wrapText="1"/>
    </xf>
    <xf numFmtId="0" fontId="24" fillId="21" borderId="79" xfId="0" applyFont="1" applyFill="1" applyBorder="1" applyAlignment="1">
      <alignment horizontal="left" vertical="center" wrapText="1"/>
    </xf>
    <xf numFmtId="0" fontId="0" fillId="0" borderId="80" xfId="0" applyBorder="1"/>
    <xf numFmtId="0" fontId="24" fillId="19" borderId="75" xfId="0" applyFont="1" applyFill="1" applyBorder="1" applyAlignment="1">
      <alignment horizontal="left" vertical="center" wrapText="1"/>
    </xf>
    <xf numFmtId="0" fontId="24" fillId="0" borderId="81" xfId="0" applyFont="1" applyBorder="1" applyAlignment="1">
      <alignment horizontal="left" vertical="center" wrapText="1"/>
    </xf>
    <xf numFmtId="0" fontId="24" fillId="0" borderId="79" xfId="0" applyFont="1" applyBorder="1" applyAlignment="1">
      <alignment horizontal="left" vertical="center" wrapText="1"/>
    </xf>
    <xf numFmtId="0" fontId="24" fillId="0" borderId="82" xfId="0" applyFont="1" applyBorder="1" applyAlignment="1">
      <alignment horizontal="left" vertical="center" wrapText="1"/>
    </xf>
    <xf numFmtId="0" fontId="24" fillId="19" borderId="82" xfId="0" applyFont="1" applyFill="1" applyBorder="1" applyAlignment="1">
      <alignment horizontal="left" vertical="center" wrapText="1"/>
    </xf>
    <xf numFmtId="0" fontId="0" fillId="0" borderId="0" xfId="0" applyAlignment="1">
      <alignment horizontal="center"/>
    </xf>
    <xf numFmtId="0" fontId="24" fillId="0" borderId="83" xfId="0" applyFont="1" applyBorder="1" applyAlignment="1">
      <alignment horizontal="left" vertical="center" wrapText="1"/>
    </xf>
    <xf numFmtId="0" fontId="24" fillId="0" borderId="49" xfId="0" applyFont="1" applyBorder="1" applyAlignment="1">
      <alignment horizontal="left" vertical="center" wrapText="1"/>
    </xf>
    <xf numFmtId="0" fontId="39" fillId="20" borderId="84" xfId="0" applyFont="1" applyFill="1" applyBorder="1" applyAlignment="1">
      <alignment horizontal="left" vertical="center" wrapText="1"/>
    </xf>
    <xf numFmtId="0" fontId="48" fillId="8" borderId="0" xfId="0" applyFont="1" applyFill="1" applyAlignment="1">
      <alignment horizontal="center"/>
    </xf>
    <xf numFmtId="0" fontId="49" fillId="8" borderId="0" xfId="0" applyFont="1" applyFill="1" applyAlignment="1">
      <alignment horizontal="center" wrapText="1" readingOrder="1"/>
    </xf>
    <xf numFmtId="0" fontId="50" fillId="8" borderId="61" xfId="0" applyFont="1" applyFill="1" applyBorder="1"/>
    <xf numFmtId="0" fontId="50" fillId="8" borderId="0" xfId="0" applyFont="1" applyFill="1"/>
    <xf numFmtId="0" fontId="48" fillId="8" borderId="0" xfId="0" applyFont="1" applyFill="1" applyAlignment="1">
      <alignment horizontal="right"/>
    </xf>
    <xf numFmtId="0" fontId="49" fillId="8" borderId="54" xfId="0" applyFont="1" applyFill="1" applyBorder="1" applyAlignment="1">
      <alignment readingOrder="1"/>
    </xf>
    <xf numFmtId="0" fontId="49" fillId="8" borderId="70" xfId="0" applyFont="1" applyFill="1" applyBorder="1" applyAlignment="1">
      <alignment horizontal="center" wrapText="1" readingOrder="1"/>
    </xf>
    <xf numFmtId="0" fontId="49" fillId="8" borderId="89" xfId="0" applyFont="1" applyFill="1" applyBorder="1" applyAlignment="1">
      <alignment horizontal="center" wrapText="1" readingOrder="1"/>
    </xf>
    <xf numFmtId="0" fontId="49" fillId="8" borderId="82" xfId="0" applyFont="1" applyFill="1" applyBorder="1" applyAlignment="1">
      <alignment horizontal="center" wrapText="1" readingOrder="1"/>
    </xf>
    <xf numFmtId="0" fontId="49" fillId="8" borderId="69" xfId="0" applyFont="1" applyFill="1" applyBorder="1" applyAlignment="1">
      <alignment horizontal="center" wrapText="1" readingOrder="1"/>
    </xf>
    <xf numFmtId="0" fontId="49" fillId="8" borderId="85" xfId="0" applyFont="1" applyFill="1" applyBorder="1" applyAlignment="1">
      <alignment horizontal="center" wrapText="1" readingOrder="1"/>
    </xf>
    <xf numFmtId="0" fontId="49" fillId="8" borderId="90" xfId="0" applyFont="1" applyFill="1" applyBorder="1" applyAlignment="1">
      <alignment horizontal="center" wrapText="1" readingOrder="1"/>
    </xf>
    <xf numFmtId="0" fontId="49" fillId="8" borderId="91" xfId="0" applyFont="1" applyFill="1" applyBorder="1" applyAlignment="1">
      <alignment horizontal="center" wrapText="1" readingOrder="1"/>
    </xf>
    <xf numFmtId="0" fontId="49" fillId="8" borderId="65" xfId="0" applyFont="1" applyFill="1" applyBorder="1" applyAlignment="1">
      <alignment horizontal="center" wrapText="1" readingOrder="1"/>
    </xf>
    <xf numFmtId="0" fontId="44" fillId="0" borderId="0" xfId="0" applyFont="1" applyAlignment="1">
      <alignment vertical="top" wrapText="1"/>
    </xf>
    <xf numFmtId="0" fontId="51" fillId="0" borderId="79" xfId="0" applyFont="1" applyBorder="1" applyAlignment="1">
      <alignment vertical="center" readingOrder="1"/>
    </xf>
    <xf numFmtId="0" fontId="52" fillId="0" borderId="80" xfId="0" applyFont="1" applyBorder="1" applyAlignment="1">
      <alignment horizontal="center" vertical="center" readingOrder="1"/>
    </xf>
    <xf numFmtId="0" fontId="52" fillId="17" borderId="87" xfId="0" applyFont="1" applyFill="1" applyBorder="1" applyAlignment="1">
      <alignment horizontal="center" vertical="center" readingOrder="1"/>
    </xf>
    <xf numFmtId="0" fontId="52" fillId="0" borderId="92" xfId="0" applyFont="1" applyBorder="1" applyAlignment="1">
      <alignment horizontal="center" vertical="center" readingOrder="1"/>
    </xf>
    <xf numFmtId="0" fontId="52" fillId="17" borderId="93" xfId="0" applyFont="1" applyFill="1" applyBorder="1" applyAlignment="1">
      <alignment horizontal="center" vertical="center" readingOrder="1"/>
    </xf>
    <xf numFmtId="0" fontId="52" fillId="0" borderId="81" xfId="0" applyFont="1" applyBorder="1" applyAlignment="1">
      <alignment horizontal="center" vertical="center" readingOrder="1"/>
    </xf>
    <xf numFmtId="0" fontId="52" fillId="17" borderId="94" xfId="0" applyFont="1" applyFill="1" applyBorder="1" applyAlignment="1">
      <alignment horizontal="center" vertical="center" readingOrder="1"/>
    </xf>
    <xf numFmtId="0" fontId="52" fillId="17" borderId="77" xfId="0" applyFont="1" applyFill="1" applyBorder="1" applyAlignment="1">
      <alignment horizontal="center" vertical="center" readingOrder="1"/>
    </xf>
    <xf numFmtId="0" fontId="49" fillId="8" borderId="87" xfId="0" applyFont="1" applyFill="1" applyBorder="1" applyAlignment="1">
      <alignment horizontal="center" vertical="center" readingOrder="1"/>
    </xf>
    <xf numFmtId="0" fontId="53" fillId="17" borderId="59" xfId="0" applyFont="1" applyFill="1" applyBorder="1" applyAlignment="1">
      <alignment horizontal="center" vertical="center" readingOrder="1"/>
    </xf>
    <xf numFmtId="9" fontId="53" fillId="22" borderId="0" xfId="0" applyNumberFormat="1" applyFont="1" applyFill="1" applyAlignment="1">
      <alignment horizontal="center" vertical="center" readingOrder="1"/>
    </xf>
    <xf numFmtId="0" fontId="51" fillId="0" borderId="95" xfId="0" applyFont="1" applyBorder="1" applyAlignment="1">
      <alignment vertical="center" readingOrder="1"/>
    </xf>
    <xf numFmtId="0" fontId="52" fillId="0" borderId="96" xfId="0" applyFont="1" applyBorder="1" applyAlignment="1">
      <alignment horizontal="center" vertical="center" readingOrder="1"/>
    </xf>
    <xf numFmtId="0" fontId="52" fillId="17" borderId="97" xfId="0" applyFont="1" applyFill="1" applyBorder="1" applyAlignment="1">
      <alignment horizontal="center" vertical="center" readingOrder="1"/>
    </xf>
    <xf numFmtId="0" fontId="52" fillId="0" borderId="98" xfId="0" applyFont="1" applyBorder="1" applyAlignment="1">
      <alignment horizontal="center" vertical="center" readingOrder="1"/>
    </xf>
    <xf numFmtId="0" fontId="52" fillId="17" borderId="99" xfId="0" applyFont="1" applyFill="1" applyBorder="1" applyAlignment="1">
      <alignment horizontal="center" vertical="center" readingOrder="1"/>
    </xf>
    <xf numFmtId="0" fontId="52" fillId="17" borderId="100" xfId="0" applyFont="1" applyFill="1" applyBorder="1" applyAlignment="1">
      <alignment horizontal="center" vertical="center" readingOrder="1"/>
    </xf>
    <xf numFmtId="0" fontId="49" fillId="8" borderId="97" xfId="0" applyFont="1" applyFill="1" applyBorder="1" applyAlignment="1">
      <alignment horizontal="center" vertical="center" readingOrder="1"/>
    </xf>
    <xf numFmtId="0" fontId="53" fillId="17" borderId="61" xfId="0" applyFont="1" applyFill="1" applyBorder="1" applyAlignment="1">
      <alignment horizontal="center" vertical="center" readingOrder="1"/>
    </xf>
    <xf numFmtId="10" fontId="0" fillId="0" borderId="0" xfId="0" applyNumberFormat="1"/>
    <xf numFmtId="0" fontId="51" fillId="0" borderId="101" xfId="0" applyFont="1" applyBorder="1" applyAlignment="1">
      <alignment vertical="center" readingOrder="1"/>
    </xf>
    <xf numFmtId="0" fontId="52" fillId="0" borderId="85" xfId="0" applyFont="1" applyBorder="1" applyAlignment="1">
      <alignment horizontal="center" vertical="center" readingOrder="1"/>
    </xf>
    <xf numFmtId="0" fontId="52" fillId="17" borderId="102" xfId="0" applyFont="1" applyFill="1" applyBorder="1" applyAlignment="1">
      <alignment horizontal="center" vertical="center" readingOrder="1"/>
    </xf>
    <xf numFmtId="0" fontId="52" fillId="0" borderId="103" xfId="0" applyFont="1" applyBorder="1" applyAlignment="1">
      <alignment horizontal="center" vertical="center" readingOrder="1"/>
    </xf>
    <xf numFmtId="0" fontId="52" fillId="17" borderId="91" xfId="0" applyFont="1" applyFill="1" applyBorder="1" applyAlignment="1">
      <alignment horizontal="center" vertical="center" readingOrder="1"/>
    </xf>
    <xf numFmtId="0" fontId="52" fillId="17" borderId="104" xfId="0" applyFont="1" applyFill="1" applyBorder="1" applyAlignment="1">
      <alignment horizontal="center" vertical="center" readingOrder="1"/>
    </xf>
    <xf numFmtId="0" fontId="49" fillId="8" borderId="102" xfId="0" applyFont="1" applyFill="1" applyBorder="1" applyAlignment="1">
      <alignment horizontal="center" vertical="center" readingOrder="1"/>
    </xf>
    <xf numFmtId="0" fontId="53" fillId="17" borderId="63" xfId="0" applyFont="1" applyFill="1" applyBorder="1" applyAlignment="1">
      <alignment horizontal="center" vertical="center" readingOrder="1"/>
    </xf>
    <xf numFmtId="0" fontId="49" fillId="8" borderId="54" xfId="0" applyFont="1" applyFill="1" applyBorder="1" applyAlignment="1">
      <alignment horizontal="center" vertical="center" readingOrder="1"/>
    </xf>
    <xf numFmtId="0" fontId="49" fillId="8" borderId="72" xfId="0" applyFont="1" applyFill="1" applyBorder="1" applyAlignment="1">
      <alignment horizontal="center" vertical="center" readingOrder="1"/>
    </xf>
    <xf numFmtId="0" fontId="49" fillId="8" borderId="105" xfId="0" applyFont="1" applyFill="1" applyBorder="1" applyAlignment="1">
      <alignment horizontal="center" vertical="center" readingOrder="1"/>
    </xf>
    <xf numFmtId="0" fontId="49" fillId="8" borderId="106" xfId="0" applyFont="1" applyFill="1" applyBorder="1" applyAlignment="1">
      <alignment horizontal="center" vertical="center" readingOrder="1"/>
    </xf>
    <xf numFmtId="0" fontId="49" fillId="8" borderId="71" xfId="0" applyFont="1" applyFill="1" applyBorder="1" applyAlignment="1">
      <alignment horizontal="center" vertical="center" readingOrder="1"/>
    </xf>
    <xf numFmtId="0" fontId="49" fillId="8" borderId="107" xfId="0" applyFont="1" applyFill="1" applyBorder="1" applyAlignment="1">
      <alignment horizontal="center" vertical="center" readingOrder="1"/>
    </xf>
    <xf numFmtId="0" fontId="49" fillId="8" borderId="63" xfId="0" applyFont="1" applyFill="1" applyBorder="1" applyAlignment="1">
      <alignment horizontal="center" vertical="center" readingOrder="1"/>
    </xf>
    <xf numFmtId="9" fontId="49" fillId="23" borderId="0" xfId="0" applyNumberFormat="1" applyFont="1" applyFill="1" applyAlignment="1">
      <alignment horizontal="center" vertical="center" readingOrder="1"/>
    </xf>
    <xf numFmtId="0" fontId="49" fillId="9" borderId="48" xfId="0" applyFont="1" applyFill="1" applyBorder="1" applyAlignment="1">
      <alignment horizontal="center" vertical="center" readingOrder="1"/>
    </xf>
    <xf numFmtId="0" fontId="49" fillId="9" borderId="89" xfId="0" applyFont="1" applyFill="1" applyBorder="1" applyAlignment="1">
      <alignment horizontal="center" vertical="center" readingOrder="1"/>
    </xf>
    <xf numFmtId="0" fontId="49" fillId="9" borderId="51" xfId="0" applyFont="1" applyFill="1" applyBorder="1" applyAlignment="1">
      <alignment horizontal="center" vertical="center" readingOrder="1"/>
    </xf>
    <xf numFmtId="0" fontId="49" fillId="9" borderId="52" xfId="0" applyFont="1" applyFill="1" applyBorder="1" applyAlignment="1">
      <alignment horizontal="center" vertical="center" readingOrder="1"/>
    </xf>
    <xf numFmtId="9" fontId="49" fillId="9" borderId="52" xfId="0" applyNumberFormat="1" applyFont="1" applyFill="1" applyBorder="1" applyAlignment="1">
      <alignment horizontal="center" vertical="center" readingOrder="1"/>
    </xf>
    <xf numFmtId="0" fontId="54" fillId="8" borderId="54" xfId="0" applyFont="1" applyFill="1" applyBorder="1" applyAlignment="1">
      <alignment wrapText="1" readingOrder="1"/>
    </xf>
    <xf numFmtId="0" fontId="55" fillId="8" borderId="0" xfId="0" applyFont="1" applyFill="1" applyAlignment="1">
      <alignment wrapText="1"/>
    </xf>
    <xf numFmtId="0" fontId="3" fillId="0" borderId="0" xfId="0" applyFont="1" applyAlignment="1">
      <alignment wrapText="1"/>
    </xf>
    <xf numFmtId="0" fontId="22" fillId="8" borderId="54" xfId="0" applyFont="1" applyFill="1" applyBorder="1" applyAlignment="1">
      <alignment readingOrder="1"/>
    </xf>
    <xf numFmtId="0" fontId="56" fillId="8" borderId="54" xfId="0" applyFont="1" applyFill="1" applyBorder="1"/>
    <xf numFmtId="0" fontId="57" fillId="24" borderId="108" xfId="0" applyFont="1" applyFill="1" applyBorder="1" applyAlignment="1">
      <alignment wrapText="1"/>
    </xf>
    <xf numFmtId="0" fontId="57" fillId="8" borderId="109" xfId="0" applyFont="1" applyFill="1" applyBorder="1" applyAlignment="1">
      <alignment wrapText="1"/>
    </xf>
    <xf numFmtId="0" fontId="57" fillId="25" borderId="109" xfId="0" applyFont="1" applyFill="1" applyBorder="1" applyAlignment="1">
      <alignment wrapText="1"/>
    </xf>
    <xf numFmtId="0" fontId="57" fillId="8" borderId="16" xfId="0" applyFont="1" applyFill="1" applyBorder="1" applyAlignment="1">
      <alignment wrapText="1"/>
    </xf>
    <xf numFmtId="0" fontId="57" fillId="25" borderId="16" xfId="0" applyFont="1" applyFill="1" applyBorder="1" applyAlignment="1">
      <alignment wrapText="1"/>
    </xf>
    <xf numFmtId="0" fontId="53" fillId="0" borderId="0" xfId="0" applyFont="1" applyAlignment="1">
      <alignment wrapText="1"/>
    </xf>
    <xf numFmtId="0" fontId="58" fillId="0" borderId="110" xfId="0" applyFont="1" applyBorder="1" applyAlignment="1">
      <alignment vertical="center" readingOrder="1"/>
    </xf>
    <xf numFmtId="0" fontId="5" fillId="0" borderId="81" xfId="0" applyFont="1" applyBorder="1" applyAlignment="1">
      <alignment horizontal="center" vertical="center"/>
    </xf>
    <xf numFmtId="0" fontId="5" fillId="0" borderId="77" xfId="0" applyFont="1" applyBorder="1" applyAlignment="1">
      <alignment horizontal="center" vertical="center"/>
    </xf>
    <xf numFmtId="0" fontId="58" fillId="0" borderId="79" xfId="0" applyFont="1" applyBorder="1" applyAlignment="1">
      <alignment vertical="center" readingOrder="1"/>
    </xf>
    <xf numFmtId="0" fontId="5" fillId="0" borderId="111" xfId="0" applyFont="1" applyBorder="1" applyAlignment="1">
      <alignment horizontal="center" vertical="center"/>
    </xf>
    <xf numFmtId="0" fontId="59" fillId="0" borderId="112" xfId="0" applyFont="1" applyBorder="1"/>
    <xf numFmtId="0" fontId="60" fillId="0" borderId="109" xfId="0" applyFont="1" applyBorder="1" applyAlignment="1">
      <alignment horizontal="center"/>
    </xf>
    <xf numFmtId="0" fontId="61" fillId="0" borderId="109" xfId="0" applyFont="1" applyBorder="1" applyAlignment="1">
      <alignment horizontal="center"/>
    </xf>
    <xf numFmtId="9" fontId="61" fillId="0" borderId="109" xfId="0" applyNumberFormat="1" applyFont="1" applyBorder="1" applyAlignment="1">
      <alignment horizontal="center"/>
    </xf>
    <xf numFmtId="0" fontId="61" fillId="0" borderId="109" xfId="0" applyFont="1" applyBorder="1" applyAlignment="1">
      <alignment horizontal="center" wrapText="1"/>
    </xf>
    <xf numFmtId="9" fontId="61" fillId="0" borderId="109" xfId="0" applyNumberFormat="1" applyFont="1" applyBorder="1" applyAlignment="1">
      <alignment horizontal="center" wrapText="1"/>
    </xf>
    <xf numFmtId="0" fontId="62" fillId="0" borderId="0" xfId="0" applyFont="1"/>
    <xf numFmtId="0" fontId="58" fillId="0" borderId="113" xfId="0" applyFont="1" applyBorder="1" applyAlignment="1">
      <alignment vertical="center" readingOrder="1"/>
    </xf>
    <xf numFmtId="0" fontId="5" fillId="0" borderId="98" xfId="0" applyFont="1" applyBorder="1" applyAlignment="1">
      <alignment horizontal="center" vertical="center"/>
    </xf>
    <xf numFmtId="0" fontId="5" fillId="0" borderId="100" xfId="0" applyFont="1" applyBorder="1" applyAlignment="1">
      <alignment horizontal="center" vertical="center"/>
    </xf>
    <xf numFmtId="0" fontId="58" fillId="0" borderId="95" xfId="0" applyFont="1" applyBorder="1" applyAlignment="1">
      <alignment vertical="center" readingOrder="1"/>
    </xf>
    <xf numFmtId="0" fontId="5" fillId="0" borderId="96" xfId="0" applyFont="1" applyBorder="1" applyAlignment="1">
      <alignment horizontal="center" vertical="center"/>
    </xf>
    <xf numFmtId="0" fontId="59" fillId="0" borderId="114" xfId="0" applyFont="1" applyBorder="1"/>
    <xf numFmtId="0" fontId="58" fillId="0" borderId="115" xfId="0" applyFont="1" applyBorder="1" applyAlignment="1">
      <alignment vertical="center" readingOrder="1"/>
    </xf>
    <xf numFmtId="0" fontId="5" fillId="0" borderId="103" xfId="0" applyFont="1" applyBorder="1" applyAlignment="1">
      <alignment horizontal="center" vertical="center"/>
    </xf>
    <xf numFmtId="0" fontId="5" fillId="0" borderId="104" xfId="0" applyFont="1" applyBorder="1" applyAlignment="1">
      <alignment horizontal="center" vertical="center"/>
    </xf>
    <xf numFmtId="0" fontId="58" fillId="0" borderId="101" xfId="0" applyFont="1" applyBorder="1" applyAlignment="1">
      <alignment vertical="center" readingOrder="1"/>
    </xf>
    <xf numFmtId="0" fontId="5" fillId="0" borderId="85" xfId="0" applyFont="1" applyBorder="1" applyAlignment="1">
      <alignment horizontal="center" vertical="center"/>
    </xf>
    <xf numFmtId="0" fontId="59" fillId="0" borderId="116" xfId="0" applyFont="1" applyBorder="1"/>
    <xf numFmtId="0" fontId="22" fillId="8" borderId="59" xfId="0" applyFont="1" applyFill="1" applyBorder="1" applyAlignment="1">
      <alignment horizontal="center" vertical="center" readingOrder="1"/>
    </xf>
    <xf numFmtId="0" fontId="43" fillId="8" borderId="82" xfId="0" applyFont="1" applyFill="1" applyBorder="1" applyAlignment="1">
      <alignment horizontal="center" vertical="center"/>
    </xf>
    <xf numFmtId="0" fontId="43" fillId="8" borderId="69" xfId="0" applyFont="1" applyFill="1" applyBorder="1" applyAlignment="1">
      <alignment horizontal="center" vertical="center"/>
    </xf>
    <xf numFmtId="0" fontId="22" fillId="8" borderId="48" xfId="0" applyFont="1" applyFill="1" applyBorder="1" applyAlignment="1">
      <alignment horizontal="center" vertical="center" readingOrder="1"/>
    </xf>
    <xf numFmtId="0" fontId="43" fillId="8" borderId="70" xfId="0" applyFont="1" applyFill="1" applyBorder="1" applyAlignment="1">
      <alignment horizontal="center" vertical="center"/>
    </xf>
    <xf numFmtId="0" fontId="56" fillId="8" borderId="48" xfId="0" applyFont="1" applyFill="1" applyBorder="1"/>
    <xf numFmtId="0" fontId="63" fillId="24" borderId="117" xfId="0" applyFont="1" applyFill="1" applyBorder="1" applyAlignment="1">
      <alignment horizontal="center"/>
    </xf>
    <xf numFmtId="0" fontId="63" fillId="8" borderId="118" xfId="0" applyFont="1" applyFill="1" applyBorder="1" applyAlignment="1">
      <alignment horizontal="center"/>
    </xf>
    <xf numFmtId="9" fontId="63" fillId="25" borderId="109" xfId="0" applyNumberFormat="1" applyFont="1" applyFill="1" applyBorder="1" applyAlignment="1">
      <alignment horizontal="center"/>
    </xf>
    <xf numFmtId="0" fontId="63" fillId="8" borderId="109" xfId="0" applyFont="1" applyFill="1" applyBorder="1" applyAlignment="1">
      <alignment horizontal="center"/>
    </xf>
    <xf numFmtId="0" fontId="65" fillId="0" borderId="0" xfId="0" applyFont="1" applyAlignment="1">
      <alignment wrapText="1"/>
    </xf>
    <xf numFmtId="0" fontId="66" fillId="9" borderId="0" xfId="0" applyFont="1" applyFill="1" applyAlignment="1">
      <alignment horizontal="left" vertical="center" wrapText="1"/>
    </xf>
    <xf numFmtId="0" fontId="67" fillId="0" borderId="0" xfId="0" applyFont="1" applyAlignment="1">
      <alignment horizontal="center" vertical="center" wrapText="1"/>
    </xf>
    <xf numFmtId="0" fontId="67" fillId="0" borderId="0" xfId="0" applyFont="1" applyAlignment="1">
      <alignment vertical="center"/>
    </xf>
    <xf numFmtId="0" fontId="67" fillId="0" borderId="0" xfId="0" applyFont="1" applyAlignment="1">
      <alignment horizontal="center" vertical="center"/>
    </xf>
    <xf numFmtId="0" fontId="67" fillId="4" borderId="0" xfId="0" applyFont="1" applyFill="1" applyAlignment="1">
      <alignment horizontal="center" vertical="center"/>
    </xf>
    <xf numFmtId="0" fontId="67" fillId="0" borderId="0" xfId="0" applyFont="1" applyAlignment="1">
      <alignment vertical="center" wrapText="1"/>
    </xf>
    <xf numFmtId="0" fontId="65" fillId="0" borderId="0" xfId="0" applyFont="1"/>
    <xf numFmtId="0" fontId="68" fillId="8" borderId="16" xfId="0" applyFont="1" applyFill="1" applyBorder="1" applyAlignment="1">
      <alignment horizontal="center" vertical="center" wrapText="1"/>
    </xf>
    <xf numFmtId="0" fontId="69" fillId="8" borderId="16" xfId="0" applyFont="1" applyFill="1" applyBorder="1" applyAlignment="1">
      <alignment horizontal="center" vertical="center" wrapText="1"/>
    </xf>
    <xf numFmtId="0" fontId="69" fillId="8" borderId="120" xfId="0" applyFont="1" applyFill="1" applyBorder="1" applyAlignment="1">
      <alignment horizontal="center" vertical="center" wrapText="1"/>
    </xf>
    <xf numFmtId="0" fontId="70" fillId="8" borderId="120" xfId="0" applyFont="1" applyFill="1" applyBorder="1" applyAlignment="1">
      <alignment horizontal="center" vertical="center" wrapText="1"/>
    </xf>
    <xf numFmtId="0" fontId="69" fillId="8" borderId="121" xfId="0" applyFont="1" applyFill="1" applyBorder="1" applyAlignment="1">
      <alignment horizontal="center" vertical="center" wrapText="1"/>
    </xf>
    <xf numFmtId="0" fontId="70" fillId="8" borderId="121" xfId="0" applyFont="1" applyFill="1" applyBorder="1" applyAlignment="1">
      <alignment horizontal="center" vertical="center" wrapText="1"/>
    </xf>
    <xf numFmtId="0" fontId="70" fillId="8" borderId="8" xfId="0" applyFont="1" applyFill="1" applyBorder="1" applyAlignment="1">
      <alignment horizontal="center" vertical="center" wrapText="1"/>
    </xf>
    <xf numFmtId="0" fontId="72" fillId="26" borderId="124" xfId="0" applyFont="1" applyFill="1" applyBorder="1" applyAlignment="1">
      <alignment vertical="center"/>
    </xf>
    <xf numFmtId="0" fontId="67" fillId="26" borderId="125" xfId="0" applyFont="1" applyFill="1" applyBorder="1" applyAlignment="1">
      <alignment horizontal="center" vertical="center" wrapText="1"/>
    </xf>
    <xf numFmtId="0" fontId="67" fillId="26" borderId="126" xfId="0" applyFont="1" applyFill="1" applyBorder="1" applyAlignment="1">
      <alignment horizontal="center" vertical="center" wrapText="1"/>
    </xf>
    <xf numFmtId="0" fontId="71" fillId="0" borderId="111" xfId="0" applyFont="1" applyBorder="1" applyAlignment="1">
      <alignment horizontal="center" vertical="center"/>
    </xf>
    <xf numFmtId="0" fontId="72" fillId="0" borderId="127" xfId="0" applyFont="1" applyBorder="1" applyAlignment="1">
      <alignment vertical="center"/>
    </xf>
    <xf numFmtId="0" fontId="72" fillId="0" borderId="128" xfId="0" applyFont="1" applyBorder="1" applyAlignment="1">
      <alignment horizontal="center" vertical="center"/>
    </xf>
    <xf numFmtId="0" fontId="65" fillId="0" borderId="128" xfId="0" applyFont="1" applyBorder="1" applyAlignment="1">
      <alignment vertical="center" wrapText="1"/>
    </xf>
    <xf numFmtId="0" fontId="65" fillId="0" borderId="129" xfId="0" applyFont="1" applyBorder="1" applyAlignment="1">
      <alignment horizontal="center" vertical="center" wrapText="1"/>
    </xf>
    <xf numFmtId="0" fontId="73" fillId="0" borderId="99" xfId="0" applyFont="1" applyBorder="1" applyAlignment="1">
      <alignment horizontal="center" vertical="center" wrapText="1"/>
    </xf>
    <xf numFmtId="0" fontId="73" fillId="0" borderId="130" xfId="0" applyFont="1" applyBorder="1" applyAlignment="1">
      <alignment horizontal="center" vertical="center" wrapText="1"/>
    </xf>
    <xf numFmtId="0" fontId="67" fillId="0" borderId="127" xfId="0" applyFont="1" applyBorder="1" applyAlignment="1">
      <alignment horizontal="center" vertical="center" wrapText="1"/>
    </xf>
    <xf numFmtId="0" fontId="67" fillId="0" borderId="128" xfId="0" applyFont="1" applyBorder="1" applyAlignment="1">
      <alignment horizontal="center" vertical="center" wrapText="1"/>
    </xf>
    <xf numFmtId="0" fontId="67" fillId="0" borderId="131" xfId="0" applyFont="1" applyBorder="1" applyAlignment="1">
      <alignment horizontal="left" vertical="center" wrapText="1"/>
    </xf>
    <xf numFmtId="0" fontId="65" fillId="0" borderId="2" xfId="0" applyFont="1" applyBorder="1"/>
    <xf numFmtId="0" fontId="72" fillId="26" borderId="132" xfId="0" applyFont="1" applyFill="1" applyBorder="1" applyAlignment="1">
      <alignment vertical="center"/>
    </xf>
    <xf numFmtId="0" fontId="67" fillId="26" borderId="133" xfId="0" applyFont="1" applyFill="1" applyBorder="1" applyAlignment="1">
      <alignment horizontal="center" vertical="center" wrapText="1"/>
    </xf>
    <xf numFmtId="0" fontId="67" fillId="26" borderId="88" xfId="0" applyFont="1" applyFill="1" applyBorder="1" applyAlignment="1">
      <alignment horizontal="center" vertical="center" wrapText="1"/>
    </xf>
    <xf numFmtId="0" fontId="71" fillId="0" borderId="96" xfId="0" applyFont="1" applyBorder="1" applyAlignment="1">
      <alignment horizontal="center" vertical="center"/>
    </xf>
    <xf numFmtId="0" fontId="72" fillId="0" borderId="10" xfId="0" applyFont="1" applyBorder="1" applyAlignment="1">
      <alignment vertical="center"/>
    </xf>
    <xf numFmtId="0" fontId="72" fillId="0" borderId="2" xfId="0" applyFont="1" applyBorder="1" applyAlignment="1">
      <alignment horizontal="center" vertical="center"/>
    </xf>
    <xf numFmtId="0" fontId="65" fillId="0" borderId="2" xfId="0" applyFont="1" applyBorder="1" applyAlignment="1">
      <alignment vertical="center" wrapText="1"/>
    </xf>
    <xf numFmtId="0" fontId="65" fillId="0" borderId="11" xfId="0" applyFont="1" applyBorder="1" applyAlignment="1">
      <alignment horizontal="center" vertical="center" wrapText="1"/>
    </xf>
    <xf numFmtId="0" fontId="73" fillId="0" borderId="14" xfId="0" applyFont="1" applyBorder="1" applyAlignment="1">
      <alignment horizontal="center" vertical="center" wrapText="1"/>
    </xf>
    <xf numFmtId="0" fontId="67" fillId="0" borderId="2" xfId="0" applyFont="1" applyBorder="1" applyAlignment="1">
      <alignment horizontal="center" vertical="center" wrapText="1"/>
    </xf>
    <xf numFmtId="0" fontId="67" fillId="0" borderId="134" xfId="0" applyFont="1" applyBorder="1" applyAlignment="1">
      <alignment horizontal="left" vertical="center" wrapText="1"/>
    </xf>
    <xf numFmtId="0" fontId="74" fillId="26" borderId="132" xfId="0" applyFont="1" applyFill="1" applyBorder="1" applyAlignment="1">
      <alignment horizontal="left" vertical="center"/>
    </xf>
    <xf numFmtId="0" fontId="72" fillId="0" borderId="13" xfId="0" applyFont="1" applyBorder="1" applyAlignment="1">
      <alignment vertical="center"/>
    </xf>
    <xf numFmtId="0" fontId="72" fillId="0" borderId="3" xfId="0" applyFont="1" applyBorder="1" applyAlignment="1">
      <alignment horizontal="center" vertical="center"/>
    </xf>
    <xf numFmtId="0" fontId="65" fillId="0" borderId="3" xfId="0" applyFont="1" applyBorder="1" applyAlignment="1">
      <alignment vertical="center" wrapText="1"/>
    </xf>
    <xf numFmtId="0" fontId="65" fillId="0" borderId="4" xfId="0" applyFont="1" applyBorder="1" applyAlignment="1">
      <alignment horizontal="center" vertical="center" wrapText="1"/>
    </xf>
    <xf numFmtId="0" fontId="73" fillId="0" borderId="127" xfId="0" applyFont="1" applyBorder="1" applyAlignment="1">
      <alignment horizontal="center" vertical="center" wrapText="1"/>
    </xf>
    <xf numFmtId="0" fontId="67" fillId="0" borderId="3" xfId="0" applyFont="1" applyBorder="1" applyAlignment="1">
      <alignment horizontal="center" vertical="center" wrapText="1"/>
    </xf>
    <xf numFmtId="0" fontId="67" fillId="0" borderId="135" xfId="0" applyFont="1" applyBorder="1" applyAlignment="1">
      <alignment horizontal="left" vertical="center" wrapText="1"/>
    </xf>
    <xf numFmtId="0" fontId="73" fillId="0" borderId="10" xfId="0" applyFont="1" applyBorder="1" applyAlignment="1">
      <alignment horizontal="center" vertical="center" wrapText="1"/>
    </xf>
    <xf numFmtId="0" fontId="74" fillId="26" borderId="136" xfId="0" applyFont="1" applyFill="1" applyBorder="1" applyAlignment="1">
      <alignment horizontal="left" vertical="center" wrapText="1"/>
    </xf>
    <xf numFmtId="0" fontId="67" fillId="26" borderId="137" xfId="0" applyFont="1" applyFill="1" applyBorder="1" applyAlignment="1">
      <alignment horizontal="center" vertical="center" wrapText="1"/>
    </xf>
    <xf numFmtId="0" fontId="67" fillId="26" borderId="64" xfId="0" applyFont="1" applyFill="1" applyBorder="1" applyAlignment="1">
      <alignment horizontal="center" vertical="center" wrapText="1"/>
    </xf>
    <xf numFmtId="0" fontId="71" fillId="0" borderId="68" xfId="0" applyFont="1" applyBorder="1" applyAlignment="1">
      <alignment horizontal="center" vertical="center"/>
    </xf>
    <xf numFmtId="0" fontId="72" fillId="0" borderId="138" xfId="0" applyFont="1" applyBorder="1" applyAlignment="1">
      <alignment vertical="center"/>
    </xf>
    <xf numFmtId="0" fontId="72" fillId="0" borderId="139" xfId="0" applyFont="1" applyBorder="1" applyAlignment="1">
      <alignment horizontal="center" vertical="center"/>
    </xf>
    <xf numFmtId="0" fontId="65" fillId="0" borderId="139" xfId="0" applyFont="1" applyBorder="1" applyAlignment="1">
      <alignment vertical="center" wrapText="1"/>
    </xf>
    <xf numFmtId="0" fontId="65" fillId="0" borderId="140" xfId="0" applyFont="1" applyBorder="1" applyAlignment="1">
      <alignment horizontal="center" vertical="center" wrapText="1"/>
    </xf>
    <xf numFmtId="0" fontId="73" fillId="0" borderId="13" xfId="0" applyFont="1" applyBorder="1" applyAlignment="1">
      <alignment horizontal="center" vertical="center" wrapText="1"/>
    </xf>
    <xf numFmtId="0" fontId="67" fillId="0" borderId="139" xfId="0" applyFont="1" applyBorder="1" applyAlignment="1">
      <alignment horizontal="center" vertical="center" wrapText="1"/>
    </xf>
    <xf numFmtId="0" fontId="67" fillId="0" borderId="141" xfId="0" applyFont="1" applyBorder="1" applyAlignment="1">
      <alignment horizontal="left" vertical="center" wrapText="1"/>
    </xf>
    <xf numFmtId="0" fontId="74" fillId="27" borderId="142" xfId="0" applyFont="1" applyFill="1" applyBorder="1" applyAlignment="1">
      <alignment horizontal="left" vertical="center"/>
    </xf>
    <xf numFmtId="0" fontId="67" fillId="27" borderId="143" xfId="0" applyFont="1" applyFill="1" applyBorder="1" applyAlignment="1">
      <alignment horizontal="center" vertical="center" wrapText="1"/>
    </xf>
    <xf numFmtId="0" fontId="67" fillId="27" borderId="62" xfId="0" applyFont="1" applyFill="1" applyBorder="1" applyAlignment="1">
      <alignment horizontal="center" vertical="center" wrapText="1"/>
    </xf>
    <xf numFmtId="0" fontId="71" fillId="0" borderId="14" xfId="0" applyFont="1" applyBorder="1" applyAlignment="1">
      <alignment horizontal="center" vertical="center"/>
    </xf>
    <xf numFmtId="0" fontId="72" fillId="0" borderId="9" xfId="0" applyFont="1" applyBorder="1" applyAlignment="1">
      <alignment vertical="center"/>
    </xf>
    <xf numFmtId="0" fontId="72" fillId="0" borderId="9" xfId="0" applyFont="1" applyBorder="1" applyAlignment="1">
      <alignment horizontal="center" vertical="center"/>
    </xf>
    <xf numFmtId="0" fontId="65" fillId="0" borderId="9" xfId="0" applyFont="1" applyBorder="1" applyAlignment="1">
      <alignment vertical="center" wrapText="1"/>
    </xf>
    <xf numFmtId="0" fontId="65" fillId="0" borderId="6" xfId="0" applyFont="1" applyBorder="1" applyAlignment="1">
      <alignment horizontal="center" vertical="center" wrapText="1"/>
    </xf>
    <xf numFmtId="0" fontId="67" fillId="0" borderId="14" xfId="0" applyFont="1" applyBorder="1" applyAlignment="1">
      <alignment horizontal="center" vertical="center" wrapText="1"/>
    </xf>
    <xf numFmtId="0" fontId="67" fillId="0" borderId="9" xfId="0" applyFont="1" applyBorder="1" applyAlignment="1">
      <alignment horizontal="center" vertical="center" wrapText="1"/>
    </xf>
    <xf numFmtId="0" fontId="67" fillId="0" borderId="144" xfId="0" applyFont="1" applyBorder="1" applyAlignment="1">
      <alignment horizontal="left" vertical="center" wrapText="1"/>
    </xf>
    <xf numFmtId="0" fontId="74" fillId="27" borderId="132" xfId="0" applyFont="1" applyFill="1" applyBorder="1" applyAlignment="1">
      <alignment horizontal="left" vertical="center"/>
    </xf>
    <xf numFmtId="0" fontId="67" fillId="27" borderId="133" xfId="0" applyFont="1" applyFill="1" applyBorder="1" applyAlignment="1">
      <alignment horizontal="center" vertical="center" wrapText="1"/>
    </xf>
    <xf numFmtId="0" fontId="67" fillId="27" borderId="145" xfId="0" applyFont="1" applyFill="1" applyBorder="1" applyAlignment="1">
      <alignment horizontal="center" vertical="center" wrapText="1"/>
    </xf>
    <xf numFmtId="0" fontId="71" fillId="0" borderId="10" xfId="0" applyFont="1" applyBorder="1" applyAlignment="1">
      <alignment horizontal="center" vertical="center"/>
    </xf>
    <xf numFmtId="0" fontId="72" fillId="0" borderId="2" xfId="0" applyFont="1" applyBorder="1" applyAlignment="1">
      <alignment vertical="center"/>
    </xf>
    <xf numFmtId="0" fontId="67" fillId="27" borderId="146" xfId="0" applyFont="1" applyFill="1" applyBorder="1" applyAlignment="1">
      <alignment horizontal="center" vertical="center" wrapText="1"/>
    </xf>
    <xf numFmtId="0" fontId="74" fillId="27" borderId="136" xfId="0" applyFont="1" applyFill="1" applyBorder="1" applyAlignment="1">
      <alignment horizontal="left" vertical="center"/>
    </xf>
    <xf numFmtId="0" fontId="67" fillId="27" borderId="137" xfId="0" applyFont="1" applyFill="1" applyBorder="1" applyAlignment="1">
      <alignment horizontal="center" vertical="center" wrapText="1"/>
    </xf>
    <xf numFmtId="0" fontId="67" fillId="27" borderId="148" xfId="0" applyFont="1" applyFill="1" applyBorder="1" applyAlignment="1">
      <alignment horizontal="center" vertical="center" wrapText="1"/>
    </xf>
    <xf numFmtId="0" fontId="71" fillId="0" borderId="138" xfId="0" applyFont="1" applyBorder="1" applyAlignment="1">
      <alignment horizontal="center" vertical="center"/>
    </xf>
    <xf numFmtId="0" fontId="72" fillId="0" borderId="139" xfId="0" applyFont="1" applyBorder="1" applyAlignment="1">
      <alignment vertical="center"/>
    </xf>
    <xf numFmtId="0" fontId="67" fillId="28" borderId="142" xfId="0" applyFont="1" applyFill="1" applyBorder="1" applyAlignment="1">
      <alignment horizontal="left" vertical="center"/>
    </xf>
    <xf numFmtId="0" fontId="67" fillId="28" borderId="149" xfId="0" applyFont="1" applyFill="1" applyBorder="1" applyAlignment="1">
      <alignment horizontal="center" vertical="center" wrapText="1"/>
    </xf>
    <xf numFmtId="0" fontId="67" fillId="28" borderId="150" xfId="0" applyFont="1" applyFill="1" applyBorder="1" applyAlignment="1">
      <alignment horizontal="center" vertical="center" wrapText="1"/>
    </xf>
    <xf numFmtId="0" fontId="67" fillId="28" borderId="132" xfId="0" applyFont="1" applyFill="1" applyBorder="1" applyAlignment="1">
      <alignment vertical="center"/>
    </xf>
    <xf numFmtId="0" fontId="67" fillId="28" borderId="146" xfId="0" applyFont="1" applyFill="1" applyBorder="1" applyAlignment="1">
      <alignment horizontal="center" vertical="center" wrapText="1"/>
    </xf>
    <xf numFmtId="0" fontId="67" fillId="28" borderId="151" xfId="0" applyFont="1" applyFill="1" applyBorder="1" applyAlignment="1">
      <alignment horizontal="center" vertical="center" wrapText="1"/>
    </xf>
    <xf numFmtId="0" fontId="67" fillId="28" borderId="132" xfId="0" applyFont="1" applyFill="1" applyBorder="1" applyAlignment="1">
      <alignment horizontal="left" vertical="center"/>
    </xf>
    <xf numFmtId="0" fontId="67" fillId="28" borderId="133" xfId="0" applyFont="1" applyFill="1" applyBorder="1" applyAlignment="1">
      <alignment horizontal="center" vertical="center" wrapText="1"/>
    </xf>
    <xf numFmtId="0" fontId="67" fillId="28" borderId="145" xfId="0" applyFont="1" applyFill="1" applyBorder="1" applyAlignment="1">
      <alignment horizontal="center" vertical="center" wrapText="1"/>
    </xf>
    <xf numFmtId="0" fontId="67" fillId="28" borderId="136" xfId="0" applyFont="1" applyFill="1" applyBorder="1" applyAlignment="1">
      <alignment horizontal="left" vertical="center"/>
    </xf>
    <xf numFmtId="0" fontId="67" fillId="28" borderId="137" xfId="0" applyFont="1" applyFill="1" applyBorder="1" applyAlignment="1">
      <alignment horizontal="center" vertical="center" wrapText="1"/>
    </xf>
    <xf numFmtId="0" fontId="67" fillId="28" borderId="148" xfId="0" applyFont="1" applyFill="1" applyBorder="1" applyAlignment="1">
      <alignment horizontal="center" vertical="center" wrapText="1"/>
    </xf>
    <xf numFmtId="0" fontId="65" fillId="0" borderId="138" xfId="0" applyFont="1" applyBorder="1" applyAlignment="1">
      <alignment horizontal="center" vertical="center"/>
    </xf>
    <xf numFmtId="0" fontId="72" fillId="26" borderId="7" xfId="0" applyFont="1" applyFill="1" applyBorder="1" applyAlignment="1">
      <alignment horizontal="left" vertical="center"/>
    </xf>
    <xf numFmtId="0" fontId="67" fillId="26" borderId="143" xfId="0" applyFont="1" applyFill="1" applyBorder="1" applyAlignment="1">
      <alignment horizontal="center" vertical="center" wrapText="1"/>
    </xf>
    <xf numFmtId="0" fontId="67" fillId="26" borderId="62" xfId="0" applyFont="1" applyFill="1" applyBorder="1" applyAlignment="1">
      <alignment horizontal="center" vertical="center" wrapText="1"/>
    </xf>
    <xf numFmtId="0" fontId="72" fillId="26" borderId="12" xfId="0" applyFont="1" applyFill="1" applyBorder="1" applyAlignment="1">
      <alignment horizontal="left" vertical="center"/>
    </xf>
    <xf numFmtId="0" fontId="67" fillId="26" borderId="145" xfId="0" applyFont="1" applyFill="1" applyBorder="1" applyAlignment="1">
      <alignment horizontal="center" vertical="center" wrapText="1"/>
    </xf>
    <xf numFmtId="0" fontId="67" fillId="26" borderId="146" xfId="0" applyFont="1" applyFill="1" applyBorder="1" applyAlignment="1">
      <alignment horizontal="center" vertical="center" wrapText="1"/>
    </xf>
    <xf numFmtId="0" fontId="67" fillId="26" borderId="151" xfId="0" applyFont="1" applyFill="1" applyBorder="1" applyAlignment="1">
      <alignment horizontal="center" vertical="center" wrapText="1"/>
    </xf>
    <xf numFmtId="0" fontId="72" fillId="26" borderId="5" xfId="0" applyFont="1" applyFill="1" applyBorder="1" applyAlignment="1">
      <alignment horizontal="left" vertical="center"/>
    </xf>
    <xf numFmtId="0" fontId="71" fillId="0" borderId="13" xfId="0" applyFont="1" applyBorder="1" applyAlignment="1">
      <alignment horizontal="center" vertical="center"/>
    </xf>
    <xf numFmtId="0" fontId="72" fillId="0" borderId="3" xfId="0" applyFont="1" applyBorder="1" applyAlignment="1">
      <alignment vertical="center"/>
    </xf>
    <xf numFmtId="0" fontId="74" fillId="27" borderId="152" xfId="0" applyFont="1" applyFill="1" applyBorder="1" applyAlignment="1">
      <alignment horizontal="left" vertical="top" wrapText="1"/>
    </xf>
    <xf numFmtId="0" fontId="67" fillId="27" borderId="153" xfId="0" applyFont="1" applyFill="1" applyBorder="1" applyAlignment="1">
      <alignment horizontal="center" vertical="center" wrapText="1"/>
    </xf>
    <xf numFmtId="0" fontId="67" fillId="27" borderId="60" xfId="0" applyFont="1" applyFill="1" applyBorder="1" applyAlignment="1">
      <alignment horizontal="center" vertical="center" wrapText="1"/>
    </xf>
    <xf numFmtId="0" fontId="71" fillId="0" borderId="127" xfId="0" applyFont="1" applyBorder="1" applyAlignment="1">
      <alignment horizontal="center" vertical="center"/>
    </xf>
    <xf numFmtId="0" fontId="72" fillId="0" borderId="128" xfId="0" applyFont="1" applyBorder="1" applyAlignment="1">
      <alignment vertical="center"/>
    </xf>
    <xf numFmtId="0" fontId="74" fillId="27" borderId="12" xfId="0" applyFont="1" applyFill="1" applyBorder="1" applyAlignment="1">
      <alignment horizontal="left" vertical="center"/>
    </xf>
    <xf numFmtId="0" fontId="74" fillId="27" borderId="154" xfId="0" applyFont="1" applyFill="1" applyBorder="1" applyAlignment="1">
      <alignment horizontal="left" vertical="center"/>
    </xf>
    <xf numFmtId="0" fontId="67" fillId="28" borderId="7" xfId="0" applyFont="1" applyFill="1" applyBorder="1" applyAlignment="1">
      <alignment horizontal="left" vertical="center"/>
    </xf>
    <xf numFmtId="0" fontId="67" fillId="29" borderId="149" xfId="0" applyFont="1" applyFill="1" applyBorder="1" applyAlignment="1">
      <alignment horizontal="center" vertical="center" wrapText="1"/>
    </xf>
    <xf numFmtId="0" fontId="67" fillId="29" borderId="88" xfId="0" applyFont="1" applyFill="1" applyBorder="1" applyAlignment="1">
      <alignment horizontal="center" vertical="center" wrapText="1"/>
    </xf>
    <xf numFmtId="0" fontId="71" fillId="0" borderId="15" xfId="0" applyFont="1" applyBorder="1" applyAlignment="1">
      <alignment horizontal="center" vertical="center"/>
    </xf>
    <xf numFmtId="0" fontId="67" fillId="28" borderId="12" xfId="0" applyFont="1" applyFill="1" applyBorder="1" applyAlignment="1">
      <alignment horizontal="left" vertical="center"/>
    </xf>
    <xf numFmtId="0" fontId="67" fillId="29" borderId="146" xfId="0" applyFont="1" applyFill="1" applyBorder="1" applyAlignment="1">
      <alignment horizontal="center" vertical="center" wrapText="1"/>
    </xf>
    <xf numFmtId="0" fontId="65" fillId="0" borderId="96" xfId="0" applyFont="1" applyBorder="1" applyAlignment="1">
      <alignment horizontal="center" vertical="center"/>
    </xf>
    <xf numFmtId="0" fontId="67" fillId="29" borderId="133" xfId="0" applyFont="1" applyFill="1" applyBorder="1" applyAlignment="1">
      <alignment horizontal="center" vertical="center" wrapText="1"/>
    </xf>
    <xf numFmtId="0" fontId="67" fillId="28" borderId="154" xfId="0" applyFont="1" applyFill="1" applyBorder="1" applyAlignment="1">
      <alignment horizontal="left" vertical="center"/>
    </xf>
    <xf numFmtId="0" fontId="67" fillId="29" borderId="137" xfId="0" applyFont="1" applyFill="1" applyBorder="1" applyAlignment="1">
      <alignment horizontal="center" vertical="center" wrapText="1"/>
    </xf>
    <xf numFmtId="0" fontId="67" fillId="29" borderId="64" xfId="0" applyFont="1" applyFill="1" applyBorder="1" applyAlignment="1">
      <alignment horizontal="center" vertical="center" wrapText="1"/>
    </xf>
    <xf numFmtId="0" fontId="71" fillId="0" borderId="155" xfId="0" applyFont="1" applyBorder="1" applyAlignment="1">
      <alignment horizontal="center" vertical="center"/>
    </xf>
    <xf numFmtId="0" fontId="74" fillId="26" borderId="7" xfId="0" applyFont="1" applyFill="1" applyBorder="1" applyAlignment="1">
      <alignment horizontal="left" vertical="center"/>
    </xf>
    <xf numFmtId="0" fontId="67" fillId="26" borderId="149" xfId="0" applyFont="1" applyFill="1" applyBorder="1" applyAlignment="1">
      <alignment horizontal="center" vertical="center" wrapText="1"/>
    </xf>
    <xf numFmtId="0" fontId="67" fillId="26" borderId="150" xfId="0" applyFont="1" applyFill="1" applyBorder="1" applyAlignment="1">
      <alignment horizontal="center" vertical="center" wrapText="1"/>
    </xf>
    <xf numFmtId="0" fontId="74" fillId="26" borderId="12" xfId="0" applyFont="1" applyFill="1" applyBorder="1" applyAlignment="1">
      <alignment horizontal="left" vertical="center"/>
    </xf>
    <xf numFmtId="0" fontId="74" fillId="26" borderId="154" xfId="0" applyFont="1" applyFill="1" applyBorder="1" applyAlignment="1">
      <alignment horizontal="left" vertical="center"/>
    </xf>
    <xf numFmtId="0" fontId="67" fillId="26" borderId="148" xfId="0" applyFont="1" applyFill="1" applyBorder="1" applyAlignment="1">
      <alignment horizontal="center" vertical="center" wrapText="1"/>
    </xf>
    <xf numFmtId="0" fontId="70" fillId="8" borderId="8" xfId="0" applyFont="1" applyFill="1" applyBorder="1" applyAlignment="1">
      <alignment vertical="center" wrapText="1"/>
    </xf>
    <xf numFmtId="0" fontId="70" fillId="8" borderId="9" xfId="0" applyFont="1" applyFill="1" applyBorder="1" applyAlignment="1">
      <alignment horizontal="center" vertical="center" wrapText="1"/>
    </xf>
    <xf numFmtId="0" fontId="76" fillId="8" borderId="9" xfId="0" applyFont="1" applyFill="1" applyBorder="1" applyAlignment="1">
      <alignment vertical="center" wrapText="1"/>
    </xf>
    <xf numFmtId="0" fontId="76" fillId="8" borderId="9" xfId="0" applyFont="1" applyFill="1" applyBorder="1" applyAlignment="1">
      <alignment horizontal="center" vertical="center" wrapText="1"/>
    </xf>
    <xf numFmtId="0" fontId="76" fillId="8" borderId="6" xfId="0" applyFont="1" applyFill="1" applyBorder="1" applyAlignment="1">
      <alignment horizontal="center" vertical="center" wrapText="1"/>
    </xf>
    <xf numFmtId="0" fontId="76" fillId="8" borderId="130" xfId="0" applyFont="1" applyFill="1" applyBorder="1" applyAlignment="1">
      <alignment vertical="center" wrapText="1"/>
    </xf>
    <xf numFmtId="0" fontId="67" fillId="30" borderId="156" xfId="0" applyFont="1" applyFill="1" applyBorder="1" applyAlignment="1">
      <alignment horizontal="center" vertical="center" wrapText="1"/>
    </xf>
    <xf numFmtId="0" fontId="74" fillId="30" borderId="129" xfId="0" applyFont="1" applyFill="1" applyBorder="1" applyAlignment="1">
      <alignment horizontal="left" vertical="center"/>
    </xf>
    <xf numFmtId="0" fontId="67" fillId="30" borderId="125" xfId="0" applyFont="1" applyFill="1" applyBorder="1" applyAlignment="1">
      <alignment horizontal="center" vertical="center" wrapText="1"/>
    </xf>
    <xf numFmtId="14" fontId="75" fillId="0" borderId="10" xfId="0" applyNumberFormat="1" applyFont="1" applyBorder="1" applyAlignment="1">
      <alignment horizontal="center" vertical="center"/>
    </xf>
    <xf numFmtId="14" fontId="74" fillId="0" borderId="2" xfId="0" applyNumberFormat="1" applyFont="1" applyBorder="1" applyAlignment="1">
      <alignment horizontal="center" vertical="center"/>
    </xf>
    <xf numFmtId="0" fontId="74" fillId="0" borderId="2" xfId="0" applyFont="1" applyBorder="1" applyAlignment="1">
      <alignment horizontal="left" vertical="center"/>
    </xf>
    <xf numFmtId="0" fontId="74" fillId="0" borderId="11" xfId="0" applyFont="1" applyBorder="1" applyAlignment="1">
      <alignment horizontal="center" vertical="center"/>
    </xf>
    <xf numFmtId="0" fontId="77" fillId="0" borderId="130" xfId="0" applyFont="1" applyBorder="1" applyAlignment="1">
      <alignment horizontal="left" vertical="center" wrapText="1"/>
    </xf>
    <xf numFmtId="0" fontId="67" fillId="30" borderId="151" xfId="0" applyFont="1" applyFill="1" applyBorder="1" applyAlignment="1">
      <alignment horizontal="center" vertical="center" wrapText="1"/>
    </xf>
    <xf numFmtId="0" fontId="74" fillId="30" borderId="11" xfId="0" applyFont="1" applyFill="1" applyBorder="1" applyAlignment="1">
      <alignment horizontal="left" vertical="center"/>
    </xf>
    <xf numFmtId="0" fontId="67" fillId="30" borderId="146" xfId="0" applyFont="1" applyFill="1" applyBorder="1" applyAlignment="1">
      <alignment horizontal="center" vertical="center" wrapText="1"/>
    </xf>
    <xf numFmtId="0" fontId="75" fillId="0" borderId="10" xfId="0" applyFont="1" applyBorder="1" applyAlignment="1">
      <alignment horizontal="center" vertical="center"/>
    </xf>
    <xf numFmtId="0" fontId="74" fillId="0" borderId="2" xfId="0" applyFont="1" applyBorder="1" applyAlignment="1">
      <alignment horizontal="center" vertical="center"/>
    </xf>
    <xf numFmtId="0" fontId="67" fillId="30" borderId="145" xfId="0" applyFont="1" applyFill="1" applyBorder="1" applyAlignment="1">
      <alignment horizontal="center" vertical="center" wrapText="1"/>
    </xf>
    <xf numFmtId="0" fontId="67" fillId="30" borderId="133" xfId="0" applyFont="1" applyFill="1" applyBorder="1" applyAlignment="1">
      <alignment horizontal="center" vertical="center" wrapText="1"/>
    </xf>
    <xf numFmtId="0" fontId="74" fillId="0" borderId="10" xfId="0" applyFont="1" applyBorder="1" applyAlignment="1">
      <alignment horizontal="left" vertical="center"/>
    </xf>
    <xf numFmtId="0" fontId="75" fillId="0" borderId="11" xfId="0" applyFont="1" applyBorder="1" applyAlignment="1">
      <alignment horizontal="center" vertical="center"/>
    </xf>
    <xf numFmtId="0" fontId="74" fillId="0" borderId="130" xfId="0" applyFont="1" applyBorder="1" applyAlignment="1">
      <alignment horizontal="left" vertical="center"/>
    </xf>
    <xf numFmtId="0" fontId="74" fillId="0" borderId="15" xfId="0" applyFont="1" applyBorder="1" applyAlignment="1">
      <alignment horizontal="left" vertical="center"/>
    </xf>
    <xf numFmtId="0" fontId="74" fillId="0" borderId="99" xfId="0" applyFont="1" applyBorder="1" applyAlignment="1">
      <alignment horizontal="left" vertical="center"/>
    </xf>
    <xf numFmtId="0" fontId="74" fillId="0" borderId="0" xfId="0" applyFont="1" applyAlignment="1">
      <alignment horizontal="left" vertical="center"/>
    </xf>
    <xf numFmtId="0" fontId="75" fillId="0" borderId="2" xfId="0" applyFont="1" applyBorder="1" applyAlignment="1">
      <alignment horizontal="left" vertical="center"/>
    </xf>
    <xf numFmtId="0" fontId="74" fillId="0" borderId="13" xfId="0" applyFont="1" applyBorder="1" applyAlignment="1">
      <alignment horizontal="left" vertical="center"/>
    </xf>
    <xf numFmtId="0" fontId="78" fillId="30" borderId="0" xfId="0" applyFont="1" applyFill="1"/>
    <xf numFmtId="14" fontId="74" fillId="0" borderId="2" xfId="0" applyNumberFormat="1" applyFont="1" applyBorder="1" applyAlignment="1">
      <alignment horizontal="left" vertical="center"/>
    </xf>
    <xf numFmtId="0" fontId="75" fillId="0" borderId="12" xfId="0" applyFont="1" applyBorder="1" applyAlignment="1">
      <alignment horizontal="center" vertical="center"/>
    </xf>
    <xf numFmtId="0" fontId="74" fillId="30" borderId="4" xfId="0" applyFont="1" applyFill="1" applyBorder="1" applyAlignment="1">
      <alignment horizontal="left" vertical="center"/>
    </xf>
    <xf numFmtId="0" fontId="79" fillId="30" borderId="130" xfId="0" applyFont="1" applyFill="1" applyBorder="1" applyAlignment="1">
      <alignment horizontal="center"/>
    </xf>
    <xf numFmtId="0" fontId="78" fillId="30" borderId="130" xfId="0" applyFont="1" applyFill="1" applyBorder="1"/>
    <xf numFmtId="0" fontId="78" fillId="30" borderId="130" xfId="0" applyFont="1" applyFill="1" applyBorder="1" applyAlignment="1">
      <alignment vertical="center"/>
    </xf>
    <xf numFmtId="0" fontId="67" fillId="30" borderId="150" xfId="0" applyFont="1" applyFill="1" applyBorder="1" applyAlignment="1">
      <alignment horizontal="center" vertical="center" wrapText="1"/>
    </xf>
    <xf numFmtId="0" fontId="74" fillId="30" borderId="6" xfId="0" applyFont="1" applyFill="1" applyBorder="1" applyAlignment="1">
      <alignment horizontal="left" vertical="center"/>
    </xf>
    <xf numFmtId="0" fontId="67" fillId="30" borderId="149" xfId="0" applyFont="1" applyFill="1" applyBorder="1" applyAlignment="1">
      <alignment horizontal="center" vertical="center" wrapText="1"/>
    </xf>
    <xf numFmtId="0" fontId="80" fillId="0" borderId="0" xfId="0" applyFont="1"/>
    <xf numFmtId="0" fontId="74" fillId="0" borderId="2" xfId="0" applyFont="1" applyBorder="1" applyAlignment="1">
      <alignment horizontal="left" vertical="center" wrapText="1"/>
    </xf>
    <xf numFmtId="0" fontId="81" fillId="0" borderId="2" xfId="0" applyFont="1" applyBorder="1" applyAlignment="1">
      <alignment horizontal="left" vertical="center"/>
    </xf>
    <xf numFmtId="0" fontId="67" fillId="30" borderId="148" xfId="0" applyFont="1" applyFill="1" applyBorder="1" applyAlignment="1">
      <alignment horizontal="center" vertical="center" wrapText="1"/>
    </xf>
    <xf numFmtId="0" fontId="74" fillId="30" borderId="140" xfId="0" applyFont="1" applyFill="1" applyBorder="1" applyAlignment="1">
      <alignment horizontal="left" vertical="center"/>
    </xf>
    <xf numFmtId="0" fontId="67" fillId="30" borderId="137" xfId="0" applyFont="1" applyFill="1" applyBorder="1" applyAlignment="1">
      <alignment horizontal="center" vertical="center" wrapText="1"/>
    </xf>
    <xf numFmtId="0" fontId="70" fillId="8" borderId="2" xfId="0" applyFont="1" applyFill="1" applyBorder="1" applyAlignment="1">
      <alignment horizontal="center" vertical="center" wrapText="1"/>
    </xf>
    <xf numFmtId="0" fontId="76" fillId="8" borderId="2" xfId="0" applyFont="1" applyFill="1" applyBorder="1" applyAlignment="1">
      <alignment vertical="center" wrapText="1"/>
    </xf>
    <xf numFmtId="0" fontId="76" fillId="8" borderId="2" xfId="0" applyFont="1" applyFill="1" applyBorder="1" applyAlignment="1">
      <alignment horizontal="center" vertical="center" wrapText="1"/>
    </xf>
    <xf numFmtId="0" fontId="76" fillId="8" borderId="11" xfId="0" applyFont="1" applyFill="1" applyBorder="1" applyAlignment="1">
      <alignment horizontal="center" vertical="center" wrapText="1"/>
    </xf>
    <xf numFmtId="0" fontId="76" fillId="8" borderId="14" xfId="0" applyFont="1" applyFill="1" applyBorder="1" applyAlignment="1">
      <alignment vertical="center" wrapText="1"/>
    </xf>
    <xf numFmtId="0" fontId="67" fillId="31" borderId="60" xfId="0" applyFont="1" applyFill="1" applyBorder="1" applyAlignment="1">
      <alignment horizontal="center" vertical="center" wrapText="1"/>
    </xf>
    <xf numFmtId="0" fontId="74" fillId="31" borderId="129" xfId="0" applyFont="1" applyFill="1" applyBorder="1" applyAlignment="1">
      <alignment horizontal="left" vertical="center"/>
    </xf>
    <xf numFmtId="0" fontId="67" fillId="31" borderId="153" xfId="0" applyFont="1" applyFill="1" applyBorder="1" applyAlignment="1">
      <alignment horizontal="center" vertical="center" wrapText="1"/>
    </xf>
    <xf numFmtId="0" fontId="67" fillId="31" borderId="145" xfId="0" applyFont="1" applyFill="1" applyBorder="1" applyAlignment="1">
      <alignment horizontal="center" vertical="center" wrapText="1"/>
    </xf>
    <xf numFmtId="0" fontId="74" fillId="31" borderId="11" xfId="0" applyFont="1" applyFill="1" applyBorder="1" applyAlignment="1">
      <alignment horizontal="left" vertical="center"/>
    </xf>
    <xf numFmtId="0" fontId="67" fillId="31" borderId="133" xfId="0" applyFont="1" applyFill="1" applyBorder="1" applyAlignment="1">
      <alignment horizontal="center" vertical="center" wrapText="1"/>
    </xf>
    <xf numFmtId="0" fontId="67" fillId="31" borderId="151" xfId="0" applyFont="1" applyFill="1" applyBorder="1" applyAlignment="1">
      <alignment horizontal="center" vertical="center" wrapText="1"/>
    </xf>
    <xf numFmtId="0" fontId="67" fillId="31" borderId="146" xfId="0" applyFont="1" applyFill="1" applyBorder="1" applyAlignment="1">
      <alignment horizontal="center" vertical="center" wrapText="1"/>
    </xf>
    <xf numFmtId="0" fontId="67" fillId="31" borderId="148" xfId="0" applyFont="1" applyFill="1" applyBorder="1" applyAlignment="1">
      <alignment horizontal="center" vertical="center" wrapText="1"/>
    </xf>
    <xf numFmtId="0" fontId="74" fillId="31" borderId="140" xfId="0" applyFont="1" applyFill="1" applyBorder="1" applyAlignment="1">
      <alignment horizontal="left" vertical="center"/>
    </xf>
    <xf numFmtId="0" fontId="67" fillId="31" borderId="137" xfId="0" applyFont="1" applyFill="1" applyBorder="1" applyAlignment="1">
      <alignment horizontal="center" vertical="center" wrapText="1"/>
    </xf>
    <xf numFmtId="0" fontId="67" fillId="32" borderId="156" xfId="0" applyFont="1" applyFill="1" applyBorder="1" applyAlignment="1">
      <alignment horizontal="center" vertical="center" wrapText="1"/>
    </xf>
    <xf numFmtId="0" fontId="74" fillId="32" borderId="129" xfId="0" applyFont="1" applyFill="1" applyBorder="1" applyAlignment="1">
      <alignment horizontal="left" vertical="center"/>
    </xf>
    <xf numFmtId="0" fontId="67" fillId="32" borderId="125" xfId="0" applyFont="1" applyFill="1" applyBorder="1" applyAlignment="1">
      <alignment horizontal="center" vertical="center" wrapText="1"/>
    </xf>
    <xf numFmtId="0" fontId="67" fillId="32" borderId="151" xfId="0" applyFont="1" applyFill="1" applyBorder="1" applyAlignment="1">
      <alignment horizontal="center" vertical="center" wrapText="1"/>
    </xf>
    <xf numFmtId="0" fontId="74" fillId="32" borderId="11" xfId="0" applyFont="1" applyFill="1" applyBorder="1" applyAlignment="1">
      <alignment horizontal="left" vertical="center"/>
    </xf>
    <xf numFmtId="0" fontId="67" fillId="32" borderId="146" xfId="0" applyFont="1" applyFill="1" applyBorder="1" applyAlignment="1">
      <alignment horizontal="center" vertical="center" wrapText="1"/>
    </xf>
    <xf numFmtId="0" fontId="67" fillId="32" borderId="145" xfId="0" applyFont="1" applyFill="1" applyBorder="1" applyAlignment="1">
      <alignment horizontal="center" vertical="center" wrapText="1"/>
    </xf>
    <xf numFmtId="0" fontId="67" fillId="32" borderId="133" xfId="0" applyFont="1" applyFill="1" applyBorder="1" applyAlignment="1">
      <alignment horizontal="center" vertical="center" wrapText="1"/>
    </xf>
    <xf numFmtId="0" fontId="82" fillId="0" borderId="10" xfId="0" applyFont="1" applyBorder="1" applyAlignment="1">
      <alignment horizontal="center" vertical="center"/>
    </xf>
    <xf numFmtId="0" fontId="82" fillId="0" borderId="2" xfId="0" applyFont="1" applyBorder="1" applyAlignment="1">
      <alignment horizontal="left" vertical="center"/>
    </xf>
    <xf numFmtId="0" fontId="64" fillId="0" borderId="2" xfId="5" applyBorder="1" applyAlignment="1">
      <alignment horizontal="left" vertical="center"/>
    </xf>
    <xf numFmtId="0" fontId="74" fillId="0" borderId="134" xfId="0" applyFont="1" applyBorder="1" applyAlignment="1">
      <alignment horizontal="left" vertical="center"/>
    </xf>
    <xf numFmtId="0" fontId="67" fillId="32" borderId="148" xfId="0" applyFont="1" applyFill="1" applyBorder="1" applyAlignment="1">
      <alignment horizontal="center" vertical="center" wrapText="1"/>
    </xf>
    <xf numFmtId="0" fontId="74" fillId="32" borderId="140" xfId="0" applyFont="1" applyFill="1" applyBorder="1" applyAlignment="1">
      <alignment horizontal="left" vertical="center"/>
    </xf>
    <xf numFmtId="0" fontId="67" fillId="32" borderId="137" xfId="0" applyFont="1" applyFill="1" applyBorder="1" applyAlignment="1">
      <alignment horizontal="center" vertical="center" wrapText="1"/>
    </xf>
    <xf numFmtId="0" fontId="70" fillId="8" borderId="3" xfId="0" applyFont="1" applyFill="1" applyBorder="1" applyAlignment="1">
      <alignment horizontal="center" vertical="center" wrapText="1"/>
    </xf>
    <xf numFmtId="0" fontId="76" fillId="8" borderId="3" xfId="0" applyFont="1" applyFill="1" applyBorder="1" applyAlignment="1">
      <alignment vertical="center" wrapText="1"/>
    </xf>
    <xf numFmtId="0" fontId="76" fillId="8" borderId="3" xfId="0" applyFont="1" applyFill="1" applyBorder="1" applyAlignment="1">
      <alignment horizontal="center" vertical="center" wrapText="1"/>
    </xf>
    <xf numFmtId="0" fontId="76" fillId="8" borderId="4" xfId="0" applyFont="1" applyFill="1" applyBorder="1" applyAlignment="1">
      <alignment horizontal="center" vertical="center" wrapText="1"/>
    </xf>
    <xf numFmtId="0" fontId="76" fillId="8" borderId="13" xfId="0" applyFont="1" applyFill="1" applyBorder="1" applyAlignment="1">
      <alignment vertical="center" wrapText="1"/>
    </xf>
    <xf numFmtId="0" fontId="67" fillId="33" borderId="131" xfId="0" applyFont="1" applyFill="1" applyBorder="1" applyAlignment="1">
      <alignment horizontal="center" vertical="center" wrapText="1"/>
    </xf>
    <xf numFmtId="0" fontId="74" fillId="33" borderId="129" xfId="0" applyFont="1" applyFill="1" applyBorder="1" applyAlignment="1">
      <alignment horizontal="left" vertical="center"/>
    </xf>
    <xf numFmtId="0" fontId="67" fillId="33" borderId="125" xfId="0" applyFont="1" applyFill="1" applyBorder="1" applyAlignment="1">
      <alignment horizontal="center" vertical="center" wrapText="1"/>
    </xf>
    <xf numFmtId="0" fontId="75" fillId="0" borderId="127" xfId="0" applyFont="1" applyBorder="1" applyAlignment="1">
      <alignment horizontal="center" vertical="center"/>
    </xf>
    <xf numFmtId="0" fontId="74" fillId="0" borderId="128" xfId="0" applyFont="1" applyBorder="1" applyAlignment="1">
      <alignment horizontal="left" vertical="center"/>
    </xf>
    <xf numFmtId="0" fontId="74" fillId="0" borderId="128" xfId="0" applyFont="1" applyBorder="1" applyAlignment="1">
      <alignment horizontal="center" vertical="center"/>
    </xf>
    <xf numFmtId="0" fontId="74" fillId="0" borderId="129" xfId="0" applyFont="1" applyBorder="1" applyAlignment="1">
      <alignment horizontal="center" vertical="center"/>
    </xf>
    <xf numFmtId="0" fontId="74" fillId="0" borderId="131" xfId="0" applyFont="1" applyBorder="1" applyAlignment="1">
      <alignment horizontal="left" vertical="center"/>
    </xf>
    <xf numFmtId="0" fontId="67" fillId="33" borderId="135" xfId="0" applyFont="1" applyFill="1" applyBorder="1" applyAlignment="1">
      <alignment horizontal="center" vertical="center" wrapText="1"/>
    </xf>
    <xf numFmtId="0" fontId="74" fillId="33" borderId="11" xfId="0" applyFont="1" applyFill="1" applyBorder="1" applyAlignment="1">
      <alignment horizontal="left" vertical="center"/>
    </xf>
    <xf numFmtId="0" fontId="67" fillId="33" borderId="146" xfId="0" applyFont="1" applyFill="1" applyBorder="1" applyAlignment="1">
      <alignment horizontal="center" vertical="center" wrapText="1"/>
    </xf>
    <xf numFmtId="0" fontId="67" fillId="33" borderId="134" xfId="0" applyFont="1" applyFill="1" applyBorder="1" applyAlignment="1">
      <alignment horizontal="center" vertical="center" wrapText="1"/>
    </xf>
    <xf numFmtId="0" fontId="67" fillId="33" borderId="133" xfId="0" applyFont="1" applyFill="1" applyBorder="1" applyAlignment="1">
      <alignment horizontal="center" vertical="center" wrapText="1"/>
    </xf>
    <xf numFmtId="0" fontId="73" fillId="0" borderId="93" xfId="0" applyFont="1" applyBorder="1" applyAlignment="1">
      <alignment horizontal="center" vertical="center" wrapText="1"/>
    </xf>
    <xf numFmtId="0" fontId="81" fillId="0" borderId="2" xfId="0" applyFont="1" applyBorder="1" applyAlignment="1">
      <alignment horizontal="center" vertical="center"/>
    </xf>
    <xf numFmtId="0" fontId="67" fillId="33" borderId="158" xfId="0" applyFont="1" applyFill="1" applyBorder="1" applyAlignment="1">
      <alignment horizontal="center" vertical="center" wrapText="1"/>
    </xf>
    <xf numFmtId="0" fontId="67" fillId="33" borderId="88" xfId="0" applyFont="1" applyFill="1" applyBorder="1" applyAlignment="1">
      <alignment horizontal="center" vertical="center" wrapText="1"/>
    </xf>
    <xf numFmtId="0" fontId="67" fillId="33" borderId="98" xfId="0" applyFont="1" applyFill="1" applyBorder="1" applyAlignment="1">
      <alignment horizontal="center" vertical="center" wrapText="1"/>
    </xf>
    <xf numFmtId="0" fontId="74" fillId="33" borderId="4" xfId="0" applyFont="1" applyFill="1" applyBorder="1" applyAlignment="1">
      <alignment horizontal="left" vertical="center"/>
    </xf>
    <xf numFmtId="0" fontId="67" fillId="33" borderId="103" xfId="0" applyFont="1" applyFill="1" applyBorder="1" applyAlignment="1">
      <alignment horizontal="center" vertical="center" wrapText="1"/>
    </xf>
    <xf numFmtId="0" fontId="74" fillId="33" borderId="99" xfId="0" applyFont="1" applyFill="1" applyBorder="1" applyAlignment="1">
      <alignment horizontal="left" vertical="center"/>
    </xf>
    <xf numFmtId="0" fontId="67" fillId="33" borderId="64" xfId="0" applyFont="1" applyFill="1" applyBorder="1" applyAlignment="1">
      <alignment horizontal="center" vertical="center" wrapText="1"/>
    </xf>
    <xf numFmtId="0" fontId="74" fillId="33" borderId="159" xfId="0" applyFont="1" applyFill="1" applyBorder="1" applyAlignment="1">
      <alignment horizontal="left" vertical="center"/>
    </xf>
    <xf numFmtId="0" fontId="67" fillId="33" borderId="83" xfId="0" applyFont="1" applyFill="1" applyBorder="1" applyAlignment="1">
      <alignment horizontal="center" vertical="center" wrapText="1"/>
    </xf>
    <xf numFmtId="0" fontId="75" fillId="0" borderId="138" xfId="0" applyFont="1" applyBorder="1" applyAlignment="1">
      <alignment horizontal="center" vertical="center"/>
    </xf>
    <xf numFmtId="0" fontId="74" fillId="0" borderId="139" xfId="0" applyFont="1" applyBorder="1" applyAlignment="1">
      <alignment horizontal="left" vertical="center"/>
    </xf>
    <xf numFmtId="0" fontId="74" fillId="0" borderId="139" xfId="0" applyFont="1" applyBorder="1" applyAlignment="1">
      <alignment horizontal="center" vertical="center"/>
    </xf>
    <xf numFmtId="0" fontId="74" fillId="0" borderId="140" xfId="0" applyFont="1" applyBorder="1" applyAlignment="1">
      <alignment horizontal="center" vertical="center"/>
    </xf>
    <xf numFmtId="0" fontId="74" fillId="0" borderId="141" xfId="0" applyFont="1" applyBorder="1" applyAlignment="1">
      <alignment horizontal="left" vertical="center"/>
    </xf>
    <xf numFmtId="0" fontId="75" fillId="0" borderId="9" xfId="0" applyFont="1" applyBorder="1" applyAlignment="1">
      <alignment horizontal="left" vertical="top"/>
    </xf>
    <xf numFmtId="0" fontId="74" fillId="0" borderId="9" xfId="0" applyFont="1" applyBorder="1" applyAlignment="1">
      <alignment horizontal="left" vertical="top"/>
    </xf>
    <xf numFmtId="0" fontId="75" fillId="0" borderId="9" xfId="0" applyFont="1" applyBorder="1" applyAlignment="1">
      <alignment horizontal="center" vertical="center"/>
    </xf>
    <xf numFmtId="0" fontId="74" fillId="0" borderId="9" xfId="0" applyFont="1" applyBorder="1" applyAlignment="1">
      <alignment horizontal="left" vertical="center"/>
    </xf>
    <xf numFmtId="0" fontId="74" fillId="0" borderId="9" xfId="0" applyFont="1" applyBorder="1" applyAlignment="1">
      <alignment vertical="center"/>
    </xf>
    <xf numFmtId="0" fontId="74" fillId="0" borderId="9" xfId="0" applyFont="1" applyBorder="1" applyAlignment="1">
      <alignment horizontal="center" vertical="center"/>
    </xf>
    <xf numFmtId="0" fontId="75" fillId="0" borderId="2" xfId="0" applyFont="1" applyBorder="1" applyAlignment="1">
      <alignment horizontal="left" vertical="top"/>
    </xf>
    <xf numFmtId="0" fontId="74" fillId="0" borderId="2" xfId="0" applyFont="1" applyBorder="1" applyAlignment="1">
      <alignment horizontal="left" vertical="top"/>
    </xf>
    <xf numFmtId="0" fontId="75" fillId="0" borderId="2" xfId="0" applyFont="1" applyBorder="1" applyAlignment="1">
      <alignment horizontal="center" vertical="center"/>
    </xf>
    <xf numFmtId="0" fontId="74" fillId="0" borderId="2" xfId="0" applyFont="1" applyBorder="1" applyAlignment="1">
      <alignment vertical="center"/>
    </xf>
    <xf numFmtId="0" fontId="65" fillId="0" borderId="0" xfId="0" applyFont="1" applyAlignment="1">
      <alignment horizontal="center"/>
    </xf>
    <xf numFmtId="14" fontId="38" fillId="18" borderId="0" xfId="0" applyNumberFormat="1" applyFont="1" applyFill="1" applyAlignment="1">
      <alignment horizontal="center"/>
    </xf>
    <xf numFmtId="14" fontId="0" fillId="0" borderId="0" xfId="0" applyNumberFormat="1" applyAlignment="1">
      <alignment vertical="top"/>
    </xf>
    <xf numFmtId="0" fontId="15" fillId="4" borderId="2" xfId="0" applyFont="1" applyFill="1" applyBorder="1" applyAlignment="1" applyProtection="1">
      <alignment vertical="center" wrapText="1"/>
      <protection locked="0"/>
    </xf>
    <xf numFmtId="0" fontId="5" fillId="4" borderId="9" xfId="0" applyFont="1" applyFill="1" applyBorder="1" applyAlignment="1" applyProtection="1">
      <alignment vertical="center"/>
      <protection locked="0"/>
    </xf>
    <xf numFmtId="0" fontId="5" fillId="4" borderId="2" xfId="0" applyFont="1" applyFill="1" applyBorder="1" applyAlignment="1" applyProtection="1">
      <alignment vertical="center"/>
      <protection locked="0"/>
    </xf>
    <xf numFmtId="0" fontId="5" fillId="4" borderId="3" xfId="0" applyFont="1" applyFill="1" applyBorder="1" applyAlignment="1" applyProtection="1">
      <alignment vertical="center"/>
      <protection locked="0"/>
    </xf>
    <xf numFmtId="0" fontId="11" fillId="7" borderId="12" xfId="0" applyFont="1" applyFill="1" applyBorder="1" applyAlignment="1">
      <alignment vertical="center"/>
    </xf>
    <xf numFmtId="0" fontId="11" fillId="7" borderId="10" xfId="0" applyFont="1" applyFill="1" applyBorder="1" applyAlignment="1">
      <alignment vertical="center"/>
    </xf>
    <xf numFmtId="0" fontId="12" fillId="7" borderId="11" xfId="0" applyFont="1" applyFill="1" applyBorder="1" applyAlignment="1">
      <alignment vertical="center"/>
    </xf>
    <xf numFmtId="0" fontId="25" fillId="4" borderId="0" xfId="0" applyFont="1" applyFill="1"/>
    <xf numFmtId="0" fontId="16" fillId="4" borderId="0" xfId="0" applyFont="1" applyFill="1" applyAlignment="1">
      <alignment vertical="center" wrapText="1"/>
    </xf>
    <xf numFmtId="0" fontId="0" fillId="4" borderId="0" xfId="0" applyFill="1" applyAlignment="1">
      <alignment wrapText="1"/>
    </xf>
    <xf numFmtId="0" fontId="24" fillId="4" borderId="0" xfId="0" applyFont="1" applyFill="1" applyAlignment="1">
      <alignment horizontal="left" vertical="center" wrapText="1"/>
    </xf>
    <xf numFmtId="0" fontId="16" fillId="4" borderId="0" xfId="0" applyFont="1" applyFill="1" applyAlignment="1">
      <alignment horizontal="left" vertical="center" wrapText="1"/>
    </xf>
    <xf numFmtId="0" fontId="46" fillId="4" borderId="0" xfId="0" applyFont="1" applyFill="1" applyAlignment="1">
      <alignment vertical="center" wrapText="1"/>
    </xf>
    <xf numFmtId="0" fontId="13" fillId="0" borderId="2" xfId="0" applyFont="1" applyBorder="1" applyAlignment="1">
      <alignment wrapText="1"/>
    </xf>
    <xf numFmtId="0" fontId="4" fillId="4" borderId="47" xfId="0" applyFont="1" applyFill="1" applyBorder="1" applyAlignment="1">
      <alignment horizontal="center" vertical="center"/>
    </xf>
    <xf numFmtId="0" fontId="0" fillId="4" borderId="130" xfId="0" applyFill="1" applyBorder="1" applyAlignment="1">
      <alignment horizontal="center" vertical="center"/>
    </xf>
    <xf numFmtId="0" fontId="16" fillId="4" borderId="130" xfId="0" applyFont="1" applyFill="1" applyBorder="1" applyAlignment="1">
      <alignment vertical="center" wrapText="1"/>
    </xf>
    <xf numFmtId="0" fontId="7" fillId="4" borderId="130" xfId="0" applyFont="1" applyFill="1" applyBorder="1" applyAlignment="1" applyProtection="1">
      <alignment horizontal="center" vertical="center"/>
      <protection locked="0"/>
    </xf>
    <xf numFmtId="0" fontId="5" fillId="4" borderId="130" xfId="0" applyFont="1" applyFill="1" applyBorder="1" applyAlignment="1" applyProtection="1">
      <alignment vertical="center"/>
      <protection locked="0"/>
    </xf>
    <xf numFmtId="0" fontId="7" fillId="4" borderId="8" xfId="0" applyFont="1" applyFill="1" applyBorder="1" applyAlignment="1" applyProtection="1">
      <alignment horizontal="center" vertical="center"/>
      <protection locked="0"/>
    </xf>
    <xf numFmtId="0" fontId="12" fillId="7" borderId="7" xfId="0" applyFont="1" applyFill="1" applyBorder="1" applyAlignment="1">
      <alignment vertical="center"/>
    </xf>
    <xf numFmtId="0" fontId="11" fillId="7" borderId="7" xfId="0" applyFont="1" applyFill="1" applyBorder="1" applyAlignment="1">
      <alignment vertical="center"/>
    </xf>
    <xf numFmtId="0" fontId="11" fillId="7" borderId="14" xfId="0" applyFont="1" applyFill="1" applyBorder="1" applyAlignment="1">
      <alignment vertical="center"/>
    </xf>
    <xf numFmtId="0" fontId="0" fillId="4" borderId="5" xfId="0" applyFill="1" applyBorder="1" applyAlignment="1">
      <alignment horizontal="center"/>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13" fillId="4" borderId="12"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42" fillId="2" borderId="37" xfId="1" applyFont="1" applyBorder="1" applyAlignment="1" applyProtection="1">
      <alignment horizontal="center"/>
    </xf>
    <xf numFmtId="0" fontId="42" fillId="2" borderId="38" xfId="1" applyFont="1" applyBorder="1" applyAlignment="1" applyProtection="1">
      <alignment horizontal="center"/>
    </xf>
    <xf numFmtId="0" fontId="42" fillId="2" borderId="16" xfId="1" applyFont="1" applyBorder="1" applyAlignment="1" applyProtection="1">
      <alignment horizontal="center"/>
    </xf>
    <xf numFmtId="0" fontId="12" fillId="6" borderId="4" xfId="0" applyFont="1" applyFill="1" applyBorder="1" applyAlignment="1">
      <alignment horizontal="left" vertical="top"/>
    </xf>
    <xf numFmtId="0" fontId="12" fillId="6" borderId="5" xfId="0" applyFont="1" applyFill="1" applyBorder="1" applyAlignment="1">
      <alignment horizontal="left" vertical="top"/>
    </xf>
    <xf numFmtId="0" fontId="12" fillId="6" borderId="13" xfId="0" applyFont="1" applyFill="1" applyBorder="1" applyAlignment="1">
      <alignment horizontal="left" vertical="top"/>
    </xf>
    <xf numFmtId="0" fontId="4" fillId="4" borderId="9"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8" xfId="0" applyFont="1" applyFill="1" applyBorder="1" applyAlignment="1">
      <alignment horizontal="center" vertical="center"/>
    </xf>
    <xf numFmtId="0" fontId="20" fillId="4" borderId="0" xfId="0" applyFont="1" applyFill="1" applyAlignment="1">
      <alignment horizontal="center"/>
    </xf>
    <xf numFmtId="0" fontId="6" fillId="4" borderId="0" xfId="0" applyFont="1" applyFill="1" applyAlignment="1">
      <alignment vertical="center" wrapText="1"/>
    </xf>
    <xf numFmtId="0" fontId="40" fillId="4" borderId="50" xfId="2" applyFont="1" applyFill="1" applyBorder="1" applyAlignment="1" applyProtection="1">
      <alignment horizontal="left" vertical="center" indent="1"/>
      <protection locked="0"/>
    </xf>
    <xf numFmtId="0" fontId="24" fillId="3" borderId="50" xfId="2" applyFont="1" applyBorder="1" applyAlignment="1" applyProtection="1">
      <alignment horizontal="left" vertical="center" indent="1"/>
      <protection locked="0"/>
    </xf>
    <xf numFmtId="14" fontId="24" fillId="3" borderId="50" xfId="2" applyNumberFormat="1" applyFont="1" applyBorder="1" applyAlignment="1" applyProtection="1">
      <alignment horizontal="left" vertical="center" indent="1"/>
      <protection locked="0"/>
    </xf>
    <xf numFmtId="0" fontId="42" fillId="2" borderId="37" xfId="1" applyFont="1" applyBorder="1" applyAlignment="1">
      <alignment horizontal="center"/>
    </xf>
    <xf numFmtId="0" fontId="42" fillId="2" borderId="38" xfId="1" applyFont="1" applyBorder="1" applyAlignment="1">
      <alignment horizontal="center"/>
    </xf>
    <xf numFmtId="0" fontId="42" fillId="2" borderId="16" xfId="1" applyFont="1" applyBorder="1" applyAlignment="1">
      <alignment horizontal="center"/>
    </xf>
    <xf numFmtId="0" fontId="12" fillId="6" borderId="11" xfId="0" applyFont="1" applyFill="1" applyBorder="1" applyAlignment="1">
      <alignment horizontal="left" vertical="top" wrapText="1"/>
    </xf>
    <xf numFmtId="0" fontId="12" fillId="6" borderId="12" xfId="0" applyFont="1" applyFill="1" applyBorder="1" applyAlignment="1">
      <alignment horizontal="left" vertical="top" wrapText="1"/>
    </xf>
    <xf numFmtId="0" fontId="12" fillId="6" borderId="10" xfId="0" applyFont="1" applyFill="1" applyBorder="1" applyAlignment="1">
      <alignment horizontal="left" vertical="top" wrapText="1"/>
    </xf>
    <xf numFmtId="0" fontId="29" fillId="0" borderId="3" xfId="0" applyFont="1" applyBorder="1" applyAlignment="1">
      <alignment horizontal="center" vertical="top" textRotation="90"/>
    </xf>
    <xf numFmtId="0" fontId="29" fillId="0" borderId="8" xfId="0" applyFont="1" applyBorder="1" applyAlignment="1">
      <alignment horizontal="center" vertical="top" textRotation="90"/>
    </xf>
    <xf numFmtId="0" fontId="29" fillId="0" borderId="9" xfId="0" applyFont="1" applyBorder="1" applyAlignment="1">
      <alignment horizontal="center" vertical="top" textRotation="90"/>
    </xf>
    <xf numFmtId="0" fontId="11" fillId="7" borderId="4" xfId="0" applyFont="1" applyFill="1" applyBorder="1" applyAlignment="1">
      <alignment horizontal="left" vertical="center" wrapText="1"/>
    </xf>
    <xf numFmtId="0" fontId="11" fillId="7" borderId="5" xfId="0" applyFont="1" applyFill="1" applyBorder="1" applyAlignment="1">
      <alignment horizontal="left" vertical="center" wrapText="1"/>
    </xf>
    <xf numFmtId="0" fontId="11" fillId="7" borderId="13" xfId="0" applyFont="1" applyFill="1" applyBorder="1" applyAlignment="1">
      <alignment horizontal="left" vertical="center" wrapText="1"/>
    </xf>
    <xf numFmtId="14" fontId="5" fillId="0" borderId="6" xfId="0" applyNumberFormat="1"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14" fontId="37" fillId="3" borderId="26" xfId="2" applyNumberFormat="1" applyFont="1" applyBorder="1" applyAlignment="1" applyProtection="1">
      <alignment horizontal="left" vertical="center"/>
      <protection locked="0"/>
    </xf>
    <xf numFmtId="0" fontId="37" fillId="3" borderId="27" xfId="2" applyFont="1" applyBorder="1" applyAlignment="1" applyProtection="1">
      <alignment horizontal="left" vertical="center"/>
      <protection locked="0"/>
    </xf>
    <xf numFmtId="0" fontId="37" fillId="3" borderId="28" xfId="2" applyFont="1" applyBorder="1" applyAlignment="1" applyProtection="1">
      <alignment horizontal="left" vertical="center"/>
      <protection locked="0"/>
    </xf>
    <xf numFmtId="0" fontId="9" fillId="4" borderId="0" xfId="0" applyFont="1" applyFill="1" applyAlignment="1">
      <alignment horizontal="left"/>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37" fillId="3" borderId="20" xfId="2" applyFont="1" applyBorder="1" applyAlignment="1" applyProtection="1">
      <alignment horizontal="left" vertical="center" wrapText="1"/>
      <protection locked="0"/>
    </xf>
    <xf numFmtId="0" fontId="37" fillId="3" borderId="21" xfId="2" applyFont="1" applyBorder="1" applyAlignment="1" applyProtection="1">
      <alignment horizontal="left" vertical="center" wrapText="1"/>
      <protection locked="0"/>
    </xf>
    <xf numFmtId="0" fontId="37" fillId="3" borderId="22" xfId="2" applyFont="1" applyBorder="1" applyAlignment="1" applyProtection="1">
      <alignment horizontal="left" vertical="center" wrapText="1"/>
      <protection locked="0"/>
    </xf>
    <xf numFmtId="0" fontId="18" fillId="8" borderId="0" xfId="0" applyFont="1" applyFill="1" applyAlignment="1">
      <alignment horizontal="center"/>
    </xf>
    <xf numFmtId="0" fontId="23" fillId="4" borderId="11" xfId="0" applyFont="1" applyFill="1" applyBorder="1" applyAlignment="1">
      <alignment horizontal="left" vertical="top" wrapText="1"/>
    </xf>
    <xf numFmtId="0" fontId="23" fillId="4" borderId="12" xfId="0" applyFont="1" applyFill="1" applyBorder="1" applyAlignment="1">
      <alignment horizontal="left" vertical="top" wrapText="1"/>
    </xf>
    <xf numFmtId="0" fontId="23" fillId="4" borderId="10" xfId="0" applyFont="1" applyFill="1" applyBorder="1" applyAlignment="1">
      <alignment horizontal="left" vertical="top" wrapText="1"/>
    </xf>
    <xf numFmtId="0" fontId="37" fillId="3" borderId="17" xfId="2" applyFont="1" applyBorder="1" applyAlignment="1" applyProtection="1">
      <alignment horizontal="left" vertical="center" wrapText="1"/>
      <protection locked="0"/>
    </xf>
    <xf numFmtId="0" fontId="37" fillId="3" borderId="18" xfId="2" applyFont="1" applyBorder="1" applyAlignment="1" applyProtection="1">
      <alignment horizontal="left" vertical="center" wrapText="1"/>
      <protection locked="0"/>
    </xf>
    <xf numFmtId="0" fontId="37" fillId="3" borderId="19" xfId="2" applyFont="1" applyBorder="1" applyAlignment="1" applyProtection="1">
      <alignment horizontal="left" vertical="center" wrapText="1"/>
      <protection locked="0"/>
    </xf>
    <xf numFmtId="14" fontId="37" fillId="3" borderId="23" xfId="2" applyNumberFormat="1" applyFont="1" applyBorder="1" applyAlignment="1" applyProtection="1">
      <alignment horizontal="left" vertical="center"/>
      <protection locked="0"/>
    </xf>
    <xf numFmtId="0" fontId="37" fillId="3" borderId="24" xfId="2" applyFont="1" applyBorder="1" applyAlignment="1" applyProtection="1">
      <alignment horizontal="left" vertical="center"/>
      <protection locked="0"/>
    </xf>
    <xf numFmtId="0" fontId="37" fillId="3" borderId="25" xfId="2" applyFont="1" applyBorder="1" applyAlignment="1" applyProtection="1">
      <alignment horizontal="left" vertical="center"/>
      <protection locked="0"/>
    </xf>
    <xf numFmtId="0" fontId="12" fillId="6" borderId="0" xfId="0" applyFont="1" applyFill="1" applyAlignment="1">
      <alignment horizontal="center" vertical="top" wrapText="1"/>
    </xf>
    <xf numFmtId="0" fontId="12" fillId="6" borderId="15" xfId="0" applyFont="1" applyFill="1" applyBorder="1" applyAlignment="1">
      <alignment horizontal="center" vertical="top" wrapText="1"/>
    </xf>
    <xf numFmtId="0" fontId="5" fillId="4" borderId="30" xfId="0" applyFont="1" applyFill="1" applyBorder="1" applyAlignment="1">
      <alignment vertical="top"/>
    </xf>
    <xf numFmtId="0" fontId="5" fillId="4" borderId="33" xfId="0" applyFont="1" applyFill="1" applyBorder="1" applyAlignment="1">
      <alignment vertical="top"/>
    </xf>
    <xf numFmtId="0" fontId="0" fillId="0" borderId="2" xfId="0" applyBorder="1" applyAlignment="1">
      <alignment horizontal="left" vertical="center"/>
    </xf>
    <xf numFmtId="0" fontId="12" fillId="6" borderId="11" xfId="0" applyFont="1" applyFill="1" applyBorder="1" applyAlignment="1">
      <alignment horizontal="left" vertical="center" wrapText="1"/>
    </xf>
    <xf numFmtId="0" fontId="12" fillId="6" borderId="12" xfId="0" applyFont="1" applyFill="1" applyBorder="1" applyAlignment="1">
      <alignment horizontal="left" vertical="center" wrapText="1"/>
    </xf>
    <xf numFmtId="0" fontId="12" fillId="6" borderId="10" xfId="0" applyFont="1" applyFill="1" applyBorder="1" applyAlignment="1">
      <alignment horizontal="left"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19" fillId="4" borderId="0" xfId="0" applyFont="1" applyFill="1" applyAlignment="1">
      <alignment horizontal="center"/>
    </xf>
    <xf numFmtId="0" fontId="0" fillId="4" borderId="0" xfId="0" applyFill="1" applyAlignment="1">
      <alignment horizontal="center"/>
    </xf>
    <xf numFmtId="0" fontId="10" fillId="4" borderId="0" xfId="0" applyFont="1" applyFill="1" applyAlignment="1">
      <alignment horizontal="right"/>
    </xf>
    <xf numFmtId="0" fontId="8" fillId="3" borderId="2" xfId="2" applyFont="1" applyBorder="1" applyAlignment="1" applyProtection="1">
      <alignment horizontal="center"/>
      <protection locked="0"/>
    </xf>
    <xf numFmtId="0" fontId="31" fillId="4" borderId="0" xfId="0" applyFont="1" applyFill="1" applyAlignment="1">
      <alignment horizontal="left"/>
    </xf>
    <xf numFmtId="0" fontId="11" fillId="8" borderId="9" xfId="0" applyFont="1" applyFill="1" applyBorder="1" applyAlignment="1">
      <alignment horizontal="center" vertical="center"/>
    </xf>
    <xf numFmtId="0" fontId="11" fillId="8" borderId="0" xfId="0" applyFont="1" applyFill="1" applyAlignment="1">
      <alignment horizontal="center" vertical="center"/>
    </xf>
    <xf numFmtId="0" fontId="24" fillId="19" borderId="51" xfId="0" applyFont="1" applyFill="1" applyBorder="1" applyAlignment="1">
      <alignment horizontal="left" vertical="center" wrapText="1"/>
    </xf>
    <xf numFmtId="0" fontId="24" fillId="19" borderId="70" xfId="0" applyFont="1" applyFill="1" applyBorder="1" applyAlignment="1">
      <alignment horizontal="left" vertical="center" wrapText="1"/>
    </xf>
    <xf numFmtId="0" fontId="16" fillId="19" borderId="71" xfId="0" applyFont="1" applyFill="1" applyBorder="1" applyAlignment="1">
      <alignment horizontal="left" vertical="center" wrapText="1"/>
    </xf>
    <xf numFmtId="0" fontId="16" fillId="19" borderId="73" xfId="0" applyFont="1" applyFill="1" applyBorder="1" applyAlignment="1">
      <alignment horizontal="left" vertical="center" wrapText="1"/>
    </xf>
    <xf numFmtId="0" fontId="16" fillId="19" borderId="75" xfId="0" applyFont="1" applyFill="1" applyBorder="1" applyAlignment="1">
      <alignment horizontal="left" vertical="center" wrapText="1"/>
    </xf>
    <xf numFmtId="0" fontId="24" fillId="21" borderId="57" xfId="0" applyFont="1" applyFill="1" applyBorder="1" applyAlignment="1">
      <alignment horizontal="left" vertical="center" wrapText="1"/>
    </xf>
    <xf numFmtId="0" fontId="24" fillId="21" borderId="55" xfId="0" applyFont="1" applyFill="1" applyBorder="1" applyAlignment="1">
      <alignment horizontal="left" vertical="center" wrapText="1"/>
    </xf>
    <xf numFmtId="0" fontId="24" fillId="21" borderId="58" xfId="0" applyFont="1" applyFill="1" applyBorder="1" applyAlignment="1">
      <alignment horizontal="left" vertical="center" wrapText="1"/>
    </xf>
    <xf numFmtId="0" fontId="24" fillId="21" borderId="54" xfId="0" applyFont="1" applyFill="1" applyBorder="1" applyAlignment="1">
      <alignment horizontal="left" vertical="center" wrapText="1"/>
    </xf>
    <xf numFmtId="0" fontId="24" fillId="21" borderId="49" xfId="0" applyFont="1" applyFill="1" applyBorder="1" applyAlignment="1">
      <alignment horizontal="left" vertical="center" wrapText="1"/>
    </xf>
    <xf numFmtId="0" fontId="24" fillId="19" borderId="71" xfId="0" applyFont="1" applyFill="1" applyBorder="1" applyAlignment="1">
      <alignment horizontal="left" vertical="center" wrapText="1"/>
    </xf>
    <xf numFmtId="0" fontId="24" fillId="19" borderId="75" xfId="0" applyFont="1" applyFill="1" applyBorder="1" applyAlignment="1">
      <alignment horizontal="left" vertical="center" wrapText="1"/>
    </xf>
    <xf numFmtId="0" fontId="24" fillId="21" borderId="59" xfId="0" applyFont="1" applyFill="1" applyBorder="1" applyAlignment="1">
      <alignment horizontal="left" vertical="center" wrapText="1"/>
    </xf>
    <xf numFmtId="0" fontId="24" fillId="21" borderId="72" xfId="0" applyFont="1" applyFill="1" applyBorder="1" applyAlignment="1">
      <alignment horizontal="left" vertical="center" wrapText="1"/>
    </xf>
    <xf numFmtId="0" fontId="24" fillId="21" borderId="63" xfId="0" applyFont="1" applyFill="1" applyBorder="1" applyAlignment="1">
      <alignment horizontal="left" vertical="center" wrapText="1"/>
    </xf>
    <xf numFmtId="0" fontId="24" fillId="21" borderId="76" xfId="0" applyFont="1" applyFill="1" applyBorder="1" applyAlignment="1">
      <alignment horizontal="left" vertical="center" wrapText="1"/>
    </xf>
    <xf numFmtId="0" fontId="24" fillId="0" borderId="51" xfId="0" applyFont="1" applyBorder="1" applyAlignment="1">
      <alignment horizontal="left" vertical="center" wrapText="1"/>
    </xf>
    <xf numFmtId="0" fontId="24" fillId="0" borderId="70" xfId="0" applyFont="1" applyBorder="1" applyAlignment="1">
      <alignment horizontal="left" vertical="center" wrapText="1"/>
    </xf>
    <xf numFmtId="0" fontId="0" fillId="0" borderId="74" xfId="0" applyBorder="1" applyAlignment="1">
      <alignment horizontal="center"/>
    </xf>
    <xf numFmtId="0" fontId="39" fillId="20" borderId="67" xfId="0" applyFont="1" applyFill="1" applyBorder="1" applyAlignment="1">
      <alignment horizontal="left" vertical="center" wrapText="1"/>
    </xf>
    <xf numFmtId="0" fontId="39" fillId="20" borderId="68" xfId="0" applyFont="1" applyFill="1" applyBorder="1" applyAlignment="1">
      <alignment horizontal="left" vertical="center" wrapText="1"/>
    </xf>
    <xf numFmtId="0" fontId="24" fillId="21" borderId="61" xfId="0" applyFont="1" applyFill="1" applyBorder="1" applyAlignment="1">
      <alignment horizontal="left" vertical="center" wrapText="1"/>
    </xf>
    <xf numFmtId="0" fontId="24" fillId="21" borderId="74" xfId="0" applyFont="1" applyFill="1" applyBorder="1" applyAlignment="1">
      <alignment horizontal="left" vertical="center" wrapText="1"/>
    </xf>
    <xf numFmtId="0" fontId="48" fillId="8" borderId="61" xfId="0" applyFont="1" applyFill="1" applyBorder="1" applyAlignment="1">
      <alignment horizontal="center"/>
    </xf>
    <xf numFmtId="0" fontId="48" fillId="8" borderId="0" xfId="0" applyFont="1" applyFill="1" applyAlignment="1">
      <alignment horizontal="center"/>
    </xf>
    <xf numFmtId="0" fontId="48" fillId="8" borderId="87" xfId="0" applyFont="1" applyFill="1" applyBorder="1" applyAlignment="1">
      <alignment horizontal="center"/>
    </xf>
    <xf numFmtId="0" fontId="48" fillId="8" borderId="88" xfId="0" applyFont="1" applyFill="1" applyBorder="1" applyAlignment="1">
      <alignment horizontal="center"/>
    </xf>
    <xf numFmtId="0" fontId="44" fillId="0" borderId="0" xfId="0" applyFont="1" applyAlignment="1">
      <alignment horizontal="center" vertical="top" wrapText="1"/>
    </xf>
    <xf numFmtId="0" fontId="75" fillId="0" borderId="132" xfId="0" applyFont="1" applyBorder="1" applyAlignment="1">
      <alignment horizontal="center" vertical="center"/>
    </xf>
    <xf numFmtId="0" fontId="75" fillId="0" borderId="12" xfId="0" applyFont="1" applyBorder="1" applyAlignment="1">
      <alignment horizontal="center" vertical="center"/>
    </xf>
    <xf numFmtId="0" fontId="75" fillId="0" borderId="157" xfId="0" applyFont="1" applyBorder="1" applyAlignment="1">
      <alignment horizontal="center" vertical="center"/>
    </xf>
    <xf numFmtId="0" fontId="66" fillId="28" borderId="59" xfId="0" applyFont="1" applyFill="1" applyBorder="1" applyAlignment="1">
      <alignment horizontal="center" vertical="center"/>
    </xf>
    <xf numFmtId="0" fontId="66" fillId="28" borderId="61" xfId="0" applyFont="1" applyFill="1" applyBorder="1" applyAlignment="1">
      <alignment horizontal="center" vertical="center"/>
    </xf>
    <xf numFmtId="0" fontId="66" fillId="28" borderId="63" xfId="0" applyFont="1" applyFill="1" applyBorder="1" applyAlignment="1">
      <alignment horizontal="center" vertical="center"/>
    </xf>
    <xf numFmtId="0" fontId="71" fillId="26" borderId="55" xfId="0" applyFont="1" applyFill="1" applyBorder="1" applyAlignment="1">
      <alignment horizontal="center" vertical="center" wrapText="1"/>
    </xf>
    <xf numFmtId="0" fontId="71" fillId="27" borderId="54" xfId="0" applyFont="1" applyFill="1" applyBorder="1" applyAlignment="1">
      <alignment horizontal="center" vertical="center" wrapText="1"/>
    </xf>
    <xf numFmtId="0" fontId="71" fillId="27" borderId="55" xfId="0" applyFont="1" applyFill="1" applyBorder="1" applyAlignment="1">
      <alignment horizontal="center" vertical="center" wrapText="1"/>
    </xf>
    <xf numFmtId="0" fontId="71" fillId="27" borderId="49" xfId="0" applyFont="1" applyFill="1" applyBorder="1" applyAlignment="1">
      <alignment horizontal="center" vertical="center" wrapText="1"/>
    </xf>
    <xf numFmtId="0" fontId="66" fillId="28" borderId="55" xfId="0" applyFont="1" applyFill="1" applyBorder="1" applyAlignment="1">
      <alignment horizontal="center" vertical="center" wrapText="1"/>
    </xf>
    <xf numFmtId="0" fontId="66" fillId="28" borderId="49" xfId="0" applyFont="1" applyFill="1" applyBorder="1" applyAlignment="1">
      <alignment horizontal="center" vertical="center" wrapText="1"/>
    </xf>
    <xf numFmtId="0" fontId="75" fillId="26" borderId="55" xfId="0" applyFont="1" applyFill="1" applyBorder="1" applyAlignment="1">
      <alignment horizontal="center" vertical="center"/>
    </xf>
    <xf numFmtId="0" fontId="75" fillId="26" borderId="49" xfId="0" applyFont="1" applyFill="1" applyBorder="1" applyAlignment="1">
      <alignment horizontal="center" vertical="center"/>
    </xf>
    <xf numFmtId="0" fontId="74" fillId="0" borderId="132" xfId="0" applyFont="1" applyBorder="1" applyAlignment="1">
      <alignment horizontal="center" vertical="center"/>
    </xf>
    <xf numFmtId="0" fontId="74" fillId="0" borderId="12" xfId="0" applyFont="1" applyBorder="1" applyAlignment="1">
      <alignment horizontal="center" vertical="center"/>
    </xf>
    <xf numFmtId="0" fontId="74" fillId="0" borderId="157" xfId="0" applyFont="1" applyBorder="1" applyAlignment="1">
      <alignment horizontal="center" vertical="center"/>
    </xf>
    <xf numFmtId="0" fontId="71" fillId="27" borderId="142" xfId="0" applyFont="1" applyFill="1" applyBorder="1" applyAlignment="1">
      <alignment horizontal="center" vertical="center"/>
    </xf>
    <xf numFmtId="0" fontId="71" fillId="27" borderId="132" xfId="0" applyFont="1" applyFill="1" applyBorder="1" applyAlignment="1">
      <alignment horizontal="center" vertical="center"/>
    </xf>
    <xf numFmtId="0" fontId="71" fillId="27" borderId="147" xfId="0" applyFont="1" applyFill="1" applyBorder="1" applyAlignment="1">
      <alignment horizontal="center" vertical="center"/>
    </xf>
    <xf numFmtId="0" fontId="66" fillId="9" borderId="119" xfId="0" applyFont="1" applyFill="1" applyBorder="1" applyAlignment="1">
      <alignment horizontal="left" vertical="center" wrapText="1"/>
    </xf>
    <xf numFmtId="0" fontId="66" fillId="9" borderId="108" xfId="0" applyFont="1" applyFill="1" applyBorder="1" applyAlignment="1">
      <alignment horizontal="left" vertical="center" wrapText="1"/>
    </xf>
    <xf numFmtId="0" fontId="66" fillId="11" borderId="51" xfId="0" applyFont="1" applyFill="1" applyBorder="1" applyAlignment="1">
      <alignment horizontal="center" vertical="center" wrapText="1"/>
    </xf>
    <xf numFmtId="0" fontId="66" fillId="11" borderId="52" xfId="0" applyFont="1" applyFill="1" applyBorder="1" applyAlignment="1">
      <alignment horizontal="center" vertical="center" wrapText="1"/>
    </xf>
    <xf numFmtId="0" fontId="68" fillId="8" borderId="37" xfId="0" applyFont="1" applyFill="1" applyBorder="1" applyAlignment="1">
      <alignment horizontal="center" vertical="center" wrapText="1"/>
    </xf>
    <xf numFmtId="0" fontId="68" fillId="8" borderId="16" xfId="0" applyFont="1" applyFill="1" applyBorder="1" applyAlignment="1">
      <alignment horizontal="center" vertical="center" wrapText="1"/>
    </xf>
    <xf numFmtId="0" fontId="70" fillId="8" borderId="122" xfId="0" applyFont="1" applyFill="1" applyBorder="1" applyAlignment="1">
      <alignment horizontal="left" vertical="top" wrapText="1"/>
    </xf>
    <xf numFmtId="0" fontId="70" fillId="8" borderId="86" xfId="0" applyFont="1" applyFill="1" applyBorder="1" applyAlignment="1">
      <alignment horizontal="left" vertical="top" wrapText="1"/>
    </xf>
    <xf numFmtId="0" fontId="70" fillId="8" borderId="123" xfId="0" applyFont="1" applyFill="1" applyBorder="1" applyAlignment="1">
      <alignment horizontal="left" vertical="top" wrapText="1"/>
    </xf>
    <xf numFmtId="0" fontId="71" fillId="26" borderId="124" xfId="0" applyFont="1" applyFill="1" applyBorder="1" applyAlignment="1">
      <alignment horizontal="center" vertical="center"/>
    </xf>
    <xf numFmtId="0" fontId="71" fillId="26" borderId="132" xfId="0" applyFont="1" applyFill="1" applyBorder="1" applyAlignment="1">
      <alignment horizontal="center" vertical="center"/>
    </xf>
    <xf numFmtId="0" fontId="71" fillId="26" borderId="136" xfId="0" applyFont="1" applyFill="1" applyBorder="1" applyAlignment="1">
      <alignment horizontal="center" vertical="center"/>
    </xf>
  </cellXfs>
  <cellStyles count="6">
    <cellStyle name="Hyperlink" xfId="5" builtinId="8"/>
    <cellStyle name="Input" xfId="2" builtinId="20"/>
    <cellStyle name="Neutral" xfId="1" builtinId="28"/>
    <cellStyle name="Normal" xfId="0" builtinId="0"/>
    <cellStyle name="Normal 2" xfId="3" xr:uid="{FE61058A-1E23-4163-8D13-6208EB40375E}"/>
    <cellStyle name="Per cent 2" xfId="4" xr:uid="{7ED301F4-D903-4857-981B-EFD3BBA9165F}"/>
  </cellStyles>
  <dxfs count="72">
    <dxf>
      <fill>
        <patternFill>
          <bgColor rgb="FFFF0000"/>
        </patternFill>
      </fill>
    </dxf>
    <dxf>
      <fill>
        <patternFill>
          <bgColor rgb="FFFFC000"/>
        </patternFill>
      </fill>
    </dxf>
    <dxf>
      <fill>
        <patternFill>
          <bgColor theme="9"/>
        </patternFill>
      </fill>
    </dxf>
    <dxf>
      <font>
        <b/>
        <i val="0"/>
        <color theme="9"/>
      </font>
    </dxf>
    <dxf>
      <font>
        <b/>
        <i val="0"/>
        <color rgb="FFFF0000"/>
      </font>
    </dxf>
    <dxf>
      <fill>
        <patternFill>
          <bgColor rgb="FFFF0000"/>
        </patternFill>
      </fill>
    </dxf>
    <dxf>
      <fill>
        <patternFill>
          <bgColor rgb="FFFFC000"/>
        </patternFill>
      </fill>
    </dxf>
    <dxf>
      <fill>
        <patternFill>
          <bgColor theme="9"/>
        </patternFill>
      </fill>
    </dxf>
    <dxf>
      <fill>
        <patternFill>
          <bgColor rgb="FFFF0000"/>
        </patternFill>
      </fill>
    </dxf>
    <dxf>
      <fill>
        <patternFill>
          <bgColor rgb="FFFFC000"/>
        </patternFill>
      </fill>
    </dxf>
    <dxf>
      <fill>
        <patternFill>
          <bgColor theme="9"/>
        </patternFill>
      </fill>
    </dxf>
    <dxf>
      <font>
        <b/>
        <i val="0"/>
        <color theme="9"/>
      </font>
    </dxf>
    <dxf>
      <font>
        <b/>
        <i val="0"/>
        <color rgb="FFFF0000"/>
      </font>
    </dxf>
    <dxf>
      <font>
        <b/>
        <i val="0"/>
        <color theme="9"/>
      </font>
    </dxf>
    <dxf>
      <font>
        <b/>
        <i val="0"/>
        <color rgb="FFFF0000"/>
      </font>
    </dxf>
    <dxf>
      <font>
        <b/>
        <i val="0"/>
        <color theme="9"/>
      </font>
    </dxf>
    <dxf>
      <font>
        <b/>
        <i val="0"/>
        <color rgb="FFFF0000"/>
      </font>
    </dxf>
    <dxf>
      <font>
        <b/>
        <i val="0"/>
        <color rgb="FFFF0000"/>
      </font>
    </dxf>
    <dxf>
      <font>
        <b/>
        <i val="0"/>
        <color theme="0"/>
      </font>
      <fill>
        <patternFill>
          <bgColor rgb="FFFF0000"/>
        </patternFill>
      </fill>
    </dxf>
    <dxf>
      <font>
        <b/>
        <i val="0"/>
        <color theme="0"/>
      </font>
      <fill>
        <patternFill>
          <bgColor rgb="FF00B050"/>
        </patternFill>
      </fill>
    </dxf>
    <dxf>
      <font>
        <b val="0"/>
        <i val="0"/>
        <color auto="1"/>
      </font>
      <fill>
        <patternFill>
          <bgColor rgb="FFFFC000"/>
        </patternFill>
      </fill>
    </dxf>
    <dxf>
      <font>
        <b/>
        <i val="0"/>
        <color theme="0"/>
      </font>
      <fill>
        <patternFill>
          <bgColor rgb="FFFF0000"/>
        </patternFill>
      </fill>
    </dxf>
    <dxf>
      <font>
        <b val="0"/>
        <i val="0"/>
        <color auto="1"/>
      </font>
      <fill>
        <patternFill>
          <bgColor rgb="FFFFFF00"/>
        </patternFill>
      </fill>
    </dxf>
    <dxf>
      <font>
        <b val="0"/>
        <i val="0"/>
        <color auto="1"/>
      </font>
      <fill>
        <patternFill>
          <bgColor rgb="FF92D050"/>
        </patternFill>
      </fill>
    </dxf>
    <dxf>
      <font>
        <b/>
        <i val="0"/>
        <color theme="0"/>
      </font>
      <fill>
        <patternFill>
          <bgColor rgb="FF00B050"/>
        </patternFill>
      </fill>
    </dxf>
    <dxf>
      <font>
        <b val="0"/>
        <i val="0"/>
        <color theme="0"/>
      </font>
      <fill>
        <patternFill>
          <bgColor rgb="FFFF0000"/>
        </patternFill>
      </fill>
    </dxf>
    <dxf>
      <fill>
        <patternFill>
          <bgColor rgb="FFFFC000"/>
        </patternFill>
      </fill>
    </dxf>
    <dxf>
      <fill>
        <patternFill>
          <bgColor rgb="FFFFFF00"/>
        </patternFill>
      </fill>
    </dxf>
    <dxf>
      <fill>
        <patternFill>
          <bgColor rgb="FF92D050"/>
        </patternFill>
      </fill>
    </dxf>
    <dxf>
      <font>
        <b/>
        <i val="0"/>
      </font>
      <fill>
        <patternFill>
          <bgColor rgb="FF00B050"/>
        </patternFill>
      </fill>
    </dxf>
    <dxf>
      <fill>
        <patternFill>
          <bgColor rgb="FF00B050"/>
        </patternFill>
      </fill>
    </dxf>
    <dxf>
      <fill>
        <patternFill>
          <bgColor rgb="FF92D050"/>
        </patternFill>
      </fill>
    </dxf>
    <dxf>
      <fill>
        <patternFill>
          <bgColor rgb="FFFFFF00"/>
        </patternFill>
      </fill>
    </dxf>
    <dxf>
      <fill>
        <patternFill>
          <bgColor rgb="FFFFC000"/>
        </patternFill>
      </fill>
    </dxf>
    <dxf>
      <font>
        <b/>
        <i val="0"/>
        <color theme="0"/>
      </font>
      <fill>
        <patternFill>
          <bgColor rgb="FFC00000"/>
        </patternFill>
      </fill>
    </dxf>
    <dxf>
      <fill>
        <patternFill>
          <bgColor rgb="FFFFC000"/>
        </patternFill>
      </fill>
    </dxf>
    <dxf>
      <fill>
        <patternFill>
          <bgColor rgb="FFFFFF00"/>
        </patternFill>
      </fill>
    </dxf>
    <dxf>
      <fill>
        <patternFill>
          <bgColor rgb="FF92D050"/>
        </patternFill>
      </fill>
    </dxf>
    <dxf>
      <font>
        <b/>
        <i val="0"/>
      </font>
      <fill>
        <patternFill>
          <bgColor rgb="FF00B050"/>
        </patternFill>
      </fill>
    </dxf>
    <dxf>
      <font>
        <color theme="0"/>
      </font>
    </dxf>
    <dxf>
      <font>
        <color rgb="FF006100"/>
      </font>
      <fill>
        <patternFill>
          <bgColor rgb="FFC6EFCE"/>
        </patternFill>
      </fill>
    </dxf>
    <dxf>
      <fill>
        <patternFill>
          <bgColor rgb="FFFFEB9C"/>
        </patternFill>
      </fill>
    </dxf>
    <dxf>
      <fill>
        <patternFill>
          <bgColor rgb="FFFFEB9C"/>
        </patternFill>
      </fill>
    </dxf>
    <dxf>
      <font>
        <color theme="0"/>
      </font>
      <fill>
        <patternFill>
          <bgColor rgb="FF00B050"/>
        </patternFill>
      </fill>
    </dxf>
    <dxf>
      <font>
        <color theme="0"/>
      </font>
      <fill>
        <patternFill>
          <bgColor rgb="FFFF0000"/>
        </patternFill>
      </fill>
    </dxf>
    <dxf>
      <fill>
        <patternFill>
          <bgColor rgb="FFFFEB9C"/>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ont>
        <color theme="0"/>
      </font>
      <fill>
        <patternFill>
          <bgColor rgb="FF00B050"/>
        </patternFill>
      </fill>
    </dxf>
    <dxf>
      <font>
        <color theme="0"/>
      </font>
      <fill>
        <patternFill>
          <bgColor rgb="FFFF0000"/>
        </patternFill>
      </fill>
    </dxf>
    <dxf>
      <font>
        <color rgb="FF9C0006"/>
      </font>
      <fill>
        <patternFill>
          <bgColor rgb="FFFFC7CE"/>
        </patternFill>
      </fill>
    </dxf>
    <dxf>
      <numFmt numFmtId="0" formatCode="General"/>
      <protection locked="1" hidden="0"/>
    </dxf>
    <dxf>
      <numFmt numFmtId="0" formatCode="General"/>
      <alignment horizontal="general" vertical="top" textRotation="0" wrapText="1" indent="0" justifyLastLine="0" shrinkToFit="0" readingOrder="0"/>
      <protection locked="1" hidden="0"/>
    </dxf>
    <dxf>
      <numFmt numFmtId="0" formatCode="General"/>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0" indent="0" justifyLastLine="0" shrinkToFit="0" readingOrder="0"/>
      <protection locked="1" hidden="0"/>
    </dxf>
    <dxf>
      <alignment horizontal="general" vertical="top" textRotation="0" wrapText="0" indent="0" justifyLastLine="0" shrinkToFit="0" readingOrder="0"/>
      <protection locked="1" hidden="0"/>
    </dxf>
    <dxf>
      <alignment horizontal="general" vertical="top" textRotation="0" wrapText="0" indent="0" justifyLastLine="0" shrinkToFit="0" readingOrder="0"/>
      <protection locked="1" hidden="0"/>
    </dxf>
    <dxf>
      <alignment horizontal="general" vertical="top" textRotation="0" wrapText="0" indent="0" justifyLastLine="0" shrinkToFit="0" readingOrder="0"/>
      <protection locked="1" hidden="0"/>
    </dxf>
    <dxf>
      <alignment horizontal="general" vertical="top" textRotation="0" wrapText="0" indent="0" justifyLastLine="0" shrinkToFit="0" readingOrder="0"/>
      <protection locked="1" hidden="0"/>
    </dxf>
    <dxf>
      <numFmt numFmtId="0" formatCode="General"/>
      <alignment horizontal="general" vertical="top" textRotation="0" wrapText="0" indent="0" justifyLastLine="0" shrinkToFit="0" readingOrder="0"/>
      <protection locked="1" hidden="0"/>
    </dxf>
    <dxf>
      <numFmt numFmtId="0" formatCode="General"/>
      <alignment horizontal="general" vertical="top" textRotation="0" wrapText="0" indent="0" justifyLastLine="0" shrinkToFit="0" readingOrder="0"/>
      <protection locked="1" hidden="0"/>
    </dxf>
    <dxf>
      <numFmt numFmtId="0" formatCode="General"/>
      <alignment horizontal="general" vertical="top" textRotation="0" wrapText="0" indent="0" justifyLastLine="0" shrinkToFit="0" readingOrder="0"/>
      <protection locked="1" hidden="0"/>
    </dxf>
    <dxf>
      <numFmt numFmtId="0" formatCode="General"/>
      <alignment horizontal="general" vertical="top" textRotation="0" wrapText="0" indent="0" justifyLastLine="0" shrinkToFit="0" readingOrder="0"/>
    </dxf>
    <dxf>
      <numFmt numFmtId="19" formatCode="dd/mm/yyyy"/>
      <alignment horizontal="general" vertical="top" textRotation="0" wrapText="0" indent="0" justifyLastLine="0" shrinkToFit="0" readingOrder="0"/>
    </dxf>
    <dxf>
      <alignment horizontal="general" vertical="top" textRotation="0" wrapText="0" indent="0" justifyLastLine="0" shrinkToFit="0" readingOrder="0"/>
      <protection locked="1" hidden="0"/>
    </dxf>
    <dxf>
      <protection locked="1" hidden="0"/>
    </dxf>
    <dxf>
      <font>
        <b/>
        <color rgb="FFFFFFFF"/>
      </font>
      <fill>
        <patternFill patternType="solid">
          <fgColor indexed="64"/>
          <bgColor rgb="FF1F4E78"/>
        </patternFill>
      </fill>
      <alignment horizontal="center"/>
      <protection locked="1" hidden="0"/>
    </dxf>
  </dxfs>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tx>
            <c:strRef>
              <c:f>'Trust Response Calc'!$K$18</c:f>
              <c:strCache>
                <c:ptCount val="1"/>
                <c:pt idx="0">
                  <c:v>Performance Data</c:v>
                </c:pt>
              </c:strCache>
            </c:strRef>
          </c:tx>
          <c:spPr>
            <a:ln>
              <a:noFill/>
            </a:ln>
          </c:spPr>
          <c:dPt>
            <c:idx val="0"/>
            <c:bubble3D val="0"/>
            <c:spPr>
              <a:solidFill>
                <a:srgbClr val="FF0000"/>
              </a:solidFill>
              <a:ln w="19050">
                <a:noFill/>
              </a:ln>
              <a:effectLst/>
            </c:spPr>
            <c:extLst>
              <c:ext xmlns:c16="http://schemas.microsoft.com/office/drawing/2014/chart" uri="{C3380CC4-5D6E-409C-BE32-E72D297353CC}">
                <c16:uniqueId val="{00000001-A41A-49FF-83F9-B539705DBC6F}"/>
              </c:ext>
            </c:extLst>
          </c:dPt>
          <c:dPt>
            <c:idx val="1"/>
            <c:bubble3D val="0"/>
            <c:spPr>
              <a:solidFill>
                <a:srgbClr val="FFC000"/>
              </a:solidFill>
              <a:ln w="19050">
                <a:noFill/>
              </a:ln>
              <a:effectLst/>
            </c:spPr>
            <c:extLst>
              <c:ext xmlns:c16="http://schemas.microsoft.com/office/drawing/2014/chart" uri="{C3380CC4-5D6E-409C-BE32-E72D297353CC}">
                <c16:uniqueId val="{00000003-A41A-49FF-83F9-B539705DBC6F}"/>
              </c:ext>
            </c:extLst>
          </c:dPt>
          <c:dPt>
            <c:idx val="2"/>
            <c:bubble3D val="0"/>
            <c:spPr>
              <a:solidFill>
                <a:srgbClr val="FFFF00"/>
              </a:solidFill>
              <a:ln w="19050">
                <a:noFill/>
              </a:ln>
              <a:effectLst/>
            </c:spPr>
            <c:extLst>
              <c:ext xmlns:c16="http://schemas.microsoft.com/office/drawing/2014/chart" uri="{C3380CC4-5D6E-409C-BE32-E72D297353CC}">
                <c16:uniqueId val="{00000005-A41A-49FF-83F9-B539705DBC6F}"/>
              </c:ext>
            </c:extLst>
          </c:dPt>
          <c:dPt>
            <c:idx val="3"/>
            <c:bubble3D val="0"/>
            <c:spPr>
              <a:solidFill>
                <a:srgbClr val="92D050"/>
              </a:solidFill>
              <a:ln w="19050">
                <a:noFill/>
              </a:ln>
              <a:effectLst/>
            </c:spPr>
            <c:extLst>
              <c:ext xmlns:c16="http://schemas.microsoft.com/office/drawing/2014/chart" uri="{C3380CC4-5D6E-409C-BE32-E72D297353CC}">
                <c16:uniqueId val="{00000007-A41A-49FF-83F9-B539705DBC6F}"/>
              </c:ext>
            </c:extLst>
          </c:dPt>
          <c:dPt>
            <c:idx val="4"/>
            <c:bubble3D val="0"/>
            <c:spPr>
              <a:solidFill>
                <a:srgbClr val="00B050"/>
              </a:solidFill>
              <a:ln w="19050">
                <a:noFill/>
              </a:ln>
              <a:effectLst/>
            </c:spPr>
            <c:extLst>
              <c:ext xmlns:c16="http://schemas.microsoft.com/office/drawing/2014/chart" uri="{C3380CC4-5D6E-409C-BE32-E72D297353CC}">
                <c16:uniqueId val="{00000009-A41A-49FF-83F9-B539705DBC6F}"/>
              </c:ext>
            </c:extLst>
          </c:dPt>
          <c:dPt>
            <c:idx val="5"/>
            <c:bubble3D val="0"/>
            <c:spPr>
              <a:noFill/>
              <a:ln w="19050">
                <a:noFill/>
              </a:ln>
              <a:effectLst/>
            </c:spPr>
            <c:extLst>
              <c:ext xmlns:c16="http://schemas.microsoft.com/office/drawing/2014/chart" uri="{C3380CC4-5D6E-409C-BE32-E72D297353CC}">
                <c16:uniqueId val="{0000000B-A41A-49FF-83F9-B539705DBC6F}"/>
              </c:ext>
            </c:extLst>
          </c:dPt>
          <c:cat>
            <c:strRef>
              <c:f>'[1]Acute Response Dash Calcs'!$K$19:$K$23</c:f>
              <c:strCache>
                <c:ptCount val="5"/>
                <c:pt idx="1">
                  <c:v>1 - Not ready</c:v>
                </c:pt>
                <c:pt idx="2">
                  <c:v>2 - somewhat ready</c:v>
                </c:pt>
                <c:pt idx="3">
                  <c:v>3 - maturing readiness</c:v>
                </c:pt>
                <c:pt idx="4">
                  <c:v>4 - established readiness</c:v>
                </c:pt>
              </c:strCache>
            </c:strRef>
          </c:cat>
          <c:val>
            <c:numRef>
              <c:f>'Trust Response Calc'!$L$19:$L$24</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C-A41A-49FF-83F9-B539705DBC6F}"/>
            </c:ext>
          </c:extLst>
        </c:ser>
        <c:ser>
          <c:idx val="1"/>
          <c:order val="1"/>
          <c:tx>
            <c:strRef>
              <c:f>'Trust Response Calc'!$Q$18</c:f>
              <c:strCache>
                <c:ptCount val="1"/>
                <c:pt idx="0">
                  <c:v>Chart Data</c:v>
                </c:pt>
              </c:strCache>
            </c:strRef>
          </c:tx>
          <c:spPr>
            <a:noFill/>
            <a:ln>
              <a:noFill/>
            </a:ln>
          </c:spPr>
          <c:dPt>
            <c:idx val="0"/>
            <c:bubble3D val="0"/>
            <c:spPr>
              <a:noFill/>
              <a:ln w="19050">
                <a:noFill/>
              </a:ln>
              <a:effectLst/>
            </c:spPr>
            <c:extLst>
              <c:ext xmlns:c16="http://schemas.microsoft.com/office/drawing/2014/chart" uri="{C3380CC4-5D6E-409C-BE32-E72D297353CC}">
                <c16:uniqueId val="{0000000E-A41A-49FF-83F9-B539705DBC6F}"/>
              </c:ext>
            </c:extLst>
          </c:dPt>
          <c:dPt>
            <c:idx val="1"/>
            <c:bubble3D val="0"/>
            <c:spPr>
              <a:noFill/>
              <a:ln w="19050">
                <a:noFill/>
              </a:ln>
              <a:effectLst/>
            </c:spPr>
            <c:extLst>
              <c:ext xmlns:c16="http://schemas.microsoft.com/office/drawing/2014/chart" uri="{C3380CC4-5D6E-409C-BE32-E72D297353CC}">
                <c16:uniqueId val="{00000010-A41A-49FF-83F9-B539705DBC6F}"/>
              </c:ext>
            </c:extLst>
          </c:dPt>
          <c:dPt>
            <c:idx val="2"/>
            <c:bubble3D val="0"/>
            <c:spPr>
              <a:noFill/>
              <a:ln w="19050">
                <a:noFill/>
              </a:ln>
              <a:effectLst/>
            </c:spPr>
            <c:extLst>
              <c:ext xmlns:c16="http://schemas.microsoft.com/office/drawing/2014/chart" uri="{C3380CC4-5D6E-409C-BE32-E72D297353CC}">
                <c16:uniqueId val="{00000012-A41A-49FF-83F9-B539705DBC6F}"/>
              </c:ext>
            </c:extLst>
          </c:dPt>
          <c:dPt>
            <c:idx val="3"/>
            <c:bubble3D val="0"/>
            <c:spPr>
              <a:noFill/>
              <a:ln w="19050">
                <a:noFill/>
              </a:ln>
              <a:effectLst/>
            </c:spPr>
            <c:extLst>
              <c:ext xmlns:c16="http://schemas.microsoft.com/office/drawing/2014/chart" uri="{C3380CC4-5D6E-409C-BE32-E72D297353CC}">
                <c16:uniqueId val="{00000014-A41A-49FF-83F9-B539705DBC6F}"/>
              </c:ext>
            </c:extLst>
          </c:dPt>
          <c:dPt>
            <c:idx val="4"/>
            <c:bubble3D val="0"/>
            <c:spPr>
              <a:noFill/>
              <a:ln w="19050">
                <a:noFill/>
              </a:ln>
              <a:effectLst/>
            </c:spPr>
            <c:extLst>
              <c:ext xmlns:c16="http://schemas.microsoft.com/office/drawing/2014/chart" uri="{C3380CC4-5D6E-409C-BE32-E72D297353CC}">
                <c16:uniqueId val="{00000016-A41A-49FF-83F9-B539705DBC6F}"/>
              </c:ext>
            </c:extLst>
          </c:dPt>
          <c:dPt>
            <c:idx val="5"/>
            <c:bubble3D val="0"/>
            <c:spPr>
              <a:noFill/>
              <a:ln w="19050">
                <a:noFill/>
              </a:ln>
              <a:effectLst/>
            </c:spPr>
            <c:extLst>
              <c:ext xmlns:c16="http://schemas.microsoft.com/office/drawing/2014/chart" uri="{C3380CC4-5D6E-409C-BE32-E72D297353CC}">
                <c16:uniqueId val="{00000018-A41A-49FF-83F9-B539705DBC6F}"/>
              </c:ext>
            </c:extLst>
          </c:dPt>
          <c:dPt>
            <c:idx val="6"/>
            <c:bubble3D val="0"/>
            <c:spPr>
              <a:noFill/>
              <a:ln w="19050">
                <a:noFill/>
              </a:ln>
              <a:effectLst/>
            </c:spPr>
            <c:extLst>
              <c:ext xmlns:c16="http://schemas.microsoft.com/office/drawing/2014/chart" uri="{C3380CC4-5D6E-409C-BE32-E72D297353CC}">
                <c16:uniqueId val="{0000001A-A41A-49FF-83F9-B539705DBC6F}"/>
              </c:ext>
            </c:extLst>
          </c:dPt>
          <c:dPt>
            <c:idx val="7"/>
            <c:bubble3D val="0"/>
            <c:spPr>
              <a:noFill/>
              <a:ln w="19050">
                <a:noFill/>
              </a:ln>
              <a:effectLst/>
            </c:spPr>
            <c:extLst>
              <c:ext xmlns:c16="http://schemas.microsoft.com/office/drawing/2014/chart" uri="{C3380CC4-5D6E-409C-BE32-E72D297353CC}">
                <c16:uniqueId val="{0000001C-A41A-49FF-83F9-B539705DBC6F}"/>
              </c:ext>
            </c:extLst>
          </c:dPt>
          <c:dPt>
            <c:idx val="8"/>
            <c:bubble3D val="0"/>
            <c:spPr>
              <a:noFill/>
              <a:ln w="19050">
                <a:noFill/>
              </a:ln>
              <a:effectLst/>
            </c:spPr>
            <c:extLst>
              <c:ext xmlns:c16="http://schemas.microsoft.com/office/drawing/2014/chart" uri="{C3380CC4-5D6E-409C-BE32-E72D297353CC}">
                <c16:uniqueId val="{0000001E-A41A-49FF-83F9-B539705DBC6F}"/>
              </c:ext>
            </c:extLst>
          </c:dPt>
          <c:dPt>
            <c:idx val="9"/>
            <c:bubble3D val="0"/>
            <c:spPr>
              <a:noFill/>
              <a:ln w="19050">
                <a:noFill/>
              </a:ln>
              <a:effectLst/>
            </c:spPr>
            <c:extLst>
              <c:ext xmlns:c16="http://schemas.microsoft.com/office/drawing/2014/chart" uri="{C3380CC4-5D6E-409C-BE32-E72D297353CC}">
                <c16:uniqueId val="{00000020-A41A-49FF-83F9-B539705DBC6F}"/>
              </c:ext>
            </c:extLst>
          </c:dPt>
          <c:dPt>
            <c:idx val="10"/>
            <c:bubble3D val="0"/>
            <c:spPr>
              <a:noFill/>
              <a:ln w="19050">
                <a:noFill/>
              </a:ln>
              <a:effectLst/>
            </c:spPr>
            <c:extLst>
              <c:ext xmlns:c16="http://schemas.microsoft.com/office/drawing/2014/chart" uri="{C3380CC4-5D6E-409C-BE32-E72D297353CC}">
                <c16:uniqueId val="{00000022-A41A-49FF-83F9-B539705DBC6F}"/>
              </c:ext>
            </c:extLst>
          </c:dPt>
          <c:val>
            <c:numRef>
              <c:f>'Trust Response Calc'!$R$19:$R$29</c:f>
              <c:numCache>
                <c:formatCode>General</c:formatCode>
                <c:ptCount val="11"/>
                <c:pt idx="0">
                  <c:v>10</c:v>
                </c:pt>
                <c:pt idx="1">
                  <c:v>10</c:v>
                </c:pt>
                <c:pt idx="2">
                  <c:v>10</c:v>
                </c:pt>
                <c:pt idx="3">
                  <c:v>10</c:v>
                </c:pt>
                <c:pt idx="4">
                  <c:v>10</c:v>
                </c:pt>
                <c:pt idx="5">
                  <c:v>10</c:v>
                </c:pt>
                <c:pt idx="6">
                  <c:v>10</c:v>
                </c:pt>
                <c:pt idx="7">
                  <c:v>10</c:v>
                </c:pt>
                <c:pt idx="8">
                  <c:v>10</c:v>
                </c:pt>
                <c:pt idx="9">
                  <c:v>10</c:v>
                </c:pt>
                <c:pt idx="10">
                  <c:v>100</c:v>
                </c:pt>
              </c:numCache>
            </c:numRef>
          </c:val>
          <c:extLst>
            <c:ext xmlns:c16="http://schemas.microsoft.com/office/drawing/2014/chart" uri="{C3380CC4-5D6E-409C-BE32-E72D297353CC}">
              <c16:uniqueId val="{00000023-A41A-49FF-83F9-B539705DBC6F}"/>
            </c:ext>
          </c:extLst>
        </c:ser>
        <c:dLbls>
          <c:showLegendKey val="0"/>
          <c:showVal val="0"/>
          <c:showCatName val="0"/>
          <c:showSerName val="0"/>
          <c:showPercent val="0"/>
          <c:showBubbleSize val="0"/>
          <c:showLeaderLines val="1"/>
        </c:dLbls>
        <c:firstSliceAng val="270"/>
        <c:holeSize val="75"/>
      </c:doughnutChart>
      <c:pieChart>
        <c:varyColors val="1"/>
        <c:ser>
          <c:idx val="2"/>
          <c:order val="2"/>
          <c:tx>
            <c:strRef>
              <c:f>'Trust Response Calc'!$N$18</c:f>
              <c:strCache>
                <c:ptCount val="1"/>
                <c:pt idx="0">
                  <c:v>Needle Data </c:v>
                </c:pt>
              </c:strCache>
            </c:strRef>
          </c:tx>
          <c:spPr>
            <a:noFill/>
            <a:ln>
              <a:noFill/>
            </a:ln>
          </c:spPr>
          <c:explosion val="9"/>
          <c:dPt>
            <c:idx val="0"/>
            <c:bubble3D val="0"/>
            <c:spPr>
              <a:noFill/>
              <a:ln w="19050">
                <a:noFill/>
              </a:ln>
              <a:effectLst/>
            </c:spPr>
            <c:extLst>
              <c:ext xmlns:c16="http://schemas.microsoft.com/office/drawing/2014/chart" uri="{C3380CC4-5D6E-409C-BE32-E72D297353CC}">
                <c16:uniqueId val="{00000025-A41A-49FF-83F9-B539705DBC6F}"/>
              </c:ext>
            </c:extLst>
          </c:dPt>
          <c:dPt>
            <c:idx val="1"/>
            <c:bubble3D val="0"/>
            <c:explosion val="0"/>
            <c:spPr>
              <a:solidFill>
                <a:srgbClr val="002060"/>
              </a:solidFill>
              <a:ln w="19050">
                <a:solidFill>
                  <a:sysClr val="windowText" lastClr="000000"/>
                </a:solidFill>
              </a:ln>
              <a:effectLst/>
            </c:spPr>
            <c:extLst>
              <c:ext xmlns:c16="http://schemas.microsoft.com/office/drawing/2014/chart" uri="{C3380CC4-5D6E-409C-BE32-E72D297353CC}">
                <c16:uniqueId val="{00000027-A41A-49FF-83F9-B539705DBC6F}"/>
              </c:ext>
            </c:extLst>
          </c:dPt>
          <c:dPt>
            <c:idx val="2"/>
            <c:bubble3D val="0"/>
            <c:explosion val="0"/>
            <c:spPr>
              <a:noFill/>
              <a:ln w="19050">
                <a:noFill/>
              </a:ln>
              <a:effectLst/>
            </c:spPr>
            <c:extLst>
              <c:ext xmlns:c16="http://schemas.microsoft.com/office/drawing/2014/chart" uri="{C3380CC4-5D6E-409C-BE32-E72D297353CC}">
                <c16:uniqueId val="{00000029-A41A-49FF-83F9-B539705DBC6F}"/>
              </c:ext>
            </c:extLst>
          </c:dPt>
          <c:dLbls>
            <c:dLbl>
              <c:idx val="0"/>
              <c:delete val="1"/>
              <c:extLst>
                <c:ext xmlns:c15="http://schemas.microsoft.com/office/drawing/2012/chart" uri="{CE6537A1-D6FC-4f65-9D91-7224C49458BB}"/>
                <c:ext xmlns:c16="http://schemas.microsoft.com/office/drawing/2014/chart" uri="{C3380CC4-5D6E-409C-BE32-E72D297353CC}">
                  <c16:uniqueId val="{00000025-A41A-49FF-83F9-B539705DBC6F}"/>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A41A-49FF-83F9-B539705DBC6F}"/>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A41A-49FF-83F9-B539705DBC6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'Trust Response Calc'!$O$19:$O$21</c:f>
              <c:numCache>
                <c:formatCode>General</c:formatCode>
                <c:ptCount val="3"/>
                <c:pt idx="0">
                  <c:v>0</c:v>
                </c:pt>
                <c:pt idx="1">
                  <c:v>1</c:v>
                </c:pt>
                <c:pt idx="2">
                  <c:v>199</c:v>
                </c:pt>
              </c:numCache>
            </c:numRef>
          </c:val>
          <c:extLst>
            <c:ext xmlns:c15="http://schemas.microsoft.com/office/drawing/2012/chart" uri="{02D57815-91ED-43cb-92C2-25804820EDAC}">
              <c15:datalabelsRange>
                <c15:f>'[1]Acute Response Dash Calcs'!$K$26</c15:f>
                <c15:dlblRangeCache>
                  <c:ptCount val="1"/>
                  <c:pt idx="0">
                    <c:v>Awaiting Assessment</c:v>
                  </c:pt>
                </c15:dlblRangeCache>
              </c15:datalabelsRange>
            </c:ext>
            <c:ext xmlns:c16="http://schemas.microsoft.com/office/drawing/2014/chart" uri="{C3380CC4-5D6E-409C-BE32-E72D297353CC}">
              <c16:uniqueId val="{0000002A-A41A-49FF-83F9-B539705DBC6F}"/>
            </c:ext>
          </c:extLst>
        </c:ser>
        <c:dLbls>
          <c:showLegendKey val="0"/>
          <c:showVal val="0"/>
          <c:showCatName val="0"/>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524933</xdr:colOff>
      <xdr:row>0</xdr:row>
      <xdr:rowOff>120651</xdr:rowOff>
    </xdr:from>
    <xdr:to>
      <xdr:col>20</xdr:col>
      <xdr:colOff>0</xdr:colOff>
      <xdr:row>4</xdr:row>
      <xdr:rowOff>493059</xdr:rowOff>
    </xdr:to>
    <xdr:sp macro="" textlink="">
      <xdr:nvSpPr>
        <xdr:cNvPr id="2" name="TextBox 1">
          <a:extLst>
            <a:ext uri="{FF2B5EF4-FFF2-40B4-BE49-F238E27FC236}">
              <a16:creationId xmlns:a16="http://schemas.microsoft.com/office/drawing/2014/main" id="{18535FCD-62EB-498B-9CAE-9C0E544FEC13}"/>
            </a:ext>
          </a:extLst>
        </xdr:cNvPr>
        <xdr:cNvSpPr txBox="1"/>
      </xdr:nvSpPr>
      <xdr:spPr>
        <a:xfrm>
          <a:off x="524933" y="120651"/>
          <a:ext cx="14703861" cy="1448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600" b="1">
              <a:solidFill>
                <a:sysClr val="windowText" lastClr="000000"/>
              </a:solidFill>
              <a:effectLst/>
              <a:latin typeface="+mn-lt"/>
              <a:ea typeface="+mn-ea"/>
              <a:cs typeface="+mn-cs"/>
            </a:rPr>
            <a:t>Winter Planning 26/27</a:t>
          </a:r>
        </a:p>
        <a:p>
          <a:r>
            <a:rPr lang="en-GB" sz="3600" b="1">
              <a:solidFill>
                <a:sysClr val="windowText" lastClr="000000"/>
              </a:solidFill>
              <a:effectLst/>
              <a:latin typeface="+mn-lt"/>
              <a:ea typeface="+mn-ea"/>
              <a:cs typeface="+mn-cs"/>
            </a:rPr>
            <a:t>Board Assurance Statement (BAS)</a:t>
          </a:r>
        </a:p>
      </xdr:txBody>
    </xdr:sp>
    <xdr:clientData/>
  </xdr:twoCellAnchor>
  <xdr:twoCellAnchor editAs="oneCell">
    <xdr:from>
      <xdr:col>19</xdr:col>
      <xdr:colOff>1354791</xdr:colOff>
      <xdr:row>0</xdr:row>
      <xdr:rowOff>140073</xdr:rowOff>
    </xdr:from>
    <xdr:to>
      <xdr:col>20</xdr:col>
      <xdr:colOff>0</xdr:colOff>
      <xdr:row>3</xdr:row>
      <xdr:rowOff>397660</xdr:rowOff>
    </xdr:to>
    <xdr:pic>
      <xdr:nvPicPr>
        <xdr:cNvPr id="3" name="Picture 2" descr="A blue and white logo&#10;&#10;AI-generated content may be incorrect.">
          <a:extLst>
            <a:ext uri="{FF2B5EF4-FFF2-40B4-BE49-F238E27FC236}">
              <a16:creationId xmlns:a16="http://schemas.microsoft.com/office/drawing/2014/main" id="{BDAE03CF-BB7E-40C8-BF01-402C604212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3428" t="24590" r="12645" b="23581"/>
        <a:stretch>
          <a:fillRect/>
        </a:stretch>
      </xdr:blipFill>
      <xdr:spPr bwMode="auto">
        <a:xfrm>
          <a:off x="13480116" y="143248"/>
          <a:ext cx="1619250" cy="797337"/>
        </a:xfrm>
        <a:prstGeom prst="rect">
          <a:avLst/>
        </a:prstGeom>
        <a:noFill/>
        <a:ln>
          <a:noFill/>
        </a:ln>
      </xdr:spPr>
    </xdr:pic>
    <xdr:clientData/>
  </xdr:twoCellAnchor>
  <xdr:twoCellAnchor editAs="oneCell">
    <xdr:from>
      <xdr:col>15</xdr:col>
      <xdr:colOff>237790</xdr:colOff>
      <xdr:row>15</xdr:row>
      <xdr:rowOff>134470</xdr:rowOff>
    </xdr:from>
    <xdr:to>
      <xdr:col>20</xdr:col>
      <xdr:colOff>0</xdr:colOff>
      <xdr:row>23</xdr:row>
      <xdr:rowOff>2745665</xdr:rowOff>
    </xdr:to>
    <xdr:pic>
      <xdr:nvPicPr>
        <xdr:cNvPr id="4" name="Picture 3">
          <a:extLst>
            <a:ext uri="{FF2B5EF4-FFF2-40B4-BE49-F238E27FC236}">
              <a16:creationId xmlns:a16="http://schemas.microsoft.com/office/drawing/2014/main" id="{A2FE2EDE-1427-48B2-A7E8-77CCFD3D7E2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813590" y="3934945"/>
          <a:ext cx="5360556" cy="4058995"/>
        </a:xfrm>
        <a:prstGeom prst="rect">
          <a:avLst/>
        </a:prstGeom>
      </xdr:spPr>
    </xdr:pic>
    <xdr:clientData/>
  </xdr:twoCellAnchor>
  <xdr:twoCellAnchor>
    <xdr:from>
      <xdr:col>0</xdr:col>
      <xdr:colOff>493433</xdr:colOff>
      <xdr:row>5</xdr:row>
      <xdr:rowOff>83112</xdr:rowOff>
    </xdr:from>
    <xdr:to>
      <xdr:col>19</xdr:col>
      <xdr:colOff>420594</xdr:colOff>
      <xdr:row>23</xdr:row>
      <xdr:rowOff>1597151</xdr:rowOff>
    </xdr:to>
    <xdr:sp macro="" textlink="">
      <xdr:nvSpPr>
        <xdr:cNvPr id="5" name="TextBox 4">
          <a:extLst>
            <a:ext uri="{FF2B5EF4-FFF2-40B4-BE49-F238E27FC236}">
              <a16:creationId xmlns:a16="http://schemas.microsoft.com/office/drawing/2014/main" id="{AA107997-4DA3-4F63-92B3-3D6AE830792F}"/>
            </a:ext>
          </a:extLst>
        </xdr:cNvPr>
        <xdr:cNvSpPr txBox="1"/>
      </xdr:nvSpPr>
      <xdr:spPr>
        <a:xfrm>
          <a:off x="493433" y="1696759"/>
          <a:ext cx="12063132" cy="50999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solidFill>
                <a:schemeClr val="dk1"/>
              </a:solidFill>
              <a:effectLst/>
              <a:latin typeface="+mn-lt"/>
              <a:ea typeface="+mn-ea"/>
              <a:cs typeface="+mn-cs"/>
            </a:rPr>
            <a:t>1. Purpose</a:t>
          </a:r>
        </a:p>
        <a:p>
          <a:r>
            <a:rPr lang="en-GB" sz="1600">
              <a:solidFill>
                <a:schemeClr val="dk1"/>
              </a:solidFill>
              <a:effectLst/>
              <a:latin typeface="+mn-lt"/>
              <a:ea typeface="+mn-ea"/>
              <a:cs typeface="+mn-cs"/>
            </a:rPr>
            <a:t>The purpose of the Board Assurance Statement is to ensure the Trust Boards has oversight that all key considerations have been met. It should be signed off by both the Trust / Provider's Accountable Officer and Chair.</a:t>
          </a:r>
        </a:p>
        <a:p>
          <a:r>
            <a:rPr lang="en-GB" sz="1600">
              <a:solidFill>
                <a:schemeClr val="dk1"/>
              </a:solidFill>
              <a:effectLst/>
              <a:latin typeface="+mn-lt"/>
              <a:ea typeface="+mn-ea"/>
              <a:cs typeface="+mn-cs"/>
            </a:rPr>
            <a:t> </a:t>
          </a:r>
        </a:p>
        <a:p>
          <a:r>
            <a:rPr lang="en-GB" sz="1600" b="1">
              <a:solidFill>
                <a:schemeClr val="dk1"/>
              </a:solidFill>
              <a:effectLst/>
              <a:latin typeface="+mn-lt"/>
              <a:ea typeface="+mn-ea"/>
              <a:cs typeface="+mn-cs"/>
            </a:rPr>
            <a:t>2. Guidance on completing the Board Assurance Statement (BAS) </a:t>
          </a:r>
        </a:p>
        <a:p>
          <a:r>
            <a:rPr lang="en-GB" sz="1600">
              <a:solidFill>
                <a:schemeClr val="dk1"/>
              </a:solidFill>
              <a:effectLst/>
              <a:latin typeface="+mn-lt"/>
              <a:ea typeface="+mn-ea"/>
              <a:cs typeface="+mn-cs"/>
            </a:rPr>
            <a:t> </a:t>
          </a:r>
        </a:p>
        <a:p>
          <a:r>
            <a:rPr lang="en-GB" sz="1600" b="1">
              <a:solidFill>
                <a:schemeClr val="dk1"/>
              </a:solidFill>
              <a:effectLst/>
              <a:latin typeface="+mn-lt"/>
              <a:ea typeface="+mn-ea"/>
              <a:cs typeface="+mn-cs"/>
            </a:rPr>
            <a:t>Section A: Board Assurance Statement </a:t>
          </a:r>
          <a:endParaRPr lang="en-GB" sz="1600">
            <a:solidFill>
              <a:schemeClr val="dk1"/>
            </a:solidFill>
            <a:effectLst/>
            <a:latin typeface="+mn-lt"/>
            <a:ea typeface="+mn-ea"/>
            <a:cs typeface="+mn-cs"/>
          </a:endParaRPr>
        </a:p>
        <a:p>
          <a:r>
            <a:rPr lang="en-GB" sz="1600">
              <a:solidFill>
                <a:schemeClr val="dk1"/>
              </a:solidFill>
              <a:effectLst/>
              <a:latin typeface="+mn-lt"/>
              <a:ea typeface="+mn-ea"/>
              <a:cs typeface="+mn-cs"/>
            </a:rPr>
            <a:t>Please include the Trust / Provider name at the top of the tab.  </a:t>
          </a:r>
        </a:p>
        <a:p>
          <a:r>
            <a:rPr lang="en-GB" sz="1600">
              <a:solidFill>
                <a:schemeClr val="dk1"/>
              </a:solidFill>
              <a:effectLst/>
              <a:latin typeface="+mn-lt"/>
              <a:ea typeface="+mn-ea"/>
              <a:cs typeface="+mn-cs"/>
            </a:rPr>
            <a:t>This section gives Trust the opportunity to describe the approach to creating the winter plan, and demonstrate how links with other aspects of planning have been considered. </a:t>
          </a:r>
        </a:p>
        <a:p>
          <a:r>
            <a:rPr lang="en-GB" sz="1600">
              <a:solidFill>
                <a:schemeClr val="dk1"/>
              </a:solidFill>
              <a:effectLst/>
              <a:latin typeface="+mn-lt"/>
              <a:ea typeface="+mn-ea"/>
              <a:cs typeface="+mn-cs"/>
            </a:rPr>
            <a:t> </a:t>
          </a:r>
        </a:p>
        <a:p>
          <a:r>
            <a:rPr lang="en-GB" sz="1600" b="1">
              <a:solidFill>
                <a:schemeClr val="dk1"/>
              </a:solidFill>
              <a:effectLst/>
              <a:latin typeface="+mn-lt"/>
              <a:ea typeface="+mn-ea"/>
              <a:cs typeface="+mn-cs"/>
            </a:rPr>
            <a:t>Section B: 26/27 Winter Plan checklist</a:t>
          </a:r>
          <a:endParaRPr lang="en-GB" sz="1600">
            <a:solidFill>
              <a:schemeClr val="dk1"/>
            </a:solidFill>
            <a:effectLst/>
            <a:latin typeface="+mn-lt"/>
            <a:ea typeface="+mn-ea"/>
            <a:cs typeface="+mn-cs"/>
          </a:endParaRPr>
        </a:p>
        <a:p>
          <a:r>
            <a:rPr lang="en-GB" sz="1600"/>
            <a:t>This section provides a checklist of what Boards should ensure is covered in their 2026/27 Winter Plans.</a:t>
          </a:r>
        </a:p>
        <a:p>
          <a:r>
            <a:rPr lang="en-GB" sz="1600" b="1">
              <a:solidFill>
                <a:schemeClr val="dk1"/>
              </a:solidFill>
              <a:effectLst/>
              <a:latin typeface="+mn-lt"/>
              <a:ea typeface="+mn-ea"/>
              <a:cs typeface="+mn-cs"/>
            </a:rPr>
            <a:t> </a:t>
          </a:r>
          <a:endParaRPr lang="en-GB" sz="1600">
            <a:solidFill>
              <a:schemeClr val="dk1"/>
            </a:solidFill>
            <a:effectLst/>
            <a:latin typeface="+mn-lt"/>
            <a:ea typeface="+mn-ea"/>
            <a:cs typeface="+mn-cs"/>
          </a:endParaRPr>
        </a:p>
        <a:p>
          <a:r>
            <a:rPr lang="en-GB" sz="1600" b="1">
              <a:solidFill>
                <a:schemeClr val="dk1"/>
              </a:solidFill>
              <a:effectLst/>
              <a:latin typeface="+mn-lt"/>
              <a:ea typeface="+mn-ea"/>
              <a:cs typeface="+mn-cs"/>
            </a:rPr>
            <a:t>3. Submission process and contacts</a:t>
          </a:r>
        </a:p>
        <a:p>
          <a:br>
            <a:rPr lang="en-GB" sz="1600">
              <a:solidFill>
                <a:schemeClr val="dk1"/>
              </a:solidFill>
              <a:effectLst/>
              <a:latin typeface="+mn-lt"/>
              <a:ea typeface="+mn-ea"/>
              <a:cs typeface="+mn-cs"/>
            </a:rPr>
          </a:br>
          <a:r>
            <a:rPr lang="en-GB" sz="1600">
              <a:solidFill>
                <a:schemeClr val="dk1"/>
              </a:solidFill>
              <a:effectLst/>
              <a:latin typeface="+mn-lt"/>
              <a:ea typeface="+mn-ea"/>
              <a:cs typeface="+mn-cs"/>
            </a:rPr>
            <a:t>Completed Board Assurance Statements should be submitted to</a:t>
          </a:r>
        </a:p>
        <a:p>
          <a:r>
            <a:rPr lang="en-GB" sz="1600">
              <a:solidFill>
                <a:schemeClr val="dk1"/>
              </a:solidFill>
              <a:effectLst/>
              <a:latin typeface="+mn-lt"/>
              <a:ea typeface="+mn-ea"/>
              <a:cs typeface="+mn-cs"/>
            </a:rPr>
            <a:t>the national UEC team via </a:t>
          </a:r>
          <a:r>
            <a:rPr lang="en-GB" sz="1600" u="sng">
              <a:solidFill>
                <a:schemeClr val="dk1"/>
              </a:solidFill>
              <a:effectLst/>
              <a:latin typeface="+mn-lt"/>
              <a:ea typeface="+mn-ea"/>
              <a:cs typeface="+mn-cs"/>
              <a:hlinkClick xmlns:r="http://schemas.openxmlformats.org/officeDocument/2006/relationships" r:id=""/>
            </a:rPr>
            <a:t>england.eecpmo@nhs.net</a:t>
          </a:r>
          <a:r>
            <a:rPr lang="en-GB" sz="1600">
              <a:solidFill>
                <a:schemeClr val="dk1"/>
              </a:solidFill>
              <a:effectLst/>
              <a:latin typeface="+mn-lt"/>
              <a:ea typeface="+mn-ea"/>
              <a:cs typeface="+mn-cs"/>
            </a:rPr>
            <a:t> by </a:t>
          </a:r>
          <a:r>
            <a:rPr lang="en-GB" sz="1600" b="1">
              <a:solidFill>
                <a:schemeClr val="dk1"/>
              </a:solidFill>
              <a:effectLst/>
              <a:latin typeface="+mn-lt"/>
              <a:ea typeface="+mn-ea"/>
              <a:cs typeface="+mn-cs"/>
            </a:rPr>
            <a:t>30 September 2026.</a:t>
          </a:r>
          <a:endParaRPr lang="en-GB" sz="16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3889864</xdr:colOff>
      <xdr:row>3</xdr:row>
      <xdr:rowOff>0</xdr:rowOff>
    </xdr:from>
    <xdr:to>
      <xdr:col>4</xdr:col>
      <xdr:colOff>127489</xdr:colOff>
      <xdr:row>8</xdr:row>
      <xdr:rowOff>159051</xdr:rowOff>
    </xdr:to>
    <xdr:graphicFrame macro="">
      <xdr:nvGraphicFramePr>
        <xdr:cNvPr id="2" name="Chart 1">
          <a:extLst>
            <a:ext uri="{FF2B5EF4-FFF2-40B4-BE49-F238E27FC236}">
              <a16:creationId xmlns:a16="http://schemas.microsoft.com/office/drawing/2014/main" id="{CBEA99C3-97CC-4F04-B696-C43967D36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M2.SSWMB360\AppData\Local\Microsoft\Olk\Attachments\ooa-b6257f85-90f9-4f26-8cfc-f4e1ca82b78c\789e83c69cc9fa8a74e1eba28dba51f9dfbf6facf5a10aa188a52a0c203ed53f\Model%20ED%20Self%20Assessment%20V1.xlsx" TargetMode="External"/><Relationship Id="rId1" Type="http://schemas.openxmlformats.org/officeDocument/2006/relationships/externalLinkPath" Target="file:///C:\Users\NM2.SSWMB360\AppData\Local\Microsoft\Olk\Attachments\ooa-b6257f85-90f9-4f26-8cfc-f4e1ca82b78c\789e83c69cc9fa8a74e1eba28dba51f9dfbf6facf5a10aa188a52a0c203ed53f\Model%20ED%20Self%20Assessment%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on Control"/>
      <sheetName val="Sharing History"/>
      <sheetName val="Stakeholder Feedback"/>
      <sheetName val="Cover Page"/>
      <sheetName val="Assessment Dashboard"/>
      <sheetName val="Acute Response Model ED"/>
      <sheetName val="Acute Response Corridor Care "/>
      <sheetName val="Enabling Workstream - Discharge"/>
      <sheetName val="Validation"/>
      <sheetName val="Acute Response Dash Calcs"/>
      <sheetName val="CC Dash Calcs"/>
      <sheetName val="Discharge Dash Calcs"/>
      <sheetName val="Additional resources"/>
      <sheetName val="ICB Response (Template)"/>
    </sheetNames>
    <sheetDataSet>
      <sheetData sheetId="0"/>
      <sheetData sheetId="1"/>
      <sheetData sheetId="2"/>
      <sheetData sheetId="3"/>
      <sheetData sheetId="4"/>
      <sheetData sheetId="5"/>
      <sheetData sheetId="6"/>
      <sheetData sheetId="7"/>
      <sheetData sheetId="8"/>
      <sheetData sheetId="9">
        <row r="20">
          <cell r="K20" t="str">
            <v>1 - Not ready</v>
          </cell>
        </row>
        <row r="21">
          <cell r="K21" t="str">
            <v>2 - somewhat ready</v>
          </cell>
        </row>
        <row r="22">
          <cell r="K22" t="str">
            <v>3 - maturing readiness</v>
          </cell>
        </row>
        <row r="23">
          <cell r="K23" t="str">
            <v>4 - established readiness</v>
          </cell>
        </row>
        <row r="26">
          <cell r="K26" t="str">
            <v>Awaiting Assessment</v>
          </cell>
        </row>
      </sheetData>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C156C49-6146-4AA1-B32C-F02F1949BF2C}" name="Trust_Export" displayName="Trust_Export" ref="A1:P55" totalsRowShown="0" headerRowDxfId="71" dataDxfId="70">
  <autoFilter ref="A1:P55" xr:uid="{9C156C49-6146-4AA1-B32C-F02F1949BF2C}"/>
  <tableColumns count="16">
    <tableColumn id="1" xr3:uid="{7CC86E0E-9154-47D5-9559-40984A90CB43}" name="RespondentType" dataDxfId="69"/>
    <tableColumn id="16" xr3:uid="{7C6A7364-92E3-4C2B-B589-89E4FA02BB6F}" name="Contact details (email, phone number)" dataDxfId="68">
      <calculatedColumnFormula>IF('Trust Section A'!$E$7="","",'Trust Section A'!$E$7)</calculatedColumnFormula>
    </tableColumn>
    <tableColumn id="15" xr3:uid="{CB62C50B-0E8C-4801-B74B-FD14E8BC25AE}" name="Date" dataDxfId="67">
      <calculatedColumnFormula>IF('Trust Section A'!$E$6="","",'Trust Section A'!$E$6)</calculatedColumnFormula>
    </tableColumn>
    <tableColumn id="2" xr3:uid="{602DE8B4-E337-4CAB-BE82-9193836DC954}" name="OrgCode" dataDxfId="66">
      <calculatedColumnFormula>IF('Trust Section A'!$G$4="","",'Trust Section A'!$G$4)</calculatedColumnFormula>
    </tableColumn>
    <tableColumn id="3" xr3:uid="{1BE97080-9C71-4115-A531-6956DC84B992}" name="OrgName" dataDxfId="65">
      <calculatedColumnFormula>IF('Trust Section A'!$E$4="","",'Trust Section A'!$E$4)</calculatedColumnFormula>
    </tableColumn>
    <tableColumn id="4" xr3:uid="{FBF24061-A98E-4B12-9136-45326EA19099}" name="OtherOrgName" dataDxfId="64">
      <calculatedColumnFormula>IF('Trust Section A'!$E$5="","",'Trust Section A'!$E$5)</calculatedColumnFormula>
    </tableColumn>
    <tableColumn id="5" xr3:uid="{4720FE01-8188-4842-B54E-81FBF5CBE9C2}" name="Region" dataDxfId="63">
      <calculatedColumnFormula>IF(Trust_Export[[#This Row],[OrgCode]]&lt;&gt;"",IFERROR(_xlfn.XLOOKUP(Trust_Export[[#This Row],[OrgCode]],#REF!,#REF!,""),""),IFERROR(_xlfn.XLOOKUP(Trust_Export[[#This Row],[OrgName]],#REF!,#REF!,""),""))</calculatedColumnFormula>
    </tableColumn>
    <tableColumn id="6" xr3:uid="{9F9D56CB-25D2-4EFC-8670-341559352839}" name="ICB" dataDxfId="62">
      <calculatedColumnFormula>IF(Trust_Export[[#This Row],[OrgCode]]&lt;&gt;"",IFERROR(_xlfn.XLOOKUP(Trust_Export[[#This Row],[OrgCode]],#REF!,#REF!,""),""),IFERROR(_xlfn.XLOOKUP(Trust_Export[[#This Row],[OrgName]],#REF!,#REF!,""),""))</calculatedColumnFormula>
    </tableColumn>
    <tableColumn id="7" xr3:uid="{17C8EA7B-904F-44E8-B160-0A6F65B9E1AE}" name="Form" dataDxfId="61"/>
    <tableColumn id="8" xr3:uid="{92F76125-7412-45AE-97DE-65DFEFAF1664}" name="QuestionID" dataDxfId="60"/>
    <tableColumn id="9" xr3:uid="{726B939B-DB6E-4C18-AEAC-2A58757B8FFA}" name="Section" dataDxfId="59"/>
    <tableColumn id="10" xr3:uid="{AC52B402-8FC0-4B70-82E6-EA969E70E70F}" name="QuestionNumber" dataDxfId="58"/>
    <tableColumn id="11" xr3:uid="{712832B4-04C4-4EDA-888A-1356F9024079}" name="Question" dataDxfId="57"/>
    <tableColumn id="12" xr3:uid="{F451DC21-9605-48F5-BE77-1B60648B88D1}" name="Response" dataDxfId="56">
      <calculatedColumnFormula array="1">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calculatedColumnFormula>
    </tableColumn>
    <tableColumn id="13" xr3:uid="{E12E58A4-6274-4F8A-88E7-A8C023C2139A}" name="Additional comments or qualifications (optional)" dataDxfId="55">
      <calculatedColumnFormula>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calculatedColumnFormula>
    </tableColumn>
    <tableColumn id="14" xr3:uid="{0BAFEEBC-75BB-42B0-AE9B-BDD40398BB5F}" name="Blockers/Support requirements (optional)" dataDxfId="54">
      <calculatedColumnFormula>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2" Type="http://schemas.openxmlformats.org/officeDocument/2006/relationships/hyperlink" Target="https://www.ulh.nhs.uk/about/lincolnshire-community-and-hospitals-nhs-group/" TargetMode="External"/><Relationship Id="rId1" Type="http://schemas.openxmlformats.org/officeDocument/2006/relationships/hyperlink" Target="https://www.ulh.nhs.uk/about/lincolnshire-community-and-hospitals-nhs-grou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4D883-7749-41F3-8EAB-63593859E908}">
  <sheetPr>
    <pageSetUpPr autoPageBreaks="0"/>
  </sheetPr>
  <dimension ref="A1:T42"/>
  <sheetViews>
    <sheetView tabSelected="1" zoomScale="85" zoomScaleNormal="85" workbookViewId="0">
      <selection sqref="A1:T24"/>
    </sheetView>
  </sheetViews>
  <sheetFormatPr defaultColWidth="0" defaultRowHeight="15" customHeight="1" zeroHeight="1" x14ac:dyDescent="0.35"/>
  <cols>
    <col min="1" max="19" width="9.1796875" customWidth="1"/>
    <col min="20" max="20" width="44.26953125" customWidth="1"/>
    <col min="21" max="16384" width="9.1796875" hidden="1"/>
  </cols>
  <sheetData>
    <row r="1" spans="1:20" ht="14.5" x14ac:dyDescent="0.35">
      <c r="A1" s="552"/>
      <c r="B1" s="552"/>
      <c r="C1" s="552"/>
      <c r="D1" s="552"/>
      <c r="E1" s="552"/>
      <c r="F1" s="552"/>
      <c r="G1" s="552"/>
      <c r="H1" s="552"/>
      <c r="I1" s="552"/>
      <c r="J1" s="552"/>
      <c r="K1" s="552"/>
      <c r="L1" s="552"/>
      <c r="M1" s="552"/>
      <c r="N1" s="552"/>
      <c r="O1" s="552"/>
      <c r="P1" s="552"/>
      <c r="Q1" s="552"/>
      <c r="R1" s="552"/>
      <c r="S1" s="552"/>
      <c r="T1" s="552"/>
    </row>
    <row r="2" spans="1:20" ht="14.5" x14ac:dyDescent="0.35">
      <c r="A2" s="552"/>
      <c r="B2" s="552"/>
      <c r="C2" s="552"/>
      <c r="D2" s="552"/>
      <c r="E2" s="552"/>
      <c r="F2" s="552"/>
      <c r="G2" s="552"/>
      <c r="H2" s="552"/>
      <c r="I2" s="552"/>
      <c r="J2" s="552"/>
      <c r="K2" s="552"/>
      <c r="L2" s="552"/>
      <c r="M2" s="552"/>
      <c r="N2" s="552"/>
      <c r="O2" s="552"/>
      <c r="P2" s="552"/>
      <c r="Q2" s="552"/>
      <c r="R2" s="552"/>
      <c r="S2" s="552"/>
      <c r="T2" s="552"/>
    </row>
    <row r="3" spans="1:20" ht="14.5" x14ac:dyDescent="0.35">
      <c r="A3" s="552"/>
      <c r="B3" s="552"/>
      <c r="C3" s="552"/>
      <c r="D3" s="552"/>
      <c r="E3" s="552"/>
      <c r="F3" s="552"/>
      <c r="G3" s="552"/>
      <c r="H3" s="552"/>
      <c r="I3" s="552"/>
      <c r="J3" s="552"/>
      <c r="K3" s="552"/>
      <c r="L3" s="552"/>
      <c r="M3" s="552"/>
      <c r="N3" s="552"/>
      <c r="O3" s="552"/>
      <c r="P3" s="552"/>
      <c r="Q3" s="552"/>
      <c r="R3" s="552"/>
      <c r="S3" s="552"/>
      <c r="T3" s="552"/>
    </row>
    <row r="4" spans="1:20" ht="43" customHeight="1" x14ac:dyDescent="0.35">
      <c r="A4" s="552"/>
      <c r="B4" s="552"/>
      <c r="C4" s="552"/>
      <c r="D4" s="552"/>
      <c r="E4" s="552"/>
      <c r="F4" s="552"/>
      <c r="G4" s="552"/>
      <c r="H4" s="552"/>
      <c r="I4" s="552"/>
      <c r="J4" s="552"/>
      <c r="K4" s="552"/>
      <c r="L4" s="552"/>
      <c r="M4" s="552"/>
      <c r="N4" s="552"/>
      <c r="O4" s="552"/>
      <c r="P4" s="552"/>
      <c r="Q4" s="552"/>
      <c r="R4" s="552"/>
      <c r="S4" s="552"/>
      <c r="T4" s="552"/>
    </row>
    <row r="5" spans="1:20" ht="43" customHeight="1" x14ac:dyDescent="0.35">
      <c r="A5" s="552"/>
      <c r="B5" s="552"/>
      <c r="C5" s="552"/>
      <c r="D5" s="552"/>
      <c r="E5" s="552"/>
      <c r="F5" s="552"/>
      <c r="G5" s="552"/>
      <c r="H5" s="552"/>
      <c r="I5" s="552"/>
      <c r="J5" s="552"/>
      <c r="K5" s="552"/>
      <c r="L5" s="552"/>
      <c r="M5" s="552"/>
      <c r="N5" s="552"/>
      <c r="O5" s="552"/>
      <c r="P5" s="552"/>
      <c r="Q5" s="552"/>
      <c r="R5" s="552"/>
      <c r="S5" s="552"/>
      <c r="T5" s="552"/>
    </row>
    <row r="6" spans="1:20" ht="43" customHeight="1" x14ac:dyDescent="0.35">
      <c r="A6" s="552"/>
      <c r="B6" s="552"/>
      <c r="C6" s="552"/>
      <c r="D6" s="552"/>
      <c r="E6" s="552"/>
      <c r="F6" s="552"/>
      <c r="G6" s="552"/>
      <c r="H6" s="552"/>
      <c r="I6" s="552"/>
      <c r="J6" s="552"/>
      <c r="K6" s="552"/>
      <c r="L6" s="552"/>
      <c r="M6" s="552"/>
      <c r="N6" s="552"/>
      <c r="O6" s="552"/>
      <c r="P6" s="552"/>
      <c r="Q6" s="552"/>
      <c r="R6" s="552"/>
      <c r="S6" s="552"/>
      <c r="T6" s="552"/>
    </row>
    <row r="7" spans="1:20" ht="14.5" x14ac:dyDescent="0.35">
      <c r="A7" s="552"/>
      <c r="B7" s="552"/>
      <c r="C7" s="552"/>
      <c r="D7" s="552"/>
      <c r="E7" s="552"/>
      <c r="F7" s="552"/>
      <c r="G7" s="552"/>
      <c r="H7" s="552"/>
      <c r="I7" s="552"/>
      <c r="J7" s="552"/>
      <c r="K7" s="552"/>
      <c r="L7" s="552"/>
      <c r="M7" s="552"/>
      <c r="N7" s="552"/>
      <c r="O7" s="552"/>
      <c r="P7" s="552"/>
      <c r="Q7" s="552"/>
      <c r="R7" s="552"/>
      <c r="S7" s="552"/>
      <c r="T7" s="552"/>
    </row>
    <row r="8" spans="1:20" ht="14.5" x14ac:dyDescent="0.35">
      <c r="A8" s="552"/>
      <c r="B8" s="552"/>
      <c r="C8" s="552"/>
      <c r="D8" s="552"/>
      <c r="E8" s="552"/>
      <c r="F8" s="552"/>
      <c r="G8" s="552"/>
      <c r="H8" s="552"/>
      <c r="I8" s="552"/>
      <c r="J8" s="552"/>
      <c r="K8" s="552"/>
      <c r="L8" s="552"/>
      <c r="M8" s="552"/>
      <c r="N8" s="552"/>
      <c r="O8" s="552"/>
      <c r="P8" s="552"/>
      <c r="Q8" s="552"/>
      <c r="R8" s="552"/>
      <c r="S8" s="552"/>
      <c r="T8" s="552"/>
    </row>
    <row r="9" spans="1:20" ht="14.5" x14ac:dyDescent="0.35">
      <c r="A9" s="552"/>
      <c r="B9" s="552"/>
      <c r="C9" s="552"/>
      <c r="D9" s="552"/>
      <c r="E9" s="552"/>
      <c r="F9" s="552"/>
      <c r="G9" s="552"/>
      <c r="H9" s="552"/>
      <c r="I9" s="552"/>
      <c r="J9" s="552"/>
      <c r="K9" s="552"/>
      <c r="L9" s="552"/>
      <c r="M9" s="552"/>
      <c r="N9" s="552"/>
      <c r="O9" s="552"/>
      <c r="P9" s="552"/>
      <c r="Q9" s="552"/>
      <c r="R9" s="552"/>
      <c r="S9" s="552"/>
      <c r="T9" s="552"/>
    </row>
    <row r="10" spans="1:20" ht="14.5" x14ac:dyDescent="0.35">
      <c r="A10" s="552"/>
      <c r="B10" s="552"/>
      <c r="C10" s="552"/>
      <c r="D10" s="552"/>
      <c r="E10" s="552"/>
      <c r="F10" s="552"/>
      <c r="G10" s="552"/>
      <c r="H10" s="552"/>
      <c r="I10" s="552"/>
      <c r="J10" s="552"/>
      <c r="K10" s="552"/>
      <c r="L10" s="552"/>
      <c r="M10" s="552"/>
      <c r="N10" s="552"/>
      <c r="O10" s="552"/>
      <c r="P10" s="552"/>
      <c r="Q10" s="552"/>
      <c r="R10" s="552"/>
      <c r="S10" s="552"/>
      <c r="T10" s="552"/>
    </row>
    <row r="11" spans="1:20" ht="14.5" x14ac:dyDescent="0.35">
      <c r="A11" s="552"/>
      <c r="B11" s="552"/>
      <c r="C11" s="552"/>
      <c r="D11" s="552"/>
      <c r="E11" s="552"/>
      <c r="F11" s="552"/>
      <c r="G11" s="552"/>
      <c r="H11" s="552"/>
      <c r="I11" s="552"/>
      <c r="J11" s="552"/>
      <c r="K11" s="552"/>
      <c r="L11" s="552"/>
      <c r="M11" s="552"/>
      <c r="N11" s="552"/>
      <c r="O11" s="552"/>
      <c r="P11" s="552"/>
      <c r="Q11" s="552"/>
      <c r="R11" s="552"/>
      <c r="S11" s="552"/>
      <c r="T11" s="552"/>
    </row>
    <row r="12" spans="1:20" ht="14.5" x14ac:dyDescent="0.35">
      <c r="A12" s="552"/>
      <c r="B12" s="552"/>
      <c r="C12" s="552"/>
      <c r="D12" s="552"/>
      <c r="E12" s="552"/>
      <c r="F12" s="552"/>
      <c r="G12" s="552"/>
      <c r="H12" s="552"/>
      <c r="I12" s="552"/>
      <c r="J12" s="552"/>
      <c r="K12" s="552"/>
      <c r="L12" s="552"/>
      <c r="M12" s="552"/>
      <c r="N12" s="552"/>
      <c r="O12" s="552"/>
      <c r="P12" s="552"/>
      <c r="Q12" s="552"/>
      <c r="R12" s="552"/>
      <c r="S12" s="552"/>
      <c r="T12" s="552"/>
    </row>
    <row r="13" spans="1:20" ht="14.5" x14ac:dyDescent="0.35">
      <c r="A13" s="552"/>
      <c r="B13" s="552"/>
      <c r="C13" s="552"/>
      <c r="D13" s="552"/>
      <c r="E13" s="552"/>
      <c r="F13" s="552"/>
      <c r="G13" s="552"/>
      <c r="H13" s="552"/>
      <c r="I13" s="552"/>
      <c r="J13" s="552"/>
      <c r="K13" s="552"/>
      <c r="L13" s="552"/>
      <c r="M13" s="552"/>
      <c r="N13" s="552"/>
      <c r="O13" s="552"/>
      <c r="P13" s="552"/>
      <c r="Q13" s="552"/>
      <c r="R13" s="552"/>
      <c r="S13" s="552"/>
      <c r="T13" s="552"/>
    </row>
    <row r="14" spans="1:20" ht="14.5" x14ac:dyDescent="0.35">
      <c r="A14" s="552"/>
      <c r="B14" s="552"/>
      <c r="C14" s="552"/>
      <c r="D14" s="552"/>
      <c r="E14" s="552"/>
      <c r="F14" s="552"/>
      <c r="G14" s="552"/>
      <c r="H14" s="552"/>
      <c r="I14" s="552"/>
      <c r="J14" s="552"/>
      <c r="K14" s="552"/>
      <c r="L14" s="552"/>
      <c r="M14" s="552"/>
      <c r="N14" s="552"/>
      <c r="O14" s="552"/>
      <c r="P14" s="552"/>
      <c r="Q14" s="552"/>
      <c r="R14" s="552"/>
      <c r="S14" s="552"/>
      <c r="T14" s="552"/>
    </row>
    <row r="15" spans="1:20" ht="14.5" x14ac:dyDescent="0.35">
      <c r="A15" s="552"/>
      <c r="B15" s="552"/>
      <c r="C15" s="552"/>
      <c r="D15" s="552"/>
      <c r="E15" s="552"/>
      <c r="F15" s="552"/>
      <c r="G15" s="552"/>
      <c r="H15" s="552"/>
      <c r="I15" s="552"/>
      <c r="J15" s="552"/>
      <c r="K15" s="552"/>
      <c r="L15" s="552"/>
      <c r="M15" s="552"/>
      <c r="N15" s="552"/>
      <c r="O15" s="552"/>
      <c r="P15" s="552"/>
      <c r="Q15" s="552"/>
      <c r="R15" s="552"/>
      <c r="S15" s="552"/>
      <c r="T15" s="552"/>
    </row>
    <row r="16" spans="1:20" ht="14.5" x14ac:dyDescent="0.35">
      <c r="A16" s="552"/>
      <c r="B16" s="552"/>
      <c r="C16" s="552"/>
      <c r="D16" s="552"/>
      <c r="E16" s="552"/>
      <c r="F16" s="552"/>
      <c r="G16" s="552"/>
      <c r="H16" s="552"/>
      <c r="I16" s="552"/>
      <c r="J16" s="552"/>
      <c r="K16" s="552"/>
      <c r="L16" s="552"/>
      <c r="M16" s="552"/>
      <c r="N16" s="552"/>
      <c r="O16" s="552"/>
      <c r="P16" s="552"/>
      <c r="Q16" s="552"/>
      <c r="R16" s="552"/>
      <c r="S16" s="552"/>
      <c r="T16" s="552"/>
    </row>
    <row r="17" spans="1:20" ht="14.5" x14ac:dyDescent="0.35">
      <c r="A17" s="552"/>
      <c r="B17" s="552"/>
      <c r="C17" s="552"/>
      <c r="D17" s="552"/>
      <c r="E17" s="552"/>
      <c r="F17" s="552"/>
      <c r="G17" s="552"/>
      <c r="H17" s="552"/>
      <c r="I17" s="552"/>
      <c r="J17" s="552"/>
      <c r="K17" s="552"/>
      <c r="L17" s="552"/>
      <c r="M17" s="552"/>
      <c r="N17" s="552"/>
      <c r="O17" s="552"/>
      <c r="P17" s="552"/>
      <c r="Q17" s="552"/>
      <c r="R17" s="552"/>
      <c r="S17" s="552"/>
      <c r="T17" s="552"/>
    </row>
    <row r="18" spans="1:20" ht="14.5" x14ac:dyDescent="0.35">
      <c r="A18" s="552"/>
      <c r="B18" s="552"/>
      <c r="C18" s="552"/>
      <c r="D18" s="552"/>
      <c r="E18" s="552"/>
      <c r="F18" s="552"/>
      <c r="G18" s="552"/>
      <c r="H18" s="552"/>
      <c r="I18" s="552"/>
      <c r="J18" s="552"/>
      <c r="K18" s="552"/>
      <c r="L18" s="552"/>
      <c r="M18" s="552"/>
      <c r="N18" s="552"/>
      <c r="O18" s="552"/>
      <c r="P18" s="552"/>
      <c r="Q18" s="552"/>
      <c r="R18" s="552"/>
      <c r="S18" s="552"/>
      <c r="T18" s="552"/>
    </row>
    <row r="19" spans="1:20" ht="14.5" x14ac:dyDescent="0.35">
      <c r="A19" s="552"/>
      <c r="B19" s="552"/>
      <c r="C19" s="552"/>
      <c r="D19" s="552"/>
      <c r="E19" s="552"/>
      <c r="F19" s="552"/>
      <c r="G19" s="552"/>
      <c r="H19" s="552"/>
      <c r="I19" s="552"/>
      <c r="J19" s="552"/>
      <c r="K19" s="552"/>
      <c r="L19" s="552"/>
      <c r="M19" s="552"/>
      <c r="N19" s="552"/>
      <c r="O19" s="552"/>
      <c r="P19" s="552"/>
      <c r="Q19" s="552"/>
      <c r="R19" s="552"/>
      <c r="S19" s="552"/>
      <c r="T19" s="552"/>
    </row>
    <row r="20" spans="1:20" ht="14.5" x14ac:dyDescent="0.35">
      <c r="A20" s="552"/>
      <c r="B20" s="552"/>
      <c r="C20" s="552"/>
      <c r="D20" s="552"/>
      <c r="E20" s="552"/>
      <c r="F20" s="552"/>
      <c r="G20" s="552"/>
      <c r="H20" s="552"/>
      <c r="I20" s="552"/>
      <c r="J20" s="552"/>
      <c r="K20" s="552"/>
      <c r="L20" s="552"/>
      <c r="M20" s="552"/>
      <c r="N20" s="552"/>
      <c r="O20" s="552"/>
      <c r="P20" s="552"/>
      <c r="Q20" s="552"/>
      <c r="R20" s="552"/>
      <c r="S20" s="552"/>
      <c r="T20" s="552"/>
    </row>
    <row r="21" spans="1:20" ht="14.5" x14ac:dyDescent="0.35">
      <c r="A21" s="552"/>
      <c r="B21" s="552"/>
      <c r="C21" s="552"/>
      <c r="D21" s="552"/>
      <c r="E21" s="552"/>
      <c r="F21" s="552"/>
      <c r="G21" s="552"/>
      <c r="H21" s="552"/>
      <c r="I21" s="552"/>
      <c r="J21" s="552"/>
      <c r="K21" s="552"/>
      <c r="L21" s="552"/>
      <c r="M21" s="552"/>
      <c r="N21" s="552"/>
      <c r="O21" s="552"/>
      <c r="P21" s="552"/>
      <c r="Q21" s="552"/>
      <c r="R21" s="552"/>
      <c r="S21" s="552"/>
      <c r="T21" s="552"/>
    </row>
    <row r="22" spans="1:20" ht="14.5" x14ac:dyDescent="0.35">
      <c r="A22" s="552"/>
      <c r="B22" s="552"/>
      <c r="C22" s="552"/>
      <c r="D22" s="552"/>
      <c r="E22" s="552"/>
      <c r="F22" s="552"/>
      <c r="G22" s="552"/>
      <c r="H22" s="552"/>
      <c r="I22" s="552"/>
      <c r="J22" s="552"/>
      <c r="K22" s="552"/>
      <c r="L22" s="552"/>
      <c r="M22" s="552"/>
      <c r="N22" s="552"/>
      <c r="O22" s="552"/>
      <c r="P22" s="552"/>
      <c r="Q22" s="552"/>
      <c r="R22" s="552"/>
      <c r="S22" s="552"/>
      <c r="T22" s="552"/>
    </row>
    <row r="23" spans="1:20" ht="14.5" x14ac:dyDescent="0.35">
      <c r="A23" s="552"/>
      <c r="B23" s="552"/>
      <c r="C23" s="552"/>
      <c r="D23" s="552"/>
      <c r="E23" s="552"/>
      <c r="F23" s="552"/>
      <c r="G23" s="552"/>
      <c r="H23" s="552"/>
      <c r="I23" s="552"/>
      <c r="J23" s="552"/>
      <c r="K23" s="552"/>
      <c r="L23" s="552"/>
      <c r="M23" s="552"/>
      <c r="N23" s="552"/>
      <c r="O23" s="552"/>
      <c r="P23" s="552"/>
      <c r="Q23" s="552"/>
      <c r="R23" s="552"/>
      <c r="S23" s="552"/>
      <c r="T23" s="552"/>
    </row>
    <row r="24" spans="1:20" ht="216.75" customHeight="1" x14ac:dyDescent="0.35">
      <c r="A24" s="552"/>
      <c r="B24" s="552"/>
      <c r="C24" s="552"/>
      <c r="D24" s="552"/>
      <c r="E24" s="552"/>
      <c r="F24" s="552"/>
      <c r="G24" s="552"/>
      <c r="H24" s="552"/>
      <c r="I24" s="552"/>
      <c r="J24" s="552"/>
      <c r="K24" s="552"/>
      <c r="L24" s="552"/>
      <c r="M24" s="552"/>
      <c r="N24" s="552"/>
      <c r="O24" s="552"/>
      <c r="P24" s="552"/>
      <c r="Q24" s="552"/>
      <c r="R24" s="552"/>
      <c r="S24" s="552"/>
      <c r="T24" s="552"/>
    </row>
    <row r="33" customFormat="1" ht="15" hidden="1" customHeight="1" x14ac:dyDescent="0.35"/>
    <row r="34" customFormat="1" ht="15" hidden="1" customHeight="1" x14ac:dyDescent="0.35"/>
    <row r="35" customFormat="1" ht="15" hidden="1" customHeight="1" x14ac:dyDescent="0.35"/>
    <row r="36" customFormat="1" ht="15" hidden="1" customHeight="1" x14ac:dyDescent="0.35"/>
    <row r="37" customFormat="1" ht="15" hidden="1" customHeight="1" x14ac:dyDescent="0.35"/>
    <row r="38" customFormat="1" ht="15" hidden="1" customHeight="1" x14ac:dyDescent="0.35"/>
    <row r="39" customFormat="1" ht="15" hidden="1" customHeight="1" x14ac:dyDescent="0.35"/>
    <row r="40" customFormat="1" ht="15" hidden="1" customHeight="1" x14ac:dyDescent="0.35"/>
    <row r="41" customFormat="1" ht="15" hidden="1" customHeight="1" x14ac:dyDescent="0.35"/>
    <row r="42" customFormat="1" ht="15" hidden="1" customHeight="1" x14ac:dyDescent="0.35"/>
  </sheetData>
  <sheetProtection algorithmName="SHA-512" hashValue="RtnuwB9AeOATd9fDCDV+FCV+BjEjDr1JCfb1ISpHk/0lq488FonHzi9dRtAoZ7FldD4ANGvfwWfV+isZ6PCntw==" saltValue="5xG973RPs0shzTkG93+I8Q==" spinCount="100000" sheet="1" selectLockedCells="1" selectUnlockedCells="1"/>
  <mergeCells count="1">
    <mergeCell ref="A1:T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FA122-BCF8-4BBD-B0E3-379A4E61B90F}">
  <dimension ref="A1:M52"/>
  <sheetViews>
    <sheetView topLeftCell="B1" workbookViewId="0">
      <selection activeCell="G12" sqref="G12"/>
    </sheetView>
  </sheetViews>
  <sheetFormatPr defaultRowHeight="25.5" customHeight="1" x14ac:dyDescent="0.35"/>
  <cols>
    <col min="2" max="2" width="63.453125" customWidth="1"/>
    <col min="10" max="10" width="85.81640625" customWidth="1"/>
  </cols>
  <sheetData>
    <row r="1" spans="1:13" ht="25.5" customHeight="1" x14ac:dyDescent="0.35">
      <c r="B1" t="s">
        <v>59</v>
      </c>
      <c r="J1" t="s">
        <v>72</v>
      </c>
    </row>
    <row r="2" spans="1:13" ht="25.5" customHeight="1" thickBot="1" x14ac:dyDescent="0.4">
      <c r="B2" s="136" t="s">
        <v>590</v>
      </c>
      <c r="C2" s="137" t="s">
        <v>591</v>
      </c>
      <c r="D2" s="159" t="s">
        <v>592</v>
      </c>
      <c r="J2" s="136" t="s">
        <v>593</v>
      </c>
      <c r="K2" s="137" t="s">
        <v>591</v>
      </c>
      <c r="L2" s="629" t="s">
        <v>592</v>
      </c>
      <c r="M2" s="630"/>
    </row>
    <row r="3" spans="1:13" ht="25.5" customHeight="1" thickBot="1" x14ac:dyDescent="0.4">
      <c r="B3" s="138" t="s">
        <v>594</v>
      </c>
      <c r="C3" s="128" t="s">
        <v>595</v>
      </c>
      <c r="D3" s="155" t="s">
        <v>595</v>
      </c>
      <c r="J3" s="138" t="s">
        <v>596</v>
      </c>
      <c r="K3" s="128" t="s">
        <v>595</v>
      </c>
      <c r="L3" s="610"/>
      <c r="M3" s="611"/>
    </row>
    <row r="4" spans="1:13" ht="25.5" customHeight="1" thickBot="1" x14ac:dyDescent="0.4">
      <c r="A4" s="628"/>
      <c r="B4" s="144" t="s">
        <v>597</v>
      </c>
      <c r="C4" s="130" t="s">
        <v>595</v>
      </c>
      <c r="D4" s="154"/>
      <c r="E4" s="156"/>
      <c r="F4" s="156"/>
      <c r="G4" s="156"/>
      <c r="H4" s="156"/>
      <c r="I4" s="156"/>
      <c r="J4" s="139" t="s">
        <v>598</v>
      </c>
      <c r="K4" s="615"/>
      <c r="L4" s="622"/>
      <c r="M4" s="623"/>
    </row>
    <row r="5" spans="1:13" ht="25.5" customHeight="1" thickBot="1" x14ac:dyDescent="0.4">
      <c r="A5" s="628"/>
      <c r="B5" s="144" t="s">
        <v>599</v>
      </c>
      <c r="C5" s="130" t="s">
        <v>595</v>
      </c>
      <c r="D5" s="154" t="s">
        <v>595</v>
      </c>
      <c r="E5" s="156"/>
      <c r="F5" s="156"/>
      <c r="G5" s="156"/>
      <c r="H5" s="156"/>
      <c r="I5" s="156"/>
      <c r="J5" s="140" t="s">
        <v>600</v>
      </c>
      <c r="K5" s="616"/>
      <c r="L5" s="631"/>
      <c r="M5" s="632"/>
    </row>
    <row r="6" spans="1:13" ht="25.5" customHeight="1" thickBot="1" x14ac:dyDescent="0.4">
      <c r="A6" s="628"/>
      <c r="B6" s="144" t="s">
        <v>601</v>
      </c>
      <c r="C6" s="130" t="s">
        <v>595</v>
      </c>
      <c r="D6" s="154" t="s">
        <v>595</v>
      </c>
      <c r="E6" s="156"/>
      <c r="F6" s="156"/>
      <c r="G6" s="156"/>
      <c r="H6" s="156"/>
      <c r="I6" s="156"/>
      <c r="J6" s="142" t="s">
        <v>602</v>
      </c>
      <c r="K6" s="616"/>
      <c r="L6" s="631"/>
      <c r="M6" s="632"/>
    </row>
    <row r="7" spans="1:13" ht="25.5" customHeight="1" thickBot="1" x14ac:dyDescent="0.4">
      <c r="A7" s="628"/>
      <c r="B7" s="151" t="s">
        <v>603</v>
      </c>
      <c r="C7" s="158"/>
      <c r="D7" s="157"/>
      <c r="E7" s="156"/>
      <c r="F7" s="156"/>
      <c r="G7" s="156"/>
      <c r="H7" s="156"/>
      <c r="I7" s="156"/>
      <c r="J7" s="142" t="s">
        <v>604</v>
      </c>
      <c r="K7" s="616"/>
      <c r="L7" s="631"/>
      <c r="M7" s="632"/>
    </row>
    <row r="8" spans="1:13" ht="25.5" customHeight="1" thickBot="1" x14ac:dyDescent="0.4">
      <c r="A8" s="628"/>
      <c r="B8" s="144" t="s">
        <v>605</v>
      </c>
      <c r="C8" s="130"/>
      <c r="D8" s="154"/>
      <c r="E8" s="156"/>
      <c r="F8" s="156"/>
      <c r="G8" s="156"/>
      <c r="H8" s="156"/>
      <c r="I8" s="156"/>
      <c r="J8" s="142" t="s">
        <v>606</v>
      </c>
      <c r="K8" s="616"/>
      <c r="L8" s="631"/>
      <c r="M8" s="632"/>
    </row>
    <row r="9" spans="1:13" ht="25.5" customHeight="1" thickBot="1" x14ac:dyDescent="0.4">
      <c r="A9" s="628"/>
      <c r="B9" s="144" t="s">
        <v>607</v>
      </c>
      <c r="C9" s="130"/>
      <c r="D9" s="154"/>
      <c r="E9" s="156"/>
      <c r="F9" s="156"/>
      <c r="G9" s="156"/>
      <c r="H9" s="156"/>
      <c r="I9" s="156"/>
      <c r="J9" s="143" t="s">
        <v>608</v>
      </c>
      <c r="K9" s="617"/>
      <c r="L9" s="624"/>
      <c r="M9" s="625"/>
    </row>
    <row r="10" spans="1:13" ht="25.5" customHeight="1" thickBot="1" x14ac:dyDescent="0.4">
      <c r="B10" s="138" t="s">
        <v>609</v>
      </c>
      <c r="C10" s="131" t="s">
        <v>595</v>
      </c>
      <c r="D10" s="155" t="s">
        <v>595</v>
      </c>
      <c r="J10" s="144" t="s">
        <v>610</v>
      </c>
      <c r="K10" s="130"/>
      <c r="L10" s="626"/>
      <c r="M10" s="627"/>
    </row>
    <row r="11" spans="1:13" ht="25.5" customHeight="1" thickBot="1" x14ac:dyDescent="0.4">
      <c r="B11" s="144" t="s">
        <v>611</v>
      </c>
      <c r="C11" s="133" t="s">
        <v>595</v>
      </c>
      <c r="D11" s="154" t="s">
        <v>595</v>
      </c>
      <c r="J11" s="145" t="s">
        <v>612</v>
      </c>
      <c r="K11" s="130"/>
      <c r="L11" s="626"/>
      <c r="M11" s="627"/>
    </row>
    <row r="12" spans="1:13" ht="25.5" customHeight="1" thickBot="1" x14ac:dyDescent="0.4">
      <c r="B12" s="144" t="s">
        <v>613</v>
      </c>
      <c r="C12" s="133"/>
      <c r="D12" s="154"/>
      <c r="J12" s="144" t="s">
        <v>614</v>
      </c>
      <c r="K12" s="130"/>
      <c r="L12" s="626"/>
      <c r="M12" s="627"/>
    </row>
    <row r="13" spans="1:13" ht="25.5" customHeight="1" thickBot="1" x14ac:dyDescent="0.4">
      <c r="B13" s="144" t="s">
        <v>615</v>
      </c>
      <c r="C13" s="133"/>
      <c r="D13" s="154"/>
      <c r="J13" s="138" t="s">
        <v>616</v>
      </c>
      <c r="K13" s="131"/>
      <c r="L13" s="610"/>
      <c r="M13" s="611"/>
    </row>
    <row r="14" spans="1:13" ht="25.5" customHeight="1" thickBot="1" x14ac:dyDescent="0.4">
      <c r="B14" s="147" t="s">
        <v>617</v>
      </c>
      <c r="C14" s="153"/>
      <c r="D14" s="152"/>
      <c r="J14" s="144" t="s">
        <v>618</v>
      </c>
      <c r="K14" s="130"/>
      <c r="L14" s="626"/>
      <c r="M14" s="627"/>
    </row>
    <row r="15" spans="1:13" ht="25.5" customHeight="1" thickBot="1" x14ac:dyDescent="0.4">
      <c r="J15" s="144" t="s">
        <v>619</v>
      </c>
      <c r="K15" s="130"/>
      <c r="L15" s="626"/>
      <c r="M15" s="627"/>
    </row>
    <row r="16" spans="1:13" ht="25.5" customHeight="1" thickBot="1" x14ac:dyDescent="0.4">
      <c r="J16" s="144" t="s">
        <v>620</v>
      </c>
      <c r="K16" s="130"/>
      <c r="L16" s="626"/>
      <c r="M16" s="627"/>
    </row>
    <row r="17" spans="10:13" ht="25.5" customHeight="1" thickBot="1" x14ac:dyDescent="0.4">
      <c r="J17" s="144" t="s">
        <v>621</v>
      </c>
      <c r="K17" s="130"/>
      <c r="L17" s="626"/>
      <c r="M17" s="627"/>
    </row>
    <row r="18" spans="10:13" ht="25.5" customHeight="1" thickBot="1" x14ac:dyDescent="0.4">
      <c r="J18" s="144" t="s">
        <v>622</v>
      </c>
      <c r="K18" s="130"/>
      <c r="L18" s="626"/>
      <c r="M18" s="627"/>
    </row>
    <row r="19" spans="10:13" ht="25.5" customHeight="1" thickBot="1" x14ac:dyDescent="0.4">
      <c r="J19" s="144" t="s">
        <v>623</v>
      </c>
      <c r="K19" s="130"/>
      <c r="L19" s="626"/>
      <c r="M19" s="627"/>
    </row>
    <row r="20" spans="10:13" ht="25.5" customHeight="1" thickBot="1" x14ac:dyDescent="0.4">
      <c r="J20" s="144" t="s">
        <v>624</v>
      </c>
      <c r="K20" s="130"/>
      <c r="L20" s="626"/>
      <c r="M20" s="627"/>
    </row>
    <row r="21" spans="10:13" ht="25.5" customHeight="1" thickBot="1" x14ac:dyDescent="0.4">
      <c r="J21" s="144" t="s">
        <v>625</v>
      </c>
      <c r="K21" s="131"/>
      <c r="L21" s="610"/>
      <c r="M21" s="611"/>
    </row>
    <row r="22" spans="10:13" ht="25.5" customHeight="1" thickBot="1" x14ac:dyDescent="0.4">
      <c r="J22" s="144" t="s">
        <v>626</v>
      </c>
      <c r="K22" s="131"/>
      <c r="L22" s="610"/>
      <c r="M22" s="611"/>
    </row>
    <row r="23" spans="10:13" ht="25.5" customHeight="1" thickBot="1" x14ac:dyDescent="0.4">
      <c r="J23" s="144" t="s">
        <v>627</v>
      </c>
      <c r="K23" s="131"/>
      <c r="L23" s="610"/>
      <c r="M23" s="611"/>
    </row>
    <row r="24" spans="10:13" ht="25.5" customHeight="1" thickBot="1" x14ac:dyDescent="0.4">
      <c r="J24" s="138" t="s">
        <v>32</v>
      </c>
      <c r="K24" s="131" t="s">
        <v>595</v>
      </c>
      <c r="L24" s="610"/>
      <c r="M24" s="611"/>
    </row>
    <row r="25" spans="10:13" ht="25.5" customHeight="1" x14ac:dyDescent="0.35">
      <c r="J25" s="620" t="s">
        <v>628</v>
      </c>
      <c r="K25" s="129" t="s">
        <v>595</v>
      </c>
      <c r="L25" s="622"/>
      <c r="M25" s="623"/>
    </row>
    <row r="26" spans="10:13" ht="25.5" customHeight="1" thickBot="1" x14ac:dyDescent="0.4">
      <c r="J26" s="621"/>
      <c r="K26" s="132" t="s">
        <v>595</v>
      </c>
      <c r="L26" s="624"/>
      <c r="M26" s="625"/>
    </row>
    <row r="27" spans="10:13" ht="25.5" customHeight="1" x14ac:dyDescent="0.35">
      <c r="J27" s="620" t="s">
        <v>629</v>
      </c>
      <c r="K27" s="129" t="s">
        <v>595</v>
      </c>
      <c r="L27" s="618"/>
      <c r="M27" s="141"/>
    </row>
    <row r="28" spans="10:13" ht="25.5" customHeight="1" thickBot="1" x14ac:dyDescent="0.4">
      <c r="J28" s="621"/>
      <c r="K28" s="132" t="s">
        <v>595</v>
      </c>
      <c r="L28" s="619"/>
      <c r="M28" s="141"/>
    </row>
    <row r="29" spans="10:13" ht="25.5" customHeight="1" thickBot="1" x14ac:dyDescent="0.4">
      <c r="J29" s="138" t="s">
        <v>630</v>
      </c>
      <c r="K29" s="131"/>
      <c r="L29" s="125"/>
      <c r="M29" s="141"/>
    </row>
    <row r="30" spans="10:13" ht="25.5" customHeight="1" thickBot="1" x14ac:dyDescent="0.4">
      <c r="J30" s="144" t="s">
        <v>631</v>
      </c>
      <c r="K30" s="130"/>
      <c r="L30" s="133"/>
      <c r="M30" s="141"/>
    </row>
    <row r="31" spans="10:13" ht="25.5" customHeight="1" thickBot="1" x14ac:dyDescent="0.4">
      <c r="J31" s="144" t="s">
        <v>632</v>
      </c>
      <c r="K31" s="130"/>
      <c r="L31" s="133"/>
      <c r="M31" s="141"/>
    </row>
    <row r="32" spans="10:13" ht="25.5" customHeight="1" thickBot="1" x14ac:dyDescent="0.4">
      <c r="J32" s="144" t="s">
        <v>633</v>
      </c>
      <c r="K32" s="130"/>
      <c r="L32" s="133"/>
      <c r="M32" s="141"/>
    </row>
    <row r="33" spans="10:13" ht="25.5" customHeight="1" thickBot="1" x14ac:dyDescent="0.4">
      <c r="J33" s="144" t="s">
        <v>634</v>
      </c>
      <c r="K33" s="131"/>
      <c r="L33" s="610"/>
      <c r="M33" s="611"/>
    </row>
    <row r="34" spans="10:13" ht="25.5" customHeight="1" thickBot="1" x14ac:dyDescent="0.4">
      <c r="J34" s="138" t="s">
        <v>635</v>
      </c>
      <c r="K34" s="131"/>
      <c r="L34" s="125"/>
      <c r="M34" s="141"/>
    </row>
    <row r="35" spans="10:13" ht="25.5" customHeight="1" thickBot="1" x14ac:dyDescent="0.4">
      <c r="J35" s="144" t="s">
        <v>636</v>
      </c>
      <c r="K35" s="130"/>
      <c r="L35" s="133"/>
      <c r="M35" s="141"/>
    </row>
    <row r="36" spans="10:13" ht="25.5" customHeight="1" thickBot="1" x14ac:dyDescent="0.4">
      <c r="J36" s="144" t="s">
        <v>637</v>
      </c>
      <c r="K36" s="130"/>
      <c r="L36" s="133"/>
      <c r="M36" s="141"/>
    </row>
    <row r="37" spans="10:13" ht="25.5" customHeight="1" thickBot="1" x14ac:dyDescent="0.4">
      <c r="J37" s="144" t="s">
        <v>638</v>
      </c>
      <c r="K37" s="130"/>
      <c r="L37" s="133"/>
      <c r="M37" s="141"/>
    </row>
    <row r="38" spans="10:13" ht="25.5" customHeight="1" thickBot="1" x14ac:dyDescent="0.4">
      <c r="J38" s="144" t="s">
        <v>639</v>
      </c>
      <c r="K38" s="134"/>
      <c r="L38" s="135"/>
      <c r="M38" s="141"/>
    </row>
    <row r="39" spans="10:13" ht="25.5" customHeight="1" thickBot="1" x14ac:dyDescent="0.4">
      <c r="J39" s="144" t="s">
        <v>640</v>
      </c>
      <c r="K39" s="134"/>
      <c r="L39" s="135"/>
      <c r="M39" s="141"/>
    </row>
    <row r="40" spans="10:13" ht="25.5" customHeight="1" thickBot="1" x14ac:dyDescent="0.4">
      <c r="J40" s="138" t="s">
        <v>641</v>
      </c>
      <c r="K40" s="131"/>
      <c r="L40" s="125"/>
      <c r="M40" s="141"/>
    </row>
    <row r="41" spans="10:13" ht="25.5" customHeight="1" thickBot="1" x14ac:dyDescent="0.4">
      <c r="J41" s="146" t="s">
        <v>642</v>
      </c>
      <c r="K41" s="134"/>
      <c r="L41" s="135"/>
      <c r="M41" s="141"/>
    </row>
    <row r="42" spans="10:13" ht="25.5" customHeight="1" thickBot="1" x14ac:dyDescent="0.4">
      <c r="J42" s="146" t="s">
        <v>643</v>
      </c>
      <c r="K42" s="134"/>
      <c r="L42" s="135"/>
      <c r="M42" s="141"/>
    </row>
    <row r="43" spans="10:13" ht="25.5" customHeight="1" thickBot="1" x14ac:dyDescent="0.4">
      <c r="J43" s="144" t="s">
        <v>644</v>
      </c>
      <c r="K43" s="130"/>
      <c r="L43" s="133"/>
      <c r="M43" s="141"/>
    </row>
    <row r="44" spans="10:13" ht="25.5" customHeight="1" thickBot="1" x14ac:dyDescent="0.4">
      <c r="J44" s="144" t="s">
        <v>645</v>
      </c>
      <c r="K44" s="130"/>
      <c r="L44" s="133"/>
      <c r="M44" s="141"/>
    </row>
    <row r="45" spans="10:13" ht="25.5" customHeight="1" thickBot="1" x14ac:dyDescent="0.4">
      <c r="J45" s="144" t="s">
        <v>646</v>
      </c>
      <c r="K45" s="130"/>
      <c r="L45" s="133"/>
      <c r="M45" s="141"/>
    </row>
    <row r="46" spans="10:13" ht="25.5" customHeight="1" thickBot="1" x14ac:dyDescent="0.4">
      <c r="J46" s="144" t="s">
        <v>647</v>
      </c>
      <c r="K46" s="130"/>
      <c r="L46" s="133"/>
      <c r="M46" s="141"/>
    </row>
    <row r="47" spans="10:13" ht="25.5" customHeight="1" thickBot="1" x14ac:dyDescent="0.4">
      <c r="J47" s="138" t="s">
        <v>648</v>
      </c>
      <c r="K47" s="131"/>
      <c r="L47" s="125"/>
      <c r="M47" s="141"/>
    </row>
    <row r="48" spans="10:13" ht="25.5" customHeight="1" x14ac:dyDescent="0.35">
      <c r="J48" s="612" t="s">
        <v>649</v>
      </c>
      <c r="K48" s="615"/>
      <c r="L48" s="618"/>
      <c r="M48" s="141"/>
    </row>
    <row r="49" spans="10:13" ht="25.5" customHeight="1" x14ac:dyDescent="0.35">
      <c r="J49" s="613"/>
      <c r="K49" s="616"/>
      <c r="L49" s="616"/>
      <c r="M49" s="141"/>
    </row>
    <row r="50" spans="10:13" ht="25.5" customHeight="1" thickBot="1" x14ac:dyDescent="0.4">
      <c r="J50" s="614"/>
      <c r="K50" s="617"/>
      <c r="L50" s="619"/>
      <c r="M50" s="141"/>
    </row>
    <row r="51" spans="10:13" ht="25.5" customHeight="1" thickBot="1" x14ac:dyDescent="0.4">
      <c r="J51" s="146" t="s">
        <v>650</v>
      </c>
      <c r="K51" s="134"/>
      <c r="L51" s="135"/>
      <c r="M51" s="141"/>
    </row>
    <row r="52" spans="10:13" ht="25.5" customHeight="1" x14ac:dyDescent="0.35">
      <c r="J52" s="147" t="s">
        <v>651</v>
      </c>
      <c r="K52" s="148"/>
      <c r="L52" s="149"/>
      <c r="M52" s="150"/>
    </row>
  </sheetData>
  <mergeCells count="28">
    <mergeCell ref="L10:M10"/>
    <mergeCell ref="A4:A9"/>
    <mergeCell ref="L2:M2"/>
    <mergeCell ref="L3:M3"/>
    <mergeCell ref="K4:K9"/>
    <mergeCell ref="L4:M9"/>
    <mergeCell ref="L22:M22"/>
    <mergeCell ref="L11:M11"/>
    <mergeCell ref="L12:M12"/>
    <mergeCell ref="L13:M13"/>
    <mergeCell ref="L14:M14"/>
    <mergeCell ref="L15:M15"/>
    <mergeCell ref="L16:M16"/>
    <mergeCell ref="L17:M17"/>
    <mergeCell ref="L18:M18"/>
    <mergeCell ref="L19:M19"/>
    <mergeCell ref="L20:M20"/>
    <mergeCell ref="L21:M21"/>
    <mergeCell ref="L23:M23"/>
    <mergeCell ref="J48:J50"/>
    <mergeCell ref="K48:K50"/>
    <mergeCell ref="L48:L50"/>
    <mergeCell ref="L24:M24"/>
    <mergeCell ref="J25:J26"/>
    <mergeCell ref="L25:M26"/>
    <mergeCell ref="J27:J28"/>
    <mergeCell ref="L27:L28"/>
    <mergeCell ref="L33:M3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2B3E0-A1B8-41D3-B021-D400EF32ADA2}">
  <sheetPr>
    <tabColor theme="8" tint="0.59999389629810485"/>
  </sheetPr>
  <dimension ref="A1:T25"/>
  <sheetViews>
    <sheetView workbookViewId="0">
      <pane xSplit="1" ySplit="2" topLeftCell="B3" activePane="bottomRight" state="frozen"/>
      <selection pane="topRight"/>
      <selection pane="bottomLeft"/>
      <selection pane="bottomRight" activeCell="B21" sqref="B21"/>
    </sheetView>
  </sheetViews>
  <sheetFormatPr defaultRowHeight="15" customHeight="1" x14ac:dyDescent="0.35"/>
  <cols>
    <col min="1" max="1" width="20.54296875" customWidth="1"/>
    <col min="2" max="2" width="12.1796875" customWidth="1"/>
    <col min="3" max="3" width="10.453125" customWidth="1"/>
    <col min="4" max="4" width="11.26953125" customWidth="1"/>
    <col min="5" max="5" width="10.7265625" customWidth="1"/>
    <col min="6" max="6" width="12.81640625" customWidth="1"/>
    <col min="7" max="7" width="11.453125" customWidth="1"/>
    <col min="8" max="9" width="13.54296875" customWidth="1"/>
    <col min="10" max="10" width="11.54296875" customWidth="1"/>
    <col min="11" max="11" width="10.54296875" customWidth="1"/>
    <col min="12" max="12" width="11" customWidth="1"/>
    <col min="13" max="13" width="14.1796875" customWidth="1"/>
    <col min="14" max="14" width="12.81640625" customWidth="1"/>
    <col min="16" max="16" width="0" hidden="1" customWidth="1"/>
  </cols>
  <sheetData>
    <row r="1" spans="1:20" ht="14.5" x14ac:dyDescent="0.35">
      <c r="A1" s="633" t="s">
        <v>652</v>
      </c>
      <c r="B1" s="634"/>
      <c r="C1" s="634"/>
      <c r="D1" s="634"/>
      <c r="E1" s="634"/>
      <c r="F1" s="634"/>
      <c r="G1" s="634"/>
      <c r="H1" s="634"/>
      <c r="I1" s="634"/>
      <c r="J1" s="634"/>
      <c r="K1" s="634"/>
      <c r="L1" s="634"/>
      <c r="M1" s="634"/>
      <c r="N1" s="161"/>
    </row>
    <row r="2" spans="1:20" thickBot="1" x14ac:dyDescent="0.4">
      <c r="A2" s="162"/>
      <c r="B2" s="163"/>
      <c r="C2" s="163"/>
      <c r="D2" s="163"/>
      <c r="E2" s="163"/>
      <c r="F2" s="163"/>
      <c r="G2" s="163"/>
      <c r="H2" s="164"/>
      <c r="I2" s="164" t="s">
        <v>653</v>
      </c>
      <c r="J2" s="635" t="s">
        <v>654</v>
      </c>
      <c r="K2" s="635"/>
      <c r="L2" s="636"/>
      <c r="M2" s="160"/>
      <c r="N2" s="161"/>
      <c r="R2" s="124" t="s">
        <v>655</v>
      </c>
    </row>
    <row r="3" spans="1:20" ht="65.25" customHeight="1" thickBot="1" x14ac:dyDescent="0.4">
      <c r="A3" s="165" t="s">
        <v>656</v>
      </c>
      <c r="B3" s="166" t="s">
        <v>657</v>
      </c>
      <c r="C3" s="167" t="s">
        <v>658</v>
      </c>
      <c r="D3" s="168" t="s">
        <v>659</v>
      </c>
      <c r="E3" s="169" t="s">
        <v>660</v>
      </c>
      <c r="F3" s="170" t="s">
        <v>661</v>
      </c>
      <c r="G3" s="171" t="s">
        <v>662</v>
      </c>
      <c r="H3" s="171" t="s">
        <v>663</v>
      </c>
      <c r="I3" s="171" t="s">
        <v>664</v>
      </c>
      <c r="J3" s="171" t="s">
        <v>665</v>
      </c>
      <c r="K3" s="172" t="s">
        <v>666</v>
      </c>
      <c r="L3" s="173" t="s">
        <v>667</v>
      </c>
      <c r="M3" s="161" t="s">
        <v>668</v>
      </c>
      <c r="N3" s="161" t="s">
        <v>669</v>
      </c>
      <c r="O3" s="174"/>
      <c r="P3" s="174"/>
      <c r="R3" s="637" t="s">
        <v>670</v>
      </c>
      <c r="S3" s="637"/>
      <c r="T3" s="637"/>
    </row>
    <row r="4" spans="1:20" ht="27" customHeight="1" x14ac:dyDescent="0.35">
      <c r="A4" s="175" t="s">
        <v>671</v>
      </c>
      <c r="B4" s="176">
        <v>6</v>
      </c>
      <c r="C4" s="177">
        <v>6</v>
      </c>
      <c r="D4" s="178">
        <v>15</v>
      </c>
      <c r="E4" s="179">
        <v>15</v>
      </c>
      <c r="F4" s="180">
        <v>1</v>
      </c>
      <c r="G4" s="181">
        <v>1</v>
      </c>
      <c r="H4" s="180">
        <v>4</v>
      </c>
      <c r="I4" s="181">
        <v>4</v>
      </c>
      <c r="J4" s="180">
        <v>4</v>
      </c>
      <c r="K4" s="182">
        <v>4</v>
      </c>
      <c r="L4" s="183">
        <f t="shared" ref="L4:M10" si="0">_xlfn.SINGLE(SUM(B4+D4+F4+H4+J4))</f>
        <v>30</v>
      </c>
      <c r="M4" s="184">
        <f t="shared" si="0"/>
        <v>30</v>
      </c>
      <c r="N4" s="185">
        <f>L4/M4</f>
        <v>1</v>
      </c>
      <c r="Q4" t="s">
        <v>672</v>
      </c>
      <c r="R4" t="s">
        <v>673</v>
      </c>
      <c r="S4" t="s">
        <v>674</v>
      </c>
    </row>
    <row r="5" spans="1:20" ht="27" customHeight="1" x14ac:dyDescent="0.35">
      <c r="A5" s="186" t="s">
        <v>246</v>
      </c>
      <c r="B5" s="187">
        <v>5</v>
      </c>
      <c r="C5" s="188">
        <v>5</v>
      </c>
      <c r="D5" s="189">
        <v>18</v>
      </c>
      <c r="E5" s="190">
        <v>18</v>
      </c>
      <c r="F5" s="189">
        <v>1</v>
      </c>
      <c r="G5" s="190">
        <v>1</v>
      </c>
      <c r="H5" s="189">
        <v>2</v>
      </c>
      <c r="I5" s="190">
        <v>2</v>
      </c>
      <c r="J5" s="189">
        <v>9</v>
      </c>
      <c r="K5" s="191">
        <v>9</v>
      </c>
      <c r="L5" s="192">
        <f t="shared" si="0"/>
        <v>35</v>
      </c>
      <c r="M5" s="193">
        <f t="shared" si="0"/>
        <v>35</v>
      </c>
      <c r="N5" s="185">
        <f t="shared" ref="N5:N11" si="1">L5/M5</f>
        <v>1</v>
      </c>
      <c r="Q5">
        <v>200</v>
      </c>
      <c r="R5">
        <v>215</v>
      </c>
      <c r="S5" s="194">
        <f>Q5/R5</f>
        <v>0.93023255813953487</v>
      </c>
    </row>
    <row r="6" spans="1:20" ht="27" customHeight="1" x14ac:dyDescent="0.35">
      <c r="A6" s="186" t="s">
        <v>675</v>
      </c>
      <c r="B6" s="187">
        <v>11</v>
      </c>
      <c r="C6" s="188">
        <v>11</v>
      </c>
      <c r="D6" s="189">
        <v>22</v>
      </c>
      <c r="E6" s="190">
        <v>22</v>
      </c>
      <c r="F6" s="189">
        <v>2</v>
      </c>
      <c r="G6" s="190">
        <v>2</v>
      </c>
      <c r="H6" s="189">
        <v>8</v>
      </c>
      <c r="I6" s="190">
        <v>8</v>
      </c>
      <c r="J6" s="189">
        <v>9</v>
      </c>
      <c r="K6" s="191">
        <v>9</v>
      </c>
      <c r="L6" s="192">
        <f t="shared" si="0"/>
        <v>52</v>
      </c>
      <c r="M6" s="193">
        <f t="shared" si="0"/>
        <v>52</v>
      </c>
      <c r="N6" s="185">
        <f t="shared" si="1"/>
        <v>1</v>
      </c>
      <c r="Q6" t="s">
        <v>676</v>
      </c>
      <c r="R6" t="s">
        <v>677</v>
      </c>
    </row>
    <row r="7" spans="1:20" ht="27" customHeight="1" x14ac:dyDescent="0.35">
      <c r="A7" s="186" t="s">
        <v>678</v>
      </c>
      <c r="B7" s="187">
        <v>4</v>
      </c>
      <c r="C7" s="188">
        <v>4</v>
      </c>
      <c r="D7" s="189">
        <v>23</v>
      </c>
      <c r="E7" s="190">
        <v>23</v>
      </c>
      <c r="F7" s="189">
        <v>2</v>
      </c>
      <c r="G7" s="190">
        <v>2</v>
      </c>
      <c r="H7" s="189">
        <v>2</v>
      </c>
      <c r="I7" s="190">
        <v>2</v>
      </c>
      <c r="J7" s="189">
        <v>8</v>
      </c>
      <c r="K7" s="191">
        <v>8</v>
      </c>
      <c r="L7" s="192">
        <f t="shared" si="0"/>
        <v>39</v>
      </c>
      <c r="M7" s="193">
        <f t="shared" si="0"/>
        <v>39</v>
      </c>
      <c r="N7" s="185">
        <f t="shared" si="1"/>
        <v>1</v>
      </c>
      <c r="Q7">
        <v>41</v>
      </c>
      <c r="R7">
        <v>42</v>
      </c>
      <c r="S7" s="194">
        <f>Q7/R7</f>
        <v>0.97619047619047616</v>
      </c>
    </row>
    <row r="8" spans="1:20" ht="27" customHeight="1" x14ac:dyDescent="0.35">
      <c r="A8" s="186" t="s">
        <v>679</v>
      </c>
      <c r="B8" s="187">
        <v>3</v>
      </c>
      <c r="C8" s="188">
        <v>3</v>
      </c>
      <c r="D8" s="189">
        <v>23</v>
      </c>
      <c r="E8" s="190">
        <v>23</v>
      </c>
      <c r="F8" s="189">
        <v>1</v>
      </c>
      <c r="G8" s="190">
        <v>1</v>
      </c>
      <c r="H8" s="189">
        <v>2</v>
      </c>
      <c r="I8" s="190">
        <v>2</v>
      </c>
      <c r="J8" s="189">
        <v>5</v>
      </c>
      <c r="K8" s="191">
        <v>5</v>
      </c>
      <c r="L8" s="192">
        <f t="shared" si="0"/>
        <v>34</v>
      </c>
      <c r="M8" s="193">
        <f t="shared" si="0"/>
        <v>34</v>
      </c>
      <c r="N8" s="185">
        <f t="shared" si="1"/>
        <v>1</v>
      </c>
    </row>
    <row r="9" spans="1:20" ht="27" customHeight="1" x14ac:dyDescent="0.35">
      <c r="A9" s="186" t="s">
        <v>680</v>
      </c>
      <c r="B9" s="187">
        <v>6</v>
      </c>
      <c r="C9" s="188">
        <v>6</v>
      </c>
      <c r="D9" s="189">
        <v>19</v>
      </c>
      <c r="E9" s="190">
        <v>19</v>
      </c>
      <c r="F9" s="189">
        <v>2</v>
      </c>
      <c r="G9" s="190">
        <v>2</v>
      </c>
      <c r="H9" s="189">
        <v>4</v>
      </c>
      <c r="I9" s="190">
        <v>4</v>
      </c>
      <c r="J9" s="189">
        <v>4</v>
      </c>
      <c r="K9" s="191">
        <v>4</v>
      </c>
      <c r="L9" s="192">
        <f t="shared" si="0"/>
        <v>35</v>
      </c>
      <c r="M9" s="193">
        <f t="shared" si="0"/>
        <v>35</v>
      </c>
      <c r="N9" s="185">
        <f t="shared" si="1"/>
        <v>1</v>
      </c>
    </row>
    <row r="10" spans="1:20" ht="27" customHeight="1" thickBot="1" x14ac:dyDescent="0.4">
      <c r="A10" s="195" t="s">
        <v>681</v>
      </c>
      <c r="B10" s="196">
        <v>7</v>
      </c>
      <c r="C10" s="197">
        <v>7</v>
      </c>
      <c r="D10" s="198">
        <v>13</v>
      </c>
      <c r="E10" s="199">
        <v>13</v>
      </c>
      <c r="F10" s="198">
        <v>1</v>
      </c>
      <c r="G10" s="199">
        <v>1</v>
      </c>
      <c r="H10" s="198">
        <v>0</v>
      </c>
      <c r="I10" s="199">
        <v>0</v>
      </c>
      <c r="J10" s="198">
        <v>6</v>
      </c>
      <c r="K10" s="200">
        <v>6</v>
      </c>
      <c r="L10" s="201">
        <f t="shared" si="0"/>
        <v>27</v>
      </c>
      <c r="M10" s="202">
        <f t="shared" si="0"/>
        <v>27</v>
      </c>
      <c r="N10" s="185">
        <f t="shared" si="1"/>
        <v>1</v>
      </c>
    </row>
    <row r="11" spans="1:20" ht="27" customHeight="1" thickBot="1" x14ac:dyDescent="0.4">
      <c r="A11" s="203" t="s">
        <v>682</v>
      </c>
      <c r="B11" s="204">
        <f>_xlfn.SINGLE(SUM(B4:B10))</f>
        <v>42</v>
      </c>
      <c r="C11" s="204">
        <f>_xlfn.SINGLE(SUM(C4:C10))</f>
        <v>42</v>
      </c>
      <c r="D11" s="205">
        <f>_xlfn.SINGLE(SUM(D4:D10))</f>
        <v>133</v>
      </c>
      <c r="E11" s="206">
        <f>SUM(E4:E10)</f>
        <v>133</v>
      </c>
      <c r="F11" s="205">
        <f>_xlfn.SINGLE(SUM(F4:F10))</f>
        <v>10</v>
      </c>
      <c r="G11" s="206">
        <f>SUM(G4:G10)</f>
        <v>10</v>
      </c>
      <c r="H11" s="205">
        <f>_xlfn.SINGLE(SUM(H4:H10))</f>
        <v>22</v>
      </c>
      <c r="I11" s="206">
        <f>SUM(I4:I10)</f>
        <v>22</v>
      </c>
      <c r="J11" s="205">
        <f>_xlfn.SINGLE(SUM(J4:J10))</f>
        <v>45</v>
      </c>
      <c r="K11" s="207">
        <f>SUM(K4:K10)</f>
        <v>45</v>
      </c>
      <c r="L11" s="208">
        <f>SUM(L4:L10)</f>
        <v>252</v>
      </c>
      <c r="M11" s="209">
        <f>SUM(M4:M10)</f>
        <v>252</v>
      </c>
      <c r="N11" s="210">
        <f t="shared" si="1"/>
        <v>1</v>
      </c>
    </row>
    <row r="12" spans="1:20" ht="27" customHeight="1" thickBot="1" x14ac:dyDescent="0.4">
      <c r="A12" s="211" t="s">
        <v>683</v>
      </c>
      <c r="B12" s="212" t="s">
        <v>103</v>
      </c>
      <c r="C12" s="212">
        <f>_xlfn.SINGLE(SUM(C11-B11))</f>
        <v>0</v>
      </c>
      <c r="D12" s="213" t="s">
        <v>684</v>
      </c>
      <c r="E12" s="212">
        <f>_xlfn.SINGLE(SUM(E11-D11))</f>
        <v>0</v>
      </c>
      <c r="F12" s="213" t="s">
        <v>685</v>
      </c>
      <c r="G12" s="212">
        <f>_xlfn.SINGLE(SUM(G11-F11))</f>
        <v>0</v>
      </c>
      <c r="H12" s="213" t="s">
        <v>686</v>
      </c>
      <c r="I12" s="212">
        <f>_xlfn.SINGLE(SUM(I11-H11))</f>
        <v>0</v>
      </c>
      <c r="J12" s="213" t="s">
        <v>687</v>
      </c>
      <c r="K12" s="212">
        <f>_xlfn.SINGLE(SUM(K11-J11))</f>
        <v>0</v>
      </c>
      <c r="L12" s="214"/>
      <c r="M12" s="214">
        <f>_xlfn.SINGLE(SUM(C12+E12+G12+I12+K12))</f>
        <v>0</v>
      </c>
      <c r="N12" s="215">
        <v>0</v>
      </c>
    </row>
    <row r="15" spans="1:20" ht="138.75" customHeight="1" thickBot="1" x14ac:dyDescent="0.4">
      <c r="A15" s="216" t="s">
        <v>688</v>
      </c>
      <c r="B15" s="217" t="s">
        <v>689</v>
      </c>
      <c r="C15" s="217" t="s">
        <v>690</v>
      </c>
      <c r="D15" s="218" t="s">
        <v>691</v>
      </c>
      <c r="E15" s="219" t="s">
        <v>692</v>
      </c>
      <c r="F15" s="217" t="s">
        <v>689</v>
      </c>
      <c r="G15" s="217" t="s">
        <v>690</v>
      </c>
      <c r="H15" s="37"/>
      <c r="I15" s="220" t="s">
        <v>693</v>
      </c>
      <c r="J15" s="221" t="s">
        <v>694</v>
      </c>
      <c r="K15" s="222" t="s">
        <v>695</v>
      </c>
      <c r="L15" s="223" t="s">
        <v>696</v>
      </c>
      <c r="M15" s="224" t="s">
        <v>690</v>
      </c>
      <c r="N15" s="225" t="s">
        <v>697</v>
      </c>
      <c r="O15" s="226" t="s">
        <v>698</v>
      </c>
    </row>
    <row r="16" spans="1:20" ht="15" customHeight="1" thickBot="1" x14ac:dyDescent="0.4">
      <c r="A16" s="227" t="s">
        <v>671</v>
      </c>
      <c r="B16" s="228">
        <v>21</v>
      </c>
      <c r="C16" s="229">
        <v>17</v>
      </c>
      <c r="D16" s="2"/>
      <c r="E16" s="230" t="s">
        <v>671</v>
      </c>
      <c r="F16" s="231">
        <v>9</v>
      </c>
      <c r="G16" s="229">
        <v>8</v>
      </c>
      <c r="I16" s="232" t="s">
        <v>671</v>
      </c>
      <c r="J16" s="233">
        <v>9</v>
      </c>
      <c r="K16" s="234">
        <v>9</v>
      </c>
      <c r="L16" s="235">
        <v>1</v>
      </c>
      <c r="M16" s="236">
        <v>8</v>
      </c>
      <c r="N16" s="237">
        <v>0.89</v>
      </c>
      <c r="O16" s="238"/>
    </row>
    <row r="17" spans="1:15" ht="15" customHeight="1" thickBot="1" x14ac:dyDescent="0.4">
      <c r="A17" s="239" t="s">
        <v>246</v>
      </c>
      <c r="B17" s="240">
        <v>22</v>
      </c>
      <c r="C17" s="241">
        <v>22</v>
      </c>
      <c r="D17" s="2"/>
      <c r="E17" s="242" t="s">
        <v>246</v>
      </c>
      <c r="F17" s="243">
        <v>8</v>
      </c>
      <c r="G17" s="241">
        <v>8</v>
      </c>
      <c r="I17" s="244" t="s">
        <v>246</v>
      </c>
      <c r="J17" s="233">
        <v>9</v>
      </c>
      <c r="K17" s="234">
        <v>9</v>
      </c>
      <c r="L17" s="235">
        <v>1</v>
      </c>
      <c r="M17" s="234">
        <v>9</v>
      </c>
      <c r="N17" s="235">
        <v>1</v>
      </c>
      <c r="O17" s="238"/>
    </row>
    <row r="18" spans="1:15" ht="15" customHeight="1" thickBot="1" x14ac:dyDescent="0.4">
      <c r="A18" s="239" t="s">
        <v>675</v>
      </c>
      <c r="B18" s="240">
        <v>42</v>
      </c>
      <c r="C18" s="241">
        <v>28</v>
      </c>
      <c r="D18" s="2"/>
      <c r="E18" s="242" t="s">
        <v>675</v>
      </c>
      <c r="F18" s="243">
        <v>19</v>
      </c>
      <c r="G18" s="241">
        <v>18</v>
      </c>
      <c r="I18" s="244" t="s">
        <v>675</v>
      </c>
      <c r="J18" s="233">
        <v>19</v>
      </c>
      <c r="K18" s="234">
        <v>19</v>
      </c>
      <c r="L18" s="235">
        <v>1</v>
      </c>
      <c r="M18" s="234">
        <v>18</v>
      </c>
      <c r="N18" s="235">
        <v>0.95</v>
      </c>
      <c r="O18" s="238"/>
    </row>
    <row r="19" spans="1:15" ht="15" customHeight="1" thickBot="1" x14ac:dyDescent="0.4">
      <c r="A19" s="239" t="s">
        <v>678</v>
      </c>
      <c r="B19" s="240">
        <v>26</v>
      </c>
      <c r="C19" s="241">
        <v>22</v>
      </c>
      <c r="D19" s="2"/>
      <c r="E19" s="242" t="s">
        <v>678</v>
      </c>
      <c r="F19" s="243">
        <v>17</v>
      </c>
      <c r="G19" s="241">
        <v>17</v>
      </c>
      <c r="I19" s="244" t="s">
        <v>678</v>
      </c>
      <c r="J19" s="233">
        <v>17</v>
      </c>
      <c r="K19" s="234">
        <v>17</v>
      </c>
      <c r="L19" s="235">
        <v>1</v>
      </c>
      <c r="M19" s="234">
        <v>17</v>
      </c>
      <c r="N19" s="235">
        <v>1</v>
      </c>
      <c r="O19" s="238"/>
    </row>
    <row r="20" spans="1:15" ht="15" customHeight="1" thickBot="1" x14ac:dyDescent="0.4">
      <c r="A20" s="239" t="s">
        <v>679</v>
      </c>
      <c r="B20" s="240">
        <v>27</v>
      </c>
      <c r="C20" s="241">
        <v>29</v>
      </c>
      <c r="D20" s="2"/>
      <c r="E20" s="242" t="s">
        <v>679</v>
      </c>
      <c r="F20" s="243">
        <v>21</v>
      </c>
      <c r="G20" s="241">
        <v>17</v>
      </c>
      <c r="I20" s="244" t="s">
        <v>679</v>
      </c>
      <c r="J20" s="233">
        <v>21</v>
      </c>
      <c r="K20" s="234">
        <v>21</v>
      </c>
      <c r="L20" s="235">
        <v>1</v>
      </c>
      <c r="M20" s="234">
        <v>17</v>
      </c>
      <c r="N20" s="235">
        <v>0.81</v>
      </c>
      <c r="O20" s="238"/>
    </row>
    <row r="21" spans="1:15" ht="15" customHeight="1" thickBot="1" x14ac:dyDescent="0.4">
      <c r="A21" s="239" t="s">
        <v>680</v>
      </c>
      <c r="B21" s="240">
        <v>27</v>
      </c>
      <c r="C21" s="241">
        <v>25</v>
      </c>
      <c r="D21" s="2"/>
      <c r="E21" s="242" t="s">
        <v>680</v>
      </c>
      <c r="F21" s="243">
        <v>14</v>
      </c>
      <c r="G21" s="241">
        <v>13</v>
      </c>
      <c r="I21" s="244" t="s">
        <v>680</v>
      </c>
      <c r="J21" s="233">
        <v>16</v>
      </c>
      <c r="K21" s="234">
        <v>14</v>
      </c>
      <c r="L21" s="235">
        <v>0.88</v>
      </c>
      <c r="M21" s="234">
        <v>13</v>
      </c>
      <c r="N21" s="235">
        <v>0.81</v>
      </c>
      <c r="O21" s="238"/>
    </row>
    <row r="22" spans="1:15" ht="15" customHeight="1" thickBot="1" x14ac:dyDescent="0.4">
      <c r="A22" s="245" t="s">
        <v>681</v>
      </c>
      <c r="B22" s="246">
        <v>14</v>
      </c>
      <c r="C22" s="247">
        <v>11</v>
      </c>
      <c r="D22" s="2"/>
      <c r="E22" s="248" t="s">
        <v>681</v>
      </c>
      <c r="F22" s="249">
        <v>6</v>
      </c>
      <c r="G22" s="247">
        <v>5</v>
      </c>
      <c r="I22" s="250" t="s">
        <v>681</v>
      </c>
      <c r="J22" s="233">
        <v>6</v>
      </c>
      <c r="K22" s="234">
        <v>6</v>
      </c>
      <c r="L22" s="235">
        <v>1</v>
      </c>
      <c r="M22" s="234">
        <v>5</v>
      </c>
      <c r="N22" s="235">
        <v>0.83</v>
      </c>
      <c r="O22" s="238"/>
    </row>
    <row r="23" spans="1:15" ht="15" customHeight="1" thickBot="1" x14ac:dyDescent="0.4">
      <c r="A23" s="251" t="s">
        <v>699</v>
      </c>
      <c r="B23" s="252">
        <f>SUM(B16:B22)</f>
        <v>179</v>
      </c>
      <c r="C23" s="253">
        <f>SUM(C16:C22)</f>
        <v>154</v>
      </c>
      <c r="E23" s="254" t="s">
        <v>699</v>
      </c>
      <c r="F23" s="255">
        <f>SUM(F16:F22)</f>
        <v>94</v>
      </c>
      <c r="G23" s="253">
        <f>SUM(G16:G22)</f>
        <v>86</v>
      </c>
      <c r="I23" s="256" t="s">
        <v>699</v>
      </c>
      <c r="J23" s="257">
        <f>_xlfn.SINGLE(SUM(J16:J22))</f>
        <v>97</v>
      </c>
      <c r="K23" s="258">
        <f>_xlfn.SINGLE(SUM(K16:K22))</f>
        <v>95</v>
      </c>
      <c r="L23" s="259">
        <v>0.98</v>
      </c>
      <c r="M23" s="260">
        <f>_xlfn.SINGLE(SUM(M16:M22))</f>
        <v>87</v>
      </c>
      <c r="N23" s="259">
        <v>0.9</v>
      </c>
      <c r="O23" s="238"/>
    </row>
    <row r="25" spans="1:15" ht="39.75" customHeight="1" x14ac:dyDescent="0.35"/>
  </sheetData>
  <mergeCells count="3">
    <mergeCell ref="A1:M1"/>
    <mergeCell ref="J2:L2"/>
    <mergeCell ref="R3:T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76BB0-05E5-4EAE-8690-9D5A1F5898FD}">
  <sheetPr>
    <tabColor rgb="FF00B050"/>
  </sheetPr>
  <dimension ref="A1:LO333"/>
  <sheetViews>
    <sheetView zoomScale="70" zoomScaleNormal="70" workbookViewId="0">
      <pane xSplit="4" ySplit="3" topLeftCell="E52" activePane="bottomRight" state="frozen"/>
      <selection pane="topRight" activeCell="B1" sqref="B1"/>
      <selection pane="bottomLeft" activeCell="A4" sqref="A4"/>
      <selection pane="bottomRight" activeCell="P56" sqref="P56"/>
    </sheetView>
  </sheetViews>
  <sheetFormatPr defaultColWidth="9.1796875" defaultRowHeight="15" customHeight="1" x14ac:dyDescent="0.35"/>
  <cols>
    <col min="1" max="1" width="16.81640625" style="268" customWidth="1"/>
    <col min="2" max="2" width="62.7265625" style="268" customWidth="1"/>
    <col min="3" max="3" width="27" style="268" customWidth="1"/>
    <col min="4" max="4" width="22" style="268" customWidth="1"/>
    <col min="5" max="5" width="10.54296875" style="511" customWidth="1"/>
    <col min="6" max="6" width="11.453125" style="268" customWidth="1"/>
    <col min="7" max="7" width="11.1796875" style="268" customWidth="1"/>
    <col min="8" max="8" width="44" style="268" hidden="1" customWidth="1"/>
    <col min="9" max="9" width="10.81640625" style="511" customWidth="1"/>
    <col min="10" max="10" width="15.7265625" style="268" customWidth="1"/>
    <col min="11" max="11" width="15.81640625" style="268" customWidth="1"/>
    <col min="12" max="12" width="16.453125" style="268" customWidth="1"/>
    <col min="13" max="13" width="20" style="268" customWidth="1"/>
    <col min="14" max="14" width="17" style="268" customWidth="1"/>
    <col min="15" max="15" width="10.7265625" style="268" customWidth="1"/>
    <col min="16" max="16" width="56.453125" style="268" customWidth="1"/>
    <col min="17" max="16384" width="9.1796875" style="268"/>
  </cols>
  <sheetData>
    <row r="1" spans="1:327" ht="63" customHeight="1" thickBot="1" x14ac:dyDescent="0.4">
      <c r="A1" s="261"/>
      <c r="B1" s="658" t="s">
        <v>700</v>
      </c>
      <c r="C1" s="659"/>
      <c r="D1" s="262"/>
      <c r="E1" s="263"/>
      <c r="F1" s="660" t="s">
        <v>701</v>
      </c>
      <c r="G1" s="661"/>
      <c r="H1" s="264"/>
      <c r="I1" s="265"/>
      <c r="J1" s="266"/>
      <c r="K1" s="266"/>
      <c r="L1" s="264"/>
      <c r="M1" s="264"/>
      <c r="N1" s="264"/>
      <c r="O1" s="267"/>
      <c r="P1" s="264"/>
    </row>
    <row r="2" spans="1:327" ht="72.650000000000006" customHeight="1" thickBot="1" x14ac:dyDescent="0.4">
      <c r="A2" s="662" t="s">
        <v>702</v>
      </c>
      <c r="B2" s="663"/>
      <c r="C2" s="269" t="s">
        <v>103</v>
      </c>
      <c r="D2" s="269" t="s">
        <v>102</v>
      </c>
      <c r="E2" s="270" t="s">
        <v>703</v>
      </c>
      <c r="F2" s="271" t="s">
        <v>704</v>
      </c>
      <c r="G2" s="272" t="s">
        <v>705</v>
      </c>
      <c r="H2" s="273" t="s">
        <v>706</v>
      </c>
      <c r="I2" s="273" t="s">
        <v>707</v>
      </c>
      <c r="J2" s="273" t="s">
        <v>708</v>
      </c>
      <c r="K2" s="273" t="s">
        <v>709</v>
      </c>
      <c r="L2" s="273" t="s">
        <v>710</v>
      </c>
      <c r="M2" s="273" t="s">
        <v>711</v>
      </c>
      <c r="N2" s="273" t="s">
        <v>712</v>
      </c>
      <c r="O2" s="274" t="s">
        <v>713</v>
      </c>
      <c r="P2" s="273" t="s">
        <v>714</v>
      </c>
    </row>
    <row r="3" spans="1:327" ht="16" thickBot="1" x14ac:dyDescent="0.4">
      <c r="A3" s="275" t="s">
        <v>102</v>
      </c>
      <c r="B3" s="664" t="s">
        <v>715</v>
      </c>
      <c r="C3" s="665"/>
      <c r="D3" s="665"/>
      <c r="E3" s="665"/>
      <c r="F3" s="665"/>
      <c r="G3" s="665"/>
      <c r="H3" s="665"/>
      <c r="I3" s="665"/>
      <c r="J3" s="665"/>
      <c r="K3" s="665"/>
      <c r="L3" s="665"/>
      <c r="M3" s="665"/>
      <c r="N3" s="665"/>
      <c r="O3" s="665"/>
      <c r="P3" s="666"/>
    </row>
    <row r="4" spans="1:327" s="289" customFormat="1" ht="21.75" customHeight="1" x14ac:dyDescent="0.35">
      <c r="A4" s="667" t="s">
        <v>716</v>
      </c>
      <c r="B4" s="276" t="s">
        <v>717</v>
      </c>
      <c r="C4" s="277" t="s">
        <v>103</v>
      </c>
      <c r="D4" s="278" t="s">
        <v>716</v>
      </c>
      <c r="E4" s="279" t="s">
        <v>228</v>
      </c>
      <c r="F4" s="280" t="s">
        <v>718</v>
      </c>
      <c r="G4" s="281" t="s">
        <v>718</v>
      </c>
      <c r="H4" s="282"/>
      <c r="I4" s="283" t="s">
        <v>228</v>
      </c>
      <c r="J4" s="284" t="s">
        <v>715</v>
      </c>
      <c r="K4" s="285" t="s">
        <v>719</v>
      </c>
      <c r="L4" s="286"/>
      <c r="M4" s="287"/>
      <c r="N4" s="287"/>
      <c r="O4" s="281"/>
      <c r="P4" s="28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c r="AQ4" s="268"/>
      <c r="AR4" s="268"/>
      <c r="AS4" s="268"/>
      <c r="AT4" s="268"/>
      <c r="AU4" s="268"/>
      <c r="AV4" s="268"/>
      <c r="AW4" s="268"/>
      <c r="AX4" s="268"/>
      <c r="AY4" s="268"/>
      <c r="AZ4" s="268"/>
      <c r="BA4" s="268"/>
      <c r="BB4" s="268"/>
      <c r="BC4" s="268"/>
      <c r="BD4" s="268"/>
      <c r="BE4" s="268"/>
      <c r="BF4" s="268"/>
      <c r="BG4" s="268"/>
      <c r="BH4" s="268"/>
      <c r="BI4" s="268"/>
      <c r="BJ4" s="268"/>
      <c r="BK4" s="268"/>
      <c r="BL4" s="268"/>
      <c r="BM4" s="268"/>
      <c r="BN4" s="268"/>
      <c r="BO4" s="268"/>
      <c r="BP4" s="268"/>
      <c r="BQ4" s="268"/>
      <c r="BR4" s="268"/>
      <c r="BS4" s="268"/>
      <c r="BT4" s="268"/>
      <c r="BU4" s="268"/>
      <c r="BV4" s="268"/>
      <c r="BW4" s="268"/>
      <c r="BX4" s="268"/>
      <c r="BY4" s="268"/>
      <c r="BZ4" s="268"/>
      <c r="CA4" s="268"/>
      <c r="CB4" s="268"/>
      <c r="CC4" s="268"/>
      <c r="CD4" s="268"/>
      <c r="CE4" s="268"/>
      <c r="CF4" s="268"/>
      <c r="CG4" s="268"/>
      <c r="CH4" s="268"/>
      <c r="CI4" s="268"/>
      <c r="CJ4" s="268"/>
      <c r="CK4" s="268"/>
      <c r="CL4" s="268"/>
      <c r="CM4" s="268"/>
      <c r="CN4" s="268"/>
      <c r="CO4" s="268"/>
      <c r="CP4" s="268"/>
      <c r="CQ4" s="268"/>
      <c r="CR4" s="268"/>
      <c r="CS4" s="268"/>
      <c r="CT4" s="268"/>
      <c r="CU4" s="268"/>
      <c r="CV4" s="268"/>
      <c r="CW4" s="268"/>
      <c r="CX4" s="268"/>
      <c r="CY4" s="268"/>
      <c r="CZ4" s="268"/>
      <c r="DA4" s="268"/>
      <c r="DB4" s="268"/>
      <c r="DC4" s="268"/>
      <c r="DD4" s="268"/>
      <c r="DE4" s="268"/>
      <c r="DF4" s="268"/>
      <c r="DG4" s="268"/>
      <c r="DH4" s="268"/>
      <c r="DI4" s="268"/>
      <c r="DJ4" s="268"/>
      <c r="DK4" s="268"/>
      <c r="DL4" s="268"/>
      <c r="DM4" s="268"/>
      <c r="DN4" s="268"/>
      <c r="DO4" s="268"/>
      <c r="DP4" s="268"/>
      <c r="DQ4" s="268"/>
      <c r="DR4" s="268"/>
      <c r="DS4" s="268"/>
      <c r="DT4" s="268"/>
      <c r="DU4" s="268"/>
      <c r="DV4" s="268"/>
      <c r="DW4" s="268"/>
      <c r="DX4" s="268"/>
      <c r="DY4" s="268"/>
      <c r="DZ4" s="268"/>
      <c r="EA4" s="268"/>
      <c r="EB4" s="268"/>
      <c r="EC4" s="268"/>
      <c r="ED4" s="268"/>
      <c r="EE4" s="268"/>
      <c r="EF4" s="268"/>
      <c r="EG4" s="268"/>
      <c r="EH4" s="268"/>
      <c r="EI4" s="268"/>
      <c r="EJ4" s="268"/>
      <c r="EK4" s="268"/>
      <c r="EL4" s="268"/>
      <c r="EM4" s="268"/>
      <c r="EN4" s="268"/>
      <c r="EO4" s="268"/>
      <c r="EP4" s="268"/>
      <c r="EQ4" s="268"/>
      <c r="ER4" s="268"/>
      <c r="ES4" s="268"/>
      <c r="ET4" s="268"/>
      <c r="EU4" s="268"/>
      <c r="EV4" s="268"/>
      <c r="EW4" s="268"/>
      <c r="EX4" s="268"/>
      <c r="EY4" s="268"/>
      <c r="EZ4" s="268"/>
      <c r="FA4" s="268"/>
      <c r="FB4" s="268"/>
      <c r="FC4" s="268"/>
      <c r="FD4" s="268"/>
      <c r="FE4" s="268"/>
      <c r="FF4" s="268"/>
      <c r="FG4" s="268"/>
      <c r="FH4" s="268"/>
      <c r="FI4" s="268"/>
      <c r="FJ4" s="268"/>
      <c r="FK4" s="268"/>
      <c r="FL4" s="268"/>
      <c r="FM4" s="268"/>
      <c r="FN4" s="268"/>
      <c r="FO4" s="268"/>
      <c r="FP4" s="268"/>
      <c r="FQ4" s="268"/>
      <c r="FR4" s="268"/>
      <c r="FS4" s="268"/>
      <c r="FT4" s="268"/>
      <c r="FU4" s="268"/>
      <c r="FV4" s="268"/>
      <c r="FW4" s="268"/>
      <c r="FX4" s="268"/>
      <c r="FY4" s="268"/>
      <c r="FZ4" s="268"/>
      <c r="GA4" s="268"/>
      <c r="GB4" s="268"/>
      <c r="GC4" s="268"/>
      <c r="GD4" s="268"/>
      <c r="GE4" s="268"/>
      <c r="GF4" s="268"/>
      <c r="GG4" s="268"/>
      <c r="GH4" s="268"/>
      <c r="GI4" s="268"/>
      <c r="GJ4" s="268"/>
      <c r="GK4" s="268"/>
      <c r="GL4" s="268"/>
      <c r="GM4" s="268"/>
      <c r="GN4" s="268"/>
      <c r="GO4" s="268"/>
      <c r="GP4" s="268"/>
      <c r="GQ4" s="268"/>
      <c r="GR4" s="268"/>
      <c r="GS4" s="268"/>
      <c r="GT4" s="268"/>
      <c r="GU4" s="268"/>
      <c r="GV4" s="268"/>
      <c r="GW4" s="268"/>
      <c r="GX4" s="268"/>
      <c r="GY4" s="268"/>
      <c r="GZ4" s="268"/>
      <c r="HA4" s="268"/>
      <c r="HB4" s="268"/>
      <c r="HC4" s="268"/>
      <c r="HD4" s="268"/>
      <c r="HE4" s="268"/>
      <c r="HF4" s="268"/>
      <c r="HG4" s="268"/>
      <c r="HH4" s="268"/>
      <c r="HI4" s="268"/>
      <c r="HJ4" s="268"/>
      <c r="HK4" s="268"/>
      <c r="HL4" s="268"/>
      <c r="HM4" s="268"/>
      <c r="HN4" s="268"/>
      <c r="HO4" s="268"/>
      <c r="HP4" s="268"/>
      <c r="HQ4" s="268"/>
      <c r="HR4" s="268"/>
      <c r="HS4" s="268"/>
      <c r="HT4" s="268"/>
      <c r="HU4" s="268"/>
      <c r="HV4" s="268"/>
      <c r="HW4" s="268"/>
      <c r="HX4" s="268"/>
      <c r="HY4" s="268"/>
      <c r="HZ4" s="268"/>
      <c r="IA4" s="268"/>
      <c r="IB4" s="268"/>
      <c r="IC4" s="268"/>
      <c r="ID4" s="268"/>
      <c r="IE4" s="268"/>
      <c r="IF4" s="268"/>
      <c r="IG4" s="268"/>
      <c r="IH4" s="268"/>
      <c r="II4" s="268"/>
      <c r="IJ4" s="268"/>
      <c r="IK4" s="268"/>
      <c r="IL4" s="268"/>
      <c r="IM4" s="268"/>
      <c r="IN4" s="268"/>
      <c r="IO4" s="268"/>
      <c r="IP4" s="268"/>
      <c r="IQ4" s="268"/>
      <c r="IR4" s="268"/>
      <c r="IS4" s="268"/>
      <c r="IT4" s="268"/>
      <c r="IU4" s="268"/>
      <c r="IV4" s="268"/>
      <c r="IW4" s="268"/>
      <c r="IX4" s="268"/>
      <c r="IY4" s="268"/>
      <c r="IZ4" s="268"/>
      <c r="JA4" s="268"/>
      <c r="JB4" s="268"/>
      <c r="JC4" s="268"/>
      <c r="JD4" s="268"/>
      <c r="JE4" s="268"/>
      <c r="JF4" s="268"/>
      <c r="JG4" s="268"/>
      <c r="JH4" s="268"/>
      <c r="JI4" s="268"/>
      <c r="JJ4" s="268"/>
      <c r="JK4" s="268"/>
      <c r="JL4" s="268"/>
      <c r="JM4" s="268"/>
      <c r="JN4" s="268"/>
      <c r="JO4" s="268"/>
      <c r="JP4" s="268"/>
      <c r="JQ4" s="268"/>
      <c r="JR4" s="268"/>
      <c r="JS4" s="268"/>
      <c r="JT4" s="268"/>
      <c r="JU4" s="268"/>
      <c r="JV4" s="268"/>
      <c r="JW4" s="268"/>
      <c r="JX4" s="268"/>
      <c r="JY4" s="268"/>
      <c r="JZ4" s="268"/>
      <c r="KA4" s="268"/>
      <c r="KB4" s="268"/>
      <c r="KC4" s="268"/>
      <c r="KD4" s="268"/>
      <c r="KE4" s="268"/>
      <c r="KF4" s="268"/>
      <c r="KG4" s="268"/>
      <c r="KH4" s="268"/>
      <c r="KI4" s="268"/>
      <c r="KJ4" s="268"/>
      <c r="KK4" s="268"/>
      <c r="KL4" s="268"/>
      <c r="KM4" s="268"/>
      <c r="KN4" s="268"/>
      <c r="KO4" s="268"/>
      <c r="KP4" s="268"/>
      <c r="KQ4" s="268"/>
      <c r="KR4" s="268"/>
      <c r="KS4" s="268"/>
      <c r="KT4" s="268"/>
      <c r="KU4" s="268"/>
      <c r="KV4" s="268"/>
      <c r="KW4" s="268"/>
      <c r="KX4" s="268"/>
      <c r="KY4" s="268"/>
      <c r="KZ4" s="268"/>
      <c r="LA4" s="268"/>
      <c r="LB4" s="268"/>
      <c r="LC4" s="268"/>
      <c r="LD4" s="268"/>
      <c r="LE4" s="268"/>
      <c r="LF4" s="268"/>
      <c r="LG4" s="268"/>
      <c r="LH4" s="268"/>
      <c r="LI4" s="268"/>
      <c r="LJ4" s="268"/>
      <c r="LK4" s="268"/>
      <c r="LL4" s="268"/>
      <c r="LM4" s="268"/>
      <c r="LN4" s="268"/>
      <c r="LO4" s="268"/>
    </row>
    <row r="5" spans="1:327" ht="21.75" customHeight="1" thickBot="1" x14ac:dyDescent="0.4">
      <c r="A5" s="668"/>
      <c r="B5" s="290" t="s">
        <v>720</v>
      </c>
      <c r="C5" s="291" t="s">
        <v>103</v>
      </c>
      <c r="D5" s="292" t="s">
        <v>716</v>
      </c>
      <c r="E5" s="293" t="s">
        <v>228</v>
      </c>
      <c r="F5" s="294" t="s">
        <v>721</v>
      </c>
      <c r="G5" s="295" t="s">
        <v>721</v>
      </c>
      <c r="H5" s="296"/>
      <c r="I5" s="297" t="s">
        <v>228</v>
      </c>
      <c r="J5" s="285" t="s">
        <v>715</v>
      </c>
      <c r="K5" s="298" t="s">
        <v>719</v>
      </c>
      <c r="L5" s="299"/>
      <c r="M5" s="299"/>
      <c r="N5" s="299"/>
      <c r="O5" s="295"/>
      <c r="P5" s="300"/>
    </row>
    <row r="6" spans="1:327" ht="21.75" customHeight="1" x14ac:dyDescent="0.35">
      <c r="A6" s="668"/>
      <c r="B6" s="301" t="s">
        <v>722</v>
      </c>
      <c r="C6" s="291" t="s">
        <v>103</v>
      </c>
      <c r="D6" s="292" t="s">
        <v>716</v>
      </c>
      <c r="E6" s="293" t="s">
        <v>228</v>
      </c>
      <c r="F6" s="302" t="s">
        <v>721</v>
      </c>
      <c r="G6" s="303" t="s">
        <v>721</v>
      </c>
      <c r="H6" s="304"/>
      <c r="I6" s="305" t="s">
        <v>228</v>
      </c>
      <c r="J6" s="285" t="s">
        <v>715</v>
      </c>
      <c r="K6" s="306" t="s">
        <v>719</v>
      </c>
      <c r="L6" s="307"/>
      <c r="M6" s="307"/>
      <c r="N6" s="307"/>
      <c r="O6" s="303"/>
      <c r="P6" s="308"/>
    </row>
    <row r="7" spans="1:327" ht="21.75" customHeight="1" thickBot="1" x14ac:dyDescent="0.4">
      <c r="A7" s="668"/>
      <c r="B7" s="301" t="s">
        <v>723</v>
      </c>
      <c r="C7" s="291" t="s">
        <v>103</v>
      </c>
      <c r="D7" s="292" t="s">
        <v>716</v>
      </c>
      <c r="E7" s="293" t="s">
        <v>228</v>
      </c>
      <c r="F7" s="294" t="s">
        <v>724</v>
      </c>
      <c r="G7" s="295" t="s">
        <v>724</v>
      </c>
      <c r="H7" s="296"/>
      <c r="I7" s="297" t="s">
        <v>228</v>
      </c>
      <c r="J7" s="285" t="s">
        <v>715</v>
      </c>
      <c r="K7" s="309" t="s">
        <v>719</v>
      </c>
      <c r="L7" s="299"/>
      <c r="M7" s="299"/>
      <c r="N7" s="299"/>
      <c r="O7" s="295"/>
      <c r="P7" s="300"/>
    </row>
    <row r="8" spans="1:327" ht="21.75" customHeight="1" x14ac:dyDescent="0.35">
      <c r="A8" s="668"/>
      <c r="B8" s="301" t="s">
        <v>725</v>
      </c>
      <c r="C8" s="291" t="s">
        <v>103</v>
      </c>
      <c r="D8" s="292" t="s">
        <v>716</v>
      </c>
      <c r="E8" s="293" t="s">
        <v>228</v>
      </c>
      <c r="F8" s="294" t="s">
        <v>726</v>
      </c>
      <c r="G8" s="295" t="s">
        <v>726</v>
      </c>
      <c r="H8" s="296"/>
      <c r="I8" s="297" t="s">
        <v>228</v>
      </c>
      <c r="J8" s="285" t="s">
        <v>715</v>
      </c>
      <c r="K8" s="306" t="s">
        <v>719</v>
      </c>
      <c r="L8" s="299"/>
      <c r="M8" s="299"/>
      <c r="N8" s="299"/>
      <c r="O8" s="295"/>
      <c r="P8" s="300"/>
    </row>
    <row r="9" spans="1:327" ht="21.75" customHeight="1" thickBot="1" x14ac:dyDescent="0.4">
      <c r="A9" s="669"/>
      <c r="B9" s="310" t="s">
        <v>727</v>
      </c>
      <c r="C9" s="311" t="s">
        <v>103</v>
      </c>
      <c r="D9" s="312" t="s">
        <v>716</v>
      </c>
      <c r="E9" s="313" t="s">
        <v>228</v>
      </c>
      <c r="F9" s="314" t="s">
        <v>728</v>
      </c>
      <c r="G9" s="315" t="s">
        <v>729</v>
      </c>
      <c r="H9" s="316"/>
      <c r="I9" s="317" t="s">
        <v>228</v>
      </c>
      <c r="J9" s="285" t="s">
        <v>715</v>
      </c>
      <c r="K9" s="318" t="s">
        <v>719</v>
      </c>
      <c r="L9" s="319"/>
      <c r="M9" s="319"/>
      <c r="N9" s="319"/>
      <c r="O9" s="315"/>
      <c r="P9" s="320" t="s">
        <v>730</v>
      </c>
    </row>
    <row r="10" spans="1:327" ht="21.75" customHeight="1" x14ac:dyDescent="0.35">
      <c r="A10" s="655" t="s">
        <v>246</v>
      </c>
      <c r="B10" s="321" t="s">
        <v>731</v>
      </c>
      <c r="C10" s="322" t="s">
        <v>103</v>
      </c>
      <c r="D10" s="323" t="s">
        <v>246</v>
      </c>
      <c r="E10" s="324" t="s">
        <v>228</v>
      </c>
      <c r="F10" s="325" t="s">
        <v>718</v>
      </c>
      <c r="G10" s="326" t="s">
        <v>718</v>
      </c>
      <c r="H10" s="327"/>
      <c r="I10" s="328" t="s">
        <v>228</v>
      </c>
      <c r="J10" s="284" t="s">
        <v>715</v>
      </c>
      <c r="K10" s="285" t="s">
        <v>719</v>
      </c>
      <c r="L10" s="329"/>
      <c r="M10" s="330"/>
      <c r="N10" s="330"/>
      <c r="O10" s="326"/>
      <c r="P10" s="331"/>
    </row>
    <row r="11" spans="1:327" ht="21.75" customHeight="1" thickBot="1" x14ac:dyDescent="0.4">
      <c r="A11" s="656"/>
      <c r="B11" s="332" t="s">
        <v>732</v>
      </c>
      <c r="C11" s="333" t="s">
        <v>103</v>
      </c>
      <c r="D11" s="334" t="s">
        <v>246</v>
      </c>
      <c r="E11" s="335" t="s">
        <v>228</v>
      </c>
      <c r="F11" s="336" t="s">
        <v>721</v>
      </c>
      <c r="G11" s="295" t="s">
        <v>721</v>
      </c>
      <c r="H11" s="296"/>
      <c r="I11" s="297" t="s">
        <v>228</v>
      </c>
      <c r="J11" s="285" t="s">
        <v>715</v>
      </c>
      <c r="K11" s="298" t="s">
        <v>719</v>
      </c>
      <c r="L11" s="299"/>
      <c r="M11" s="299"/>
      <c r="N11" s="299"/>
      <c r="O11" s="295"/>
      <c r="P11" s="300"/>
    </row>
    <row r="12" spans="1:327" ht="21.75" customHeight="1" x14ac:dyDescent="0.35">
      <c r="A12" s="656"/>
      <c r="B12" s="332" t="s">
        <v>733</v>
      </c>
      <c r="C12" s="337" t="s">
        <v>103</v>
      </c>
      <c r="D12" s="334" t="s">
        <v>246</v>
      </c>
      <c r="E12" s="335" t="s">
        <v>228</v>
      </c>
      <c r="F12" s="336" t="s">
        <v>718</v>
      </c>
      <c r="G12" s="295" t="s">
        <v>718</v>
      </c>
      <c r="H12" s="296"/>
      <c r="I12" s="297" t="s">
        <v>228</v>
      </c>
      <c r="J12" s="285" t="s">
        <v>715</v>
      </c>
      <c r="K12" s="306" t="s">
        <v>719</v>
      </c>
      <c r="L12" s="299"/>
      <c r="M12" s="299"/>
      <c r="N12" s="299"/>
      <c r="O12" s="295"/>
      <c r="P12" s="300"/>
    </row>
    <row r="13" spans="1:327" ht="21.75" customHeight="1" thickBot="1" x14ac:dyDescent="0.4">
      <c r="A13" s="656"/>
      <c r="B13" s="332" t="s">
        <v>734</v>
      </c>
      <c r="C13" s="333" t="s">
        <v>103</v>
      </c>
      <c r="D13" s="334" t="s">
        <v>246</v>
      </c>
      <c r="E13" s="335" t="s">
        <v>228</v>
      </c>
      <c r="F13" s="336" t="s">
        <v>718</v>
      </c>
      <c r="G13" s="295" t="s">
        <v>718</v>
      </c>
      <c r="H13" s="296"/>
      <c r="I13" s="297" t="s">
        <v>228</v>
      </c>
      <c r="J13" s="285" t="s">
        <v>715</v>
      </c>
      <c r="K13" s="309" t="s">
        <v>719</v>
      </c>
      <c r="L13" s="299"/>
      <c r="M13" s="299"/>
      <c r="N13" s="299"/>
      <c r="O13" s="295"/>
      <c r="P13" s="300"/>
    </row>
    <row r="14" spans="1:327" ht="21.75" customHeight="1" thickBot="1" x14ac:dyDescent="0.4">
      <c r="A14" s="657"/>
      <c r="B14" s="338" t="s">
        <v>735</v>
      </c>
      <c r="C14" s="339" t="s">
        <v>103</v>
      </c>
      <c r="D14" s="340" t="s">
        <v>246</v>
      </c>
      <c r="E14" s="341" t="s">
        <v>228</v>
      </c>
      <c r="F14" s="342" t="s">
        <v>718</v>
      </c>
      <c r="G14" s="315" t="s">
        <v>718</v>
      </c>
      <c r="H14" s="316"/>
      <c r="I14" s="317" t="s">
        <v>228</v>
      </c>
      <c r="J14" s="285" t="s">
        <v>715</v>
      </c>
      <c r="K14" s="306" t="s">
        <v>719</v>
      </c>
      <c r="L14" s="319"/>
      <c r="M14" s="319"/>
      <c r="N14" s="319"/>
      <c r="O14" s="315"/>
      <c r="P14" s="320"/>
    </row>
    <row r="15" spans="1:327" ht="21.75" customHeight="1" thickBot="1" x14ac:dyDescent="0.4">
      <c r="A15" s="641" t="s">
        <v>675</v>
      </c>
      <c r="B15" s="343" t="s">
        <v>736</v>
      </c>
      <c r="C15" s="344" t="s">
        <v>103</v>
      </c>
      <c r="D15" s="345" t="s">
        <v>675</v>
      </c>
      <c r="E15" s="324" t="s">
        <v>228</v>
      </c>
      <c r="F15" s="325" t="s">
        <v>737</v>
      </c>
      <c r="G15" s="326" t="s">
        <v>737</v>
      </c>
      <c r="H15" s="327"/>
      <c r="I15" s="328" t="s">
        <v>228</v>
      </c>
      <c r="J15" s="285" t="s">
        <v>715</v>
      </c>
      <c r="K15" s="306" t="s">
        <v>738</v>
      </c>
      <c r="L15" s="330"/>
      <c r="M15" s="330"/>
      <c r="N15" s="330"/>
      <c r="O15" s="326"/>
      <c r="P15" s="331"/>
    </row>
    <row r="16" spans="1:327" ht="21.75" customHeight="1" thickBot="1" x14ac:dyDescent="0.4">
      <c r="A16" s="642"/>
      <c r="B16" s="346" t="s">
        <v>739</v>
      </c>
      <c r="C16" s="347" t="s">
        <v>103</v>
      </c>
      <c r="D16" s="348" t="s">
        <v>675</v>
      </c>
      <c r="E16" s="335" t="s">
        <v>228</v>
      </c>
      <c r="F16" s="336" t="s">
        <v>740</v>
      </c>
      <c r="G16" s="295" t="s">
        <v>740</v>
      </c>
      <c r="H16" s="296"/>
      <c r="I16" s="297" t="s">
        <v>228</v>
      </c>
      <c r="J16" s="285" t="s">
        <v>715</v>
      </c>
      <c r="K16" s="306" t="s">
        <v>741</v>
      </c>
      <c r="L16" s="299"/>
      <c r="M16" s="299"/>
      <c r="N16" s="299"/>
      <c r="O16" s="295"/>
      <c r="P16" s="300"/>
    </row>
    <row r="17" spans="1:16" ht="21.75" customHeight="1" thickBot="1" x14ac:dyDescent="0.4">
      <c r="A17" s="642"/>
      <c r="B17" s="349" t="s">
        <v>742</v>
      </c>
      <c r="C17" s="350" t="s">
        <v>103</v>
      </c>
      <c r="D17" s="351" t="s">
        <v>675</v>
      </c>
      <c r="E17" s="335" t="s">
        <v>228</v>
      </c>
      <c r="F17" s="336" t="s">
        <v>718</v>
      </c>
      <c r="G17" s="295" t="s">
        <v>718</v>
      </c>
      <c r="H17" s="296"/>
      <c r="I17" s="297" t="s">
        <v>228</v>
      </c>
      <c r="J17" s="285" t="s">
        <v>715</v>
      </c>
      <c r="K17" s="306" t="s">
        <v>743</v>
      </c>
      <c r="L17" s="299"/>
      <c r="M17" s="299"/>
      <c r="N17" s="299"/>
      <c r="O17" s="295"/>
      <c r="P17" s="300"/>
    </row>
    <row r="18" spans="1:16" ht="21.75" customHeight="1" thickBot="1" x14ac:dyDescent="0.4">
      <c r="A18" s="642"/>
      <c r="B18" s="349" t="s">
        <v>744</v>
      </c>
      <c r="C18" s="347" t="s">
        <v>103</v>
      </c>
      <c r="D18" s="348" t="s">
        <v>675</v>
      </c>
      <c r="E18" s="335" t="s">
        <v>228</v>
      </c>
      <c r="F18" s="336" t="s">
        <v>718</v>
      </c>
      <c r="G18" s="295" t="s">
        <v>718</v>
      </c>
      <c r="H18" s="296"/>
      <c r="I18" s="297" t="s">
        <v>228</v>
      </c>
      <c r="J18" s="285" t="s">
        <v>715</v>
      </c>
      <c r="K18" s="306" t="s">
        <v>745</v>
      </c>
      <c r="L18" s="299"/>
      <c r="M18" s="299"/>
      <c r="N18" s="299"/>
      <c r="O18" s="295"/>
      <c r="P18" s="300"/>
    </row>
    <row r="19" spans="1:16" ht="21.75" customHeight="1" thickBot="1" x14ac:dyDescent="0.4">
      <c r="A19" s="642"/>
      <c r="B19" s="349" t="s">
        <v>746</v>
      </c>
      <c r="C19" s="350" t="s">
        <v>103</v>
      </c>
      <c r="D19" s="351" t="s">
        <v>675</v>
      </c>
      <c r="E19" s="335" t="s">
        <v>228</v>
      </c>
      <c r="F19" s="336" t="s">
        <v>718</v>
      </c>
      <c r="G19" s="295" t="s">
        <v>718</v>
      </c>
      <c r="H19" s="296"/>
      <c r="I19" s="297" t="s">
        <v>228</v>
      </c>
      <c r="J19" s="285" t="s">
        <v>715</v>
      </c>
      <c r="K19" s="306" t="s">
        <v>747</v>
      </c>
      <c r="L19" s="299"/>
      <c r="M19" s="299"/>
      <c r="N19" s="299"/>
      <c r="O19" s="295"/>
      <c r="P19" s="300"/>
    </row>
    <row r="20" spans="1:16" ht="21.75" customHeight="1" thickBot="1" x14ac:dyDescent="0.4">
      <c r="A20" s="642"/>
      <c r="B20" s="349" t="s">
        <v>748</v>
      </c>
      <c r="C20" s="347" t="s">
        <v>103</v>
      </c>
      <c r="D20" s="351" t="s">
        <v>675</v>
      </c>
      <c r="E20" s="335" t="s">
        <v>228</v>
      </c>
      <c r="F20" s="336" t="s">
        <v>718</v>
      </c>
      <c r="G20" s="295" t="s">
        <v>718</v>
      </c>
      <c r="H20" s="296"/>
      <c r="I20" s="297" t="s">
        <v>228</v>
      </c>
      <c r="J20" s="285" t="s">
        <v>715</v>
      </c>
      <c r="K20" s="306" t="s">
        <v>749</v>
      </c>
      <c r="L20" s="299"/>
      <c r="M20" s="299"/>
      <c r="N20" s="299"/>
      <c r="O20" s="295"/>
      <c r="P20" s="300"/>
    </row>
    <row r="21" spans="1:16" ht="21.75" customHeight="1" thickBot="1" x14ac:dyDescent="0.4">
      <c r="A21" s="642"/>
      <c r="B21" s="349" t="s">
        <v>750</v>
      </c>
      <c r="C21" s="350" t="s">
        <v>103</v>
      </c>
      <c r="D21" s="351" t="s">
        <v>675</v>
      </c>
      <c r="E21" s="335" t="s">
        <v>228</v>
      </c>
      <c r="F21" s="336" t="s">
        <v>718</v>
      </c>
      <c r="G21" s="295" t="s">
        <v>718</v>
      </c>
      <c r="H21" s="296" t="s">
        <v>751</v>
      </c>
      <c r="I21" s="297" t="s">
        <v>228</v>
      </c>
      <c r="J21" s="285" t="s">
        <v>715</v>
      </c>
      <c r="K21" s="306" t="s">
        <v>752</v>
      </c>
      <c r="L21" s="299"/>
      <c r="M21" s="299"/>
      <c r="N21" s="299"/>
      <c r="O21" s="295"/>
      <c r="P21" s="300"/>
    </row>
    <row r="22" spans="1:16" ht="21.75" customHeight="1" thickBot="1" x14ac:dyDescent="0.4">
      <c r="A22" s="642"/>
      <c r="B22" s="349" t="s">
        <v>753</v>
      </c>
      <c r="C22" s="347" t="s">
        <v>103</v>
      </c>
      <c r="D22" s="351" t="s">
        <v>675</v>
      </c>
      <c r="E22" s="335" t="s">
        <v>228</v>
      </c>
      <c r="F22" s="336" t="s">
        <v>718</v>
      </c>
      <c r="G22" s="295" t="s">
        <v>718</v>
      </c>
      <c r="H22" s="296"/>
      <c r="I22" s="297" t="s">
        <v>228</v>
      </c>
      <c r="J22" s="285" t="s">
        <v>715</v>
      </c>
      <c r="K22" s="306" t="s">
        <v>754</v>
      </c>
      <c r="L22" s="299"/>
      <c r="M22" s="299"/>
      <c r="N22" s="299"/>
      <c r="O22" s="295"/>
      <c r="P22" s="300"/>
    </row>
    <row r="23" spans="1:16" ht="21.75" customHeight="1" thickBot="1" x14ac:dyDescent="0.4">
      <c r="A23" s="642"/>
      <c r="B23" s="349" t="s">
        <v>755</v>
      </c>
      <c r="C23" s="350" t="s">
        <v>103</v>
      </c>
      <c r="D23" s="351" t="s">
        <v>675</v>
      </c>
      <c r="E23" s="335" t="s">
        <v>228</v>
      </c>
      <c r="F23" s="336" t="s">
        <v>718</v>
      </c>
      <c r="G23" s="295" t="s">
        <v>718</v>
      </c>
      <c r="H23" s="296"/>
      <c r="I23" s="297" t="s">
        <v>228</v>
      </c>
      <c r="J23" s="285" t="s">
        <v>715</v>
      </c>
      <c r="K23" s="306" t="s">
        <v>756</v>
      </c>
      <c r="L23" s="299"/>
      <c r="M23" s="299"/>
      <c r="N23" s="299"/>
      <c r="O23" s="295"/>
      <c r="P23" s="300"/>
    </row>
    <row r="24" spans="1:16" ht="21.75" customHeight="1" thickBot="1" x14ac:dyDescent="0.4">
      <c r="A24" s="642"/>
      <c r="B24" s="349" t="s">
        <v>757</v>
      </c>
      <c r="C24" s="347" t="s">
        <v>103</v>
      </c>
      <c r="D24" s="351" t="s">
        <v>675</v>
      </c>
      <c r="E24" s="335" t="s">
        <v>228</v>
      </c>
      <c r="F24" s="336" t="s">
        <v>758</v>
      </c>
      <c r="G24" s="295" t="s">
        <v>758</v>
      </c>
      <c r="H24" s="296"/>
      <c r="I24" s="297" t="s">
        <v>228</v>
      </c>
      <c r="J24" s="285" t="s">
        <v>715</v>
      </c>
      <c r="K24" s="306" t="s">
        <v>759</v>
      </c>
      <c r="L24" s="299"/>
      <c r="M24" s="299"/>
      <c r="N24" s="299"/>
      <c r="O24" s="295"/>
      <c r="P24" s="300"/>
    </row>
    <row r="25" spans="1:16" ht="21.75" customHeight="1" thickBot="1" x14ac:dyDescent="0.4">
      <c r="A25" s="643"/>
      <c r="B25" s="352" t="s">
        <v>760</v>
      </c>
      <c r="C25" s="353" t="s">
        <v>103</v>
      </c>
      <c r="D25" s="354" t="s">
        <v>675</v>
      </c>
      <c r="E25" s="355" t="s">
        <v>228</v>
      </c>
      <c r="F25" s="342" t="s">
        <v>718</v>
      </c>
      <c r="G25" s="315" t="s">
        <v>718</v>
      </c>
      <c r="H25" s="316"/>
      <c r="I25" s="317" t="s">
        <v>228</v>
      </c>
      <c r="J25" s="285" t="s">
        <v>715</v>
      </c>
      <c r="K25" s="306" t="s">
        <v>761</v>
      </c>
      <c r="L25" s="319"/>
      <c r="M25" s="319"/>
      <c r="N25" s="319"/>
      <c r="O25" s="315"/>
      <c r="P25" s="320"/>
    </row>
    <row r="26" spans="1:16" ht="23.15" customHeight="1" thickBot="1" x14ac:dyDescent="0.4">
      <c r="A26" s="644" t="s">
        <v>678</v>
      </c>
      <c r="B26" s="356" t="s">
        <v>762</v>
      </c>
      <c r="C26" s="357" t="s">
        <v>103</v>
      </c>
      <c r="D26" s="358" t="s">
        <v>763</v>
      </c>
      <c r="E26" s="324" t="s">
        <v>228</v>
      </c>
      <c r="F26" s="325" t="s">
        <v>721</v>
      </c>
      <c r="G26" s="326" t="s">
        <v>721</v>
      </c>
      <c r="H26" s="327"/>
      <c r="I26" s="328" t="s">
        <v>228</v>
      </c>
      <c r="J26" s="285" t="s">
        <v>715</v>
      </c>
      <c r="K26" s="306" t="s">
        <v>764</v>
      </c>
      <c r="L26" s="330"/>
      <c r="M26" s="330"/>
      <c r="N26" s="330"/>
      <c r="O26" s="326"/>
      <c r="P26" s="331"/>
    </row>
    <row r="27" spans="1:16" ht="21.75" customHeight="1" thickBot="1" x14ac:dyDescent="0.4">
      <c r="A27" s="644"/>
      <c r="B27" s="359" t="s">
        <v>765</v>
      </c>
      <c r="C27" s="291" t="s">
        <v>103</v>
      </c>
      <c r="D27" s="360" t="s">
        <v>763</v>
      </c>
      <c r="E27" s="335" t="s">
        <v>228</v>
      </c>
      <c r="F27" s="336" t="s">
        <v>740</v>
      </c>
      <c r="G27" s="295" t="s">
        <v>740</v>
      </c>
      <c r="H27" s="296"/>
      <c r="I27" s="297" t="s">
        <v>228</v>
      </c>
      <c r="J27" s="285" t="s">
        <v>715</v>
      </c>
      <c r="K27" s="306" t="s">
        <v>766</v>
      </c>
      <c r="L27" s="299"/>
      <c r="M27" s="299"/>
      <c r="N27" s="299"/>
      <c r="O27" s="295"/>
      <c r="P27" s="300"/>
    </row>
    <row r="28" spans="1:16" ht="21.75" customHeight="1" thickBot="1" x14ac:dyDescent="0.4">
      <c r="A28" s="644"/>
      <c r="B28" s="359" t="s">
        <v>767</v>
      </c>
      <c r="C28" s="361" t="s">
        <v>103</v>
      </c>
      <c r="D28" s="362" t="s">
        <v>763</v>
      </c>
      <c r="E28" s="335" t="s">
        <v>228</v>
      </c>
      <c r="F28" s="336" t="s">
        <v>718</v>
      </c>
      <c r="G28" s="295" t="s">
        <v>718</v>
      </c>
      <c r="H28" s="296"/>
      <c r="I28" s="297" t="s">
        <v>228</v>
      </c>
      <c r="J28" s="285" t="s">
        <v>715</v>
      </c>
      <c r="K28" s="306" t="s">
        <v>768</v>
      </c>
      <c r="L28" s="299"/>
      <c r="M28" s="299"/>
      <c r="N28" s="299"/>
      <c r="O28" s="295"/>
      <c r="P28" s="300"/>
    </row>
    <row r="29" spans="1:16" ht="21.75" customHeight="1" thickBot="1" x14ac:dyDescent="0.4">
      <c r="A29" s="644"/>
      <c r="B29" s="359" t="s">
        <v>769</v>
      </c>
      <c r="C29" s="361" t="s">
        <v>103</v>
      </c>
      <c r="D29" s="362" t="s">
        <v>763</v>
      </c>
      <c r="E29" s="335" t="s">
        <v>228</v>
      </c>
      <c r="F29" s="336" t="s">
        <v>770</v>
      </c>
      <c r="G29" s="295" t="s">
        <v>771</v>
      </c>
      <c r="H29" s="296"/>
      <c r="I29" s="297" t="s">
        <v>228</v>
      </c>
      <c r="J29" s="285" t="s">
        <v>715</v>
      </c>
      <c r="K29" s="306" t="s">
        <v>772</v>
      </c>
      <c r="L29" s="299"/>
      <c r="M29" s="299"/>
      <c r="N29" s="299"/>
      <c r="O29" s="295"/>
      <c r="P29" s="300"/>
    </row>
    <row r="30" spans="1:16" ht="21.75" customHeight="1" thickBot="1" x14ac:dyDescent="0.4">
      <c r="A30" s="644"/>
      <c r="B30" s="363" t="s">
        <v>773</v>
      </c>
      <c r="C30" s="361" t="s">
        <v>103</v>
      </c>
      <c r="D30" s="362" t="s">
        <v>763</v>
      </c>
      <c r="E30" s="364" t="s">
        <v>228</v>
      </c>
      <c r="F30" s="365" t="s">
        <v>718</v>
      </c>
      <c r="G30" s="303" t="s">
        <v>718</v>
      </c>
      <c r="H30" s="304"/>
      <c r="I30" s="305" t="s">
        <v>228</v>
      </c>
      <c r="J30" s="285" t="s">
        <v>715</v>
      </c>
      <c r="K30" s="306" t="s">
        <v>774</v>
      </c>
      <c r="L30" s="307"/>
      <c r="M30" s="307"/>
      <c r="N30" s="307"/>
      <c r="O30" s="303"/>
      <c r="P30" s="308"/>
    </row>
    <row r="31" spans="1:16" ht="21" customHeight="1" thickBot="1" x14ac:dyDescent="0.4">
      <c r="A31" s="645" t="s">
        <v>775</v>
      </c>
      <c r="B31" s="366" t="s">
        <v>776</v>
      </c>
      <c r="C31" s="367" t="s">
        <v>103</v>
      </c>
      <c r="D31" s="368" t="s">
        <v>775</v>
      </c>
      <c r="E31" s="369" t="s">
        <v>228</v>
      </c>
      <c r="F31" s="370" t="s">
        <v>718</v>
      </c>
      <c r="G31" s="281" t="s">
        <v>718</v>
      </c>
      <c r="H31" s="282"/>
      <c r="I31" s="283" t="s">
        <v>228</v>
      </c>
      <c r="J31" s="285" t="s">
        <v>715</v>
      </c>
      <c r="K31" s="306" t="s">
        <v>777</v>
      </c>
      <c r="L31" s="287"/>
      <c r="M31" s="287"/>
      <c r="N31" s="287"/>
      <c r="O31" s="281"/>
      <c r="P31" s="288"/>
    </row>
    <row r="32" spans="1:16" ht="21.75" customHeight="1" thickBot="1" x14ac:dyDescent="0.4">
      <c r="A32" s="646"/>
      <c r="B32" s="371" t="s">
        <v>778</v>
      </c>
      <c r="C32" s="333" t="s">
        <v>103</v>
      </c>
      <c r="D32" s="334" t="s">
        <v>775</v>
      </c>
      <c r="E32" s="335" t="s">
        <v>228</v>
      </c>
      <c r="F32" s="336" t="s">
        <v>718</v>
      </c>
      <c r="G32" s="295" t="s">
        <v>718</v>
      </c>
      <c r="H32" s="296"/>
      <c r="I32" s="297" t="s">
        <v>228</v>
      </c>
      <c r="J32" s="285" t="s">
        <v>715</v>
      </c>
      <c r="K32" s="306" t="s">
        <v>779</v>
      </c>
      <c r="L32" s="299"/>
      <c r="M32" s="299"/>
      <c r="N32" s="299"/>
      <c r="O32" s="295"/>
      <c r="P32" s="300"/>
    </row>
    <row r="33" spans="1:16" ht="21.75" customHeight="1" thickBot="1" x14ac:dyDescent="0.4">
      <c r="A33" s="647"/>
      <c r="B33" s="372" t="s">
        <v>780</v>
      </c>
      <c r="C33" s="339" t="s">
        <v>103</v>
      </c>
      <c r="D33" s="340" t="s">
        <v>775</v>
      </c>
      <c r="E33" s="341" t="s">
        <v>228</v>
      </c>
      <c r="F33" s="342" t="s">
        <v>758</v>
      </c>
      <c r="G33" s="315" t="s">
        <v>758</v>
      </c>
      <c r="H33" s="316"/>
      <c r="I33" s="317" t="s">
        <v>228</v>
      </c>
      <c r="J33" s="285" t="s">
        <v>715</v>
      </c>
      <c r="K33" s="306" t="s">
        <v>781</v>
      </c>
      <c r="L33" s="319"/>
      <c r="M33" s="319"/>
      <c r="N33" s="319"/>
      <c r="O33" s="315"/>
      <c r="P33" s="320"/>
    </row>
    <row r="34" spans="1:16" ht="21.75" customHeight="1" thickBot="1" x14ac:dyDescent="0.4">
      <c r="A34" s="648" t="s">
        <v>782</v>
      </c>
      <c r="B34" s="373" t="s">
        <v>783</v>
      </c>
      <c r="C34" s="374" t="s">
        <v>103</v>
      </c>
      <c r="D34" s="375" t="s">
        <v>782</v>
      </c>
      <c r="E34" s="376" t="s">
        <v>228</v>
      </c>
      <c r="F34" s="325" t="s">
        <v>718</v>
      </c>
      <c r="G34" s="326" t="s">
        <v>718</v>
      </c>
      <c r="H34" s="327"/>
      <c r="I34" s="328" t="s">
        <v>228</v>
      </c>
      <c r="J34" s="285" t="s">
        <v>715</v>
      </c>
      <c r="K34" s="306" t="s">
        <v>784</v>
      </c>
      <c r="L34" s="330"/>
      <c r="M34" s="330"/>
      <c r="N34" s="330"/>
      <c r="O34" s="326"/>
      <c r="P34" s="331"/>
    </row>
    <row r="35" spans="1:16" ht="21.75" customHeight="1" thickBot="1" x14ac:dyDescent="0.4">
      <c r="A35" s="648"/>
      <c r="B35" s="377" t="s">
        <v>785</v>
      </c>
      <c r="C35" s="378" t="s">
        <v>103</v>
      </c>
      <c r="D35" s="375" t="s">
        <v>782</v>
      </c>
      <c r="E35" s="379" t="s">
        <v>228</v>
      </c>
      <c r="F35" s="294" t="s">
        <v>718</v>
      </c>
      <c r="G35" s="295" t="s">
        <v>718</v>
      </c>
      <c r="H35" s="296"/>
      <c r="I35" s="297" t="s">
        <v>228</v>
      </c>
      <c r="J35" s="285" t="s">
        <v>715</v>
      </c>
      <c r="K35" s="306" t="s">
        <v>786</v>
      </c>
      <c r="L35" s="299"/>
      <c r="M35" s="299"/>
      <c r="N35" s="299"/>
      <c r="O35" s="295"/>
      <c r="P35" s="300"/>
    </row>
    <row r="36" spans="1:16" ht="21.75" customHeight="1" thickBot="1" x14ac:dyDescent="0.4">
      <c r="A36" s="648"/>
      <c r="B36" s="377" t="s">
        <v>787</v>
      </c>
      <c r="C36" s="380" t="s">
        <v>103</v>
      </c>
      <c r="D36" s="375" t="s">
        <v>782</v>
      </c>
      <c r="E36" s="379" t="s">
        <v>228</v>
      </c>
      <c r="F36" s="294" t="s">
        <v>728</v>
      </c>
      <c r="G36" s="295" t="s">
        <v>728</v>
      </c>
      <c r="H36" s="296"/>
      <c r="I36" s="297" t="s">
        <v>228</v>
      </c>
      <c r="J36" s="285" t="s">
        <v>715</v>
      </c>
      <c r="K36" s="306" t="s">
        <v>788</v>
      </c>
      <c r="L36" s="299"/>
      <c r="M36" s="299"/>
      <c r="N36" s="299"/>
      <c r="O36" s="295"/>
      <c r="P36" s="300" t="s">
        <v>789</v>
      </c>
    </row>
    <row r="37" spans="1:16" ht="21.75" customHeight="1" thickBot="1" x14ac:dyDescent="0.4">
      <c r="A37" s="648"/>
      <c r="B37" s="377" t="s">
        <v>790</v>
      </c>
      <c r="C37" s="378" t="s">
        <v>103</v>
      </c>
      <c r="D37" s="375" t="s">
        <v>782</v>
      </c>
      <c r="E37" s="379" t="s">
        <v>228</v>
      </c>
      <c r="F37" s="294" t="s">
        <v>758</v>
      </c>
      <c r="G37" s="295" t="s">
        <v>758</v>
      </c>
      <c r="H37" s="296"/>
      <c r="I37" s="297" t="s">
        <v>228</v>
      </c>
      <c r="J37" s="285" t="s">
        <v>715</v>
      </c>
      <c r="K37" s="306" t="s">
        <v>791</v>
      </c>
      <c r="L37" s="299"/>
      <c r="M37" s="299"/>
      <c r="N37" s="299"/>
      <c r="O37" s="295"/>
      <c r="P37" s="300"/>
    </row>
    <row r="38" spans="1:16" ht="21.75" customHeight="1" thickBot="1" x14ac:dyDescent="0.4">
      <c r="A38" s="648"/>
      <c r="B38" s="377" t="s">
        <v>792</v>
      </c>
      <c r="C38" s="380" t="s">
        <v>103</v>
      </c>
      <c r="D38" s="375" t="s">
        <v>782</v>
      </c>
      <c r="E38" s="379" t="s">
        <v>228</v>
      </c>
      <c r="F38" s="294" t="s">
        <v>718</v>
      </c>
      <c r="G38" s="295" t="s">
        <v>718</v>
      </c>
      <c r="H38" s="296"/>
      <c r="I38" s="297" t="s">
        <v>228</v>
      </c>
      <c r="J38" s="285" t="s">
        <v>715</v>
      </c>
      <c r="K38" s="306" t="s">
        <v>793</v>
      </c>
      <c r="L38" s="299"/>
      <c r="M38" s="299"/>
      <c r="N38" s="299"/>
      <c r="O38" s="295"/>
      <c r="P38" s="300"/>
    </row>
    <row r="39" spans="1:16" ht="21.75" customHeight="1" thickBot="1" x14ac:dyDescent="0.4">
      <c r="A39" s="649"/>
      <c r="B39" s="381" t="s">
        <v>794</v>
      </c>
      <c r="C39" s="382" t="s">
        <v>103</v>
      </c>
      <c r="D39" s="383" t="s">
        <v>782</v>
      </c>
      <c r="E39" s="384" t="s">
        <v>228</v>
      </c>
      <c r="F39" s="342" t="s">
        <v>718</v>
      </c>
      <c r="G39" s="315" t="s">
        <v>718</v>
      </c>
      <c r="H39" s="316"/>
      <c r="I39" s="317" t="s">
        <v>228</v>
      </c>
      <c r="J39" s="285" t="s">
        <v>715</v>
      </c>
      <c r="K39" s="306" t="s">
        <v>795</v>
      </c>
      <c r="L39" s="319"/>
      <c r="M39" s="319"/>
      <c r="N39" s="319"/>
      <c r="O39" s="315"/>
      <c r="P39" s="320"/>
    </row>
    <row r="40" spans="1:16" ht="21.75" customHeight="1" thickBot="1" x14ac:dyDescent="0.4">
      <c r="A40" s="650" t="s">
        <v>796</v>
      </c>
      <c r="B40" s="385" t="s">
        <v>797</v>
      </c>
      <c r="C40" s="386" t="s">
        <v>103</v>
      </c>
      <c r="D40" s="387" t="s">
        <v>796</v>
      </c>
      <c r="E40" s="324" t="s">
        <v>228</v>
      </c>
      <c r="F40" s="325" t="s">
        <v>721</v>
      </c>
      <c r="G40" s="326" t="s">
        <v>721</v>
      </c>
      <c r="H40" s="327"/>
      <c r="I40" s="328" t="s">
        <v>228</v>
      </c>
      <c r="J40" s="285" t="s">
        <v>715</v>
      </c>
      <c r="K40" s="306" t="s">
        <v>798</v>
      </c>
      <c r="L40" s="330"/>
      <c r="M40" s="330"/>
      <c r="N40" s="330"/>
      <c r="O40" s="326"/>
      <c r="P40" s="331"/>
    </row>
    <row r="41" spans="1:16" ht="21.75" customHeight="1" thickBot="1" x14ac:dyDescent="0.4">
      <c r="A41" s="650"/>
      <c r="B41" s="388" t="s">
        <v>799</v>
      </c>
      <c r="C41" s="361" t="s">
        <v>103</v>
      </c>
      <c r="D41" s="362" t="s">
        <v>796</v>
      </c>
      <c r="E41" s="335" t="s">
        <v>228</v>
      </c>
      <c r="F41" s="336" t="s">
        <v>718</v>
      </c>
      <c r="G41" s="295" t="s">
        <v>718</v>
      </c>
      <c r="H41" s="296"/>
      <c r="I41" s="297" t="s">
        <v>228</v>
      </c>
      <c r="J41" s="285" t="s">
        <v>715</v>
      </c>
      <c r="K41" s="306" t="s">
        <v>800</v>
      </c>
      <c r="L41" s="299"/>
      <c r="M41" s="299"/>
      <c r="N41" s="299"/>
      <c r="O41" s="295"/>
      <c r="P41" s="300"/>
    </row>
    <row r="42" spans="1:16" ht="21.75" customHeight="1" thickBot="1" x14ac:dyDescent="0.4">
      <c r="A42" s="650"/>
      <c r="B42" s="388" t="s">
        <v>801</v>
      </c>
      <c r="C42" s="291" t="s">
        <v>103</v>
      </c>
      <c r="D42" s="360" t="s">
        <v>796</v>
      </c>
      <c r="E42" s="335" t="s">
        <v>228</v>
      </c>
      <c r="F42" s="336" t="s">
        <v>802</v>
      </c>
      <c r="G42" s="295" t="s">
        <v>802</v>
      </c>
      <c r="H42" s="296"/>
      <c r="I42" s="297" t="s">
        <v>228</v>
      </c>
      <c r="J42" s="285" t="s">
        <v>715</v>
      </c>
      <c r="K42" s="306" t="s">
        <v>803</v>
      </c>
      <c r="L42" s="299"/>
      <c r="M42" s="299"/>
      <c r="N42" s="299"/>
      <c r="O42" s="295"/>
      <c r="P42" s="300"/>
    </row>
    <row r="43" spans="1:16" ht="21.75" customHeight="1" thickBot="1" x14ac:dyDescent="0.4">
      <c r="A43" s="650"/>
      <c r="B43" s="388" t="s">
        <v>804</v>
      </c>
      <c r="C43" s="361" t="s">
        <v>103</v>
      </c>
      <c r="D43" s="362" t="s">
        <v>796</v>
      </c>
      <c r="E43" s="335" t="s">
        <v>228</v>
      </c>
      <c r="F43" s="336" t="s">
        <v>721</v>
      </c>
      <c r="G43" s="295" t="s">
        <v>721</v>
      </c>
      <c r="H43" s="296"/>
      <c r="I43" s="297" t="s">
        <v>228</v>
      </c>
      <c r="J43" s="285" t="s">
        <v>715</v>
      </c>
      <c r="K43" s="306" t="s">
        <v>805</v>
      </c>
      <c r="L43" s="299"/>
      <c r="M43" s="299"/>
      <c r="N43" s="299"/>
      <c r="O43" s="295"/>
      <c r="P43" s="300"/>
    </row>
    <row r="44" spans="1:16" ht="21.75" customHeight="1" thickBot="1" x14ac:dyDescent="0.4">
      <c r="A44" s="650"/>
      <c r="B44" s="388" t="s">
        <v>806</v>
      </c>
      <c r="C44" s="291" t="s">
        <v>103</v>
      </c>
      <c r="D44" s="360" t="s">
        <v>796</v>
      </c>
      <c r="E44" s="335" t="s">
        <v>228</v>
      </c>
      <c r="F44" s="336" t="s">
        <v>807</v>
      </c>
      <c r="G44" s="295" t="s">
        <v>807</v>
      </c>
      <c r="H44" s="296"/>
      <c r="I44" s="297" t="s">
        <v>228</v>
      </c>
      <c r="J44" s="285" t="s">
        <v>715</v>
      </c>
      <c r="K44" s="306" t="s">
        <v>808</v>
      </c>
      <c r="L44" s="299"/>
      <c r="M44" s="299"/>
      <c r="N44" s="299"/>
      <c r="O44" s="295"/>
      <c r="P44" s="300"/>
    </row>
    <row r="45" spans="1:16" ht="21.75" customHeight="1" thickBot="1" x14ac:dyDescent="0.4">
      <c r="A45" s="650"/>
      <c r="B45" s="388" t="s">
        <v>809</v>
      </c>
      <c r="C45" s="361" t="s">
        <v>103</v>
      </c>
      <c r="D45" s="362" t="s">
        <v>796</v>
      </c>
      <c r="E45" s="335" t="s">
        <v>228</v>
      </c>
      <c r="F45" s="336" t="s">
        <v>729</v>
      </c>
      <c r="G45" s="295" t="s">
        <v>729</v>
      </c>
      <c r="H45" s="296"/>
      <c r="I45" s="297" t="s">
        <v>228</v>
      </c>
      <c r="J45" s="285" t="s">
        <v>715</v>
      </c>
      <c r="K45" s="306" t="s">
        <v>810</v>
      </c>
      <c r="L45" s="299"/>
      <c r="M45" s="299"/>
      <c r="N45" s="299"/>
      <c r="O45" s="295"/>
      <c r="P45" s="300"/>
    </row>
    <row r="46" spans="1:16" ht="21.75" customHeight="1" thickBot="1" x14ac:dyDescent="0.4">
      <c r="A46" s="651"/>
      <c r="B46" s="389" t="s">
        <v>811</v>
      </c>
      <c r="C46" s="311" t="s">
        <v>103</v>
      </c>
      <c r="D46" s="390" t="s">
        <v>796</v>
      </c>
      <c r="E46" s="335" t="s">
        <v>228</v>
      </c>
      <c r="F46" s="342" t="s">
        <v>718</v>
      </c>
      <c r="G46" s="315" t="s">
        <v>812</v>
      </c>
      <c r="H46" s="316"/>
      <c r="I46" s="317" t="s">
        <v>228</v>
      </c>
      <c r="J46" s="285" t="s">
        <v>715</v>
      </c>
      <c r="K46" s="306" t="s">
        <v>813</v>
      </c>
      <c r="L46" s="319"/>
      <c r="M46" s="319"/>
      <c r="N46" s="319"/>
      <c r="O46" s="315"/>
      <c r="P46" s="320"/>
    </row>
    <row r="47" spans="1:16" ht="21.75" customHeight="1" thickBot="1" x14ac:dyDescent="0.4">
      <c r="A47" s="391"/>
      <c r="B47" s="391" t="s">
        <v>814</v>
      </c>
      <c r="C47" s="275"/>
      <c r="D47" s="275"/>
      <c r="E47" s="392"/>
      <c r="F47" s="393"/>
      <c r="G47" s="394"/>
      <c r="H47" s="393"/>
      <c r="I47" s="395"/>
      <c r="J47" s="396"/>
      <c r="K47" s="306" t="s">
        <v>815</v>
      </c>
      <c r="L47" s="393"/>
      <c r="M47" s="393"/>
      <c r="N47" s="393"/>
      <c r="O47" s="393"/>
      <c r="P47" s="393"/>
    </row>
    <row r="48" spans="1:16" ht="27.75" customHeight="1" thickBot="1" x14ac:dyDescent="0.4">
      <c r="A48" s="397" t="s">
        <v>678</v>
      </c>
      <c r="B48" s="398" t="s">
        <v>816</v>
      </c>
      <c r="C48" s="399" t="s">
        <v>470</v>
      </c>
      <c r="D48" s="397" t="s">
        <v>763</v>
      </c>
      <c r="E48" s="400" t="s">
        <v>228</v>
      </c>
      <c r="F48" s="401">
        <v>45903</v>
      </c>
      <c r="G48" s="401">
        <v>45903</v>
      </c>
      <c r="H48" s="402"/>
      <c r="I48" s="403" t="s">
        <v>228</v>
      </c>
      <c r="J48" s="404" t="s">
        <v>817</v>
      </c>
      <c r="K48" s="306" t="s">
        <v>818</v>
      </c>
      <c r="L48" s="402"/>
      <c r="M48" s="402"/>
      <c r="N48" s="402"/>
      <c r="O48" s="402"/>
      <c r="P48" s="402"/>
    </row>
    <row r="49" spans="1:16" ht="21.75" customHeight="1" thickBot="1" x14ac:dyDescent="0.4">
      <c r="A49" s="405" t="s">
        <v>775</v>
      </c>
      <c r="B49" s="406" t="s">
        <v>819</v>
      </c>
      <c r="C49" s="407" t="s">
        <v>820</v>
      </c>
      <c r="D49" s="405" t="s">
        <v>775</v>
      </c>
      <c r="E49" s="408" t="s">
        <v>228</v>
      </c>
      <c r="F49" s="402" t="s">
        <v>718</v>
      </c>
      <c r="G49" s="409" t="s">
        <v>718</v>
      </c>
      <c r="H49" s="402"/>
      <c r="I49" s="403" t="s">
        <v>228</v>
      </c>
      <c r="J49" s="285" t="s">
        <v>715</v>
      </c>
      <c r="K49" s="306" t="s">
        <v>821</v>
      </c>
      <c r="L49" s="402"/>
      <c r="M49" s="402"/>
      <c r="N49" s="402"/>
      <c r="O49" s="402"/>
      <c r="P49" s="402"/>
    </row>
    <row r="50" spans="1:16" ht="21.75" customHeight="1" thickBot="1" x14ac:dyDescent="0.4">
      <c r="A50" s="410" t="s">
        <v>782</v>
      </c>
      <c r="B50" s="406" t="s">
        <v>822</v>
      </c>
      <c r="C50" s="411" t="s">
        <v>823</v>
      </c>
      <c r="D50" s="410" t="s">
        <v>782</v>
      </c>
      <c r="E50" s="408" t="s">
        <v>228</v>
      </c>
      <c r="F50" s="402" t="s">
        <v>721</v>
      </c>
      <c r="G50" s="409" t="s">
        <v>721</v>
      </c>
      <c r="H50" s="402"/>
      <c r="I50" s="403" t="s">
        <v>228</v>
      </c>
      <c r="J50" s="285" t="s">
        <v>715</v>
      </c>
      <c r="K50" s="306" t="s">
        <v>824</v>
      </c>
      <c r="L50" s="402"/>
      <c r="M50" s="402"/>
      <c r="N50" s="402"/>
      <c r="O50" s="402"/>
      <c r="P50" s="402"/>
    </row>
    <row r="51" spans="1:16" ht="21.75" customHeight="1" thickBot="1" x14ac:dyDescent="0.4">
      <c r="A51" s="405" t="s">
        <v>246</v>
      </c>
      <c r="B51" s="406" t="s">
        <v>825</v>
      </c>
      <c r="C51" s="407" t="s">
        <v>323</v>
      </c>
      <c r="D51" s="405" t="s">
        <v>246</v>
      </c>
      <c r="E51" s="408" t="s">
        <v>228</v>
      </c>
      <c r="F51" s="402" t="s">
        <v>726</v>
      </c>
      <c r="G51" s="409" t="s">
        <v>726</v>
      </c>
      <c r="H51" s="402"/>
      <c r="I51" s="403" t="s">
        <v>228</v>
      </c>
      <c r="J51" s="284" t="s">
        <v>715</v>
      </c>
      <c r="K51" s="306" t="s">
        <v>826</v>
      </c>
      <c r="L51" s="412"/>
      <c r="M51" s="402"/>
      <c r="N51" s="402"/>
      <c r="O51" s="402"/>
      <c r="P51" s="402"/>
    </row>
    <row r="52" spans="1:16" ht="21.75" customHeight="1" thickBot="1" x14ac:dyDescent="0.4">
      <c r="A52" s="397" t="s">
        <v>678</v>
      </c>
      <c r="B52" s="406" t="s">
        <v>827</v>
      </c>
      <c r="C52" s="411" t="s">
        <v>455</v>
      </c>
      <c r="D52" s="410" t="s">
        <v>763</v>
      </c>
      <c r="E52" s="408" t="s">
        <v>228</v>
      </c>
      <c r="F52" s="402" t="s">
        <v>828</v>
      </c>
      <c r="G52" s="409" t="s">
        <v>828</v>
      </c>
      <c r="H52" s="402"/>
      <c r="I52" s="403" t="s">
        <v>228</v>
      </c>
      <c r="J52" s="285" t="s">
        <v>715</v>
      </c>
      <c r="K52" s="306" t="s">
        <v>829</v>
      </c>
      <c r="L52" s="402"/>
      <c r="M52" s="402"/>
      <c r="N52" s="402"/>
      <c r="O52" s="402"/>
      <c r="P52" s="402"/>
    </row>
    <row r="53" spans="1:16" ht="21.75" customHeight="1" thickBot="1" x14ac:dyDescent="0.4">
      <c r="A53" s="405" t="s">
        <v>246</v>
      </c>
      <c r="B53" s="406" t="s">
        <v>830</v>
      </c>
      <c r="C53" s="407" t="s">
        <v>323</v>
      </c>
      <c r="D53" s="405" t="s">
        <v>246</v>
      </c>
      <c r="E53" s="408" t="s">
        <v>228</v>
      </c>
      <c r="F53" s="402" t="s">
        <v>831</v>
      </c>
      <c r="G53" s="402" t="s">
        <v>831</v>
      </c>
      <c r="H53" s="402"/>
      <c r="I53" s="403" t="s">
        <v>228</v>
      </c>
      <c r="J53" s="284" t="s">
        <v>715</v>
      </c>
      <c r="K53" s="306" t="s">
        <v>832</v>
      </c>
      <c r="L53" s="412"/>
      <c r="M53" s="402"/>
      <c r="N53" s="402"/>
      <c r="O53" s="402"/>
      <c r="P53" s="402"/>
    </row>
    <row r="54" spans="1:16" ht="21.75" customHeight="1" thickBot="1" x14ac:dyDescent="0.4">
      <c r="A54" s="410" t="s">
        <v>716</v>
      </c>
      <c r="B54" s="406" t="s">
        <v>833</v>
      </c>
      <c r="C54" s="411" t="s">
        <v>834</v>
      </c>
      <c r="D54" s="410" t="s">
        <v>716</v>
      </c>
      <c r="E54" s="408" t="s">
        <v>228</v>
      </c>
      <c r="F54" s="402" t="s">
        <v>835</v>
      </c>
      <c r="G54" s="409" t="s">
        <v>835</v>
      </c>
      <c r="H54" s="402"/>
      <c r="I54" s="403" t="s">
        <v>228</v>
      </c>
      <c r="J54" s="284" t="s">
        <v>715</v>
      </c>
      <c r="K54" s="306" t="s">
        <v>836</v>
      </c>
      <c r="L54" s="412"/>
      <c r="M54" s="402"/>
      <c r="N54" s="402"/>
      <c r="O54" s="402"/>
      <c r="P54" s="402"/>
    </row>
    <row r="55" spans="1:16" ht="21.75" customHeight="1" thickBot="1" x14ac:dyDescent="0.4">
      <c r="A55" s="405" t="s">
        <v>775</v>
      </c>
      <c r="B55" s="406" t="s">
        <v>837</v>
      </c>
      <c r="C55" s="407" t="s">
        <v>838</v>
      </c>
      <c r="D55" s="405" t="s">
        <v>775</v>
      </c>
      <c r="E55" s="408" t="s">
        <v>228</v>
      </c>
      <c r="F55" s="402" t="s">
        <v>718</v>
      </c>
      <c r="G55" s="409" t="s">
        <v>718</v>
      </c>
      <c r="H55" s="402"/>
      <c r="I55" s="403" t="s">
        <v>228</v>
      </c>
      <c r="J55" s="285" t="s">
        <v>715</v>
      </c>
      <c r="K55" s="306" t="s">
        <v>839</v>
      </c>
      <c r="L55" s="402"/>
      <c r="M55" s="402"/>
      <c r="N55" s="402"/>
      <c r="O55" s="402"/>
      <c r="P55" s="402"/>
    </row>
    <row r="56" spans="1:16" ht="21.75" customHeight="1" thickBot="1" x14ac:dyDescent="0.4">
      <c r="A56" s="405" t="s">
        <v>675</v>
      </c>
      <c r="B56" s="406" t="s">
        <v>840</v>
      </c>
      <c r="C56" s="407" t="s">
        <v>841</v>
      </c>
      <c r="D56" s="405" t="s">
        <v>675</v>
      </c>
      <c r="E56" s="408" t="s">
        <v>228</v>
      </c>
      <c r="F56" s="402" t="s">
        <v>729</v>
      </c>
      <c r="G56" s="409" t="s">
        <v>842</v>
      </c>
      <c r="H56" s="402"/>
      <c r="I56" s="403" t="s">
        <v>228</v>
      </c>
      <c r="J56" s="285" t="s">
        <v>715</v>
      </c>
      <c r="K56" s="306" t="s">
        <v>843</v>
      </c>
      <c r="L56" s="402"/>
      <c r="M56" s="402"/>
      <c r="N56" s="402"/>
      <c r="O56" s="402"/>
      <c r="P56" s="402"/>
    </row>
    <row r="57" spans="1:16" ht="21.75" customHeight="1" thickBot="1" x14ac:dyDescent="0.4">
      <c r="A57" s="410" t="s">
        <v>775</v>
      </c>
      <c r="B57" s="406" t="s">
        <v>844</v>
      </c>
      <c r="C57" s="411" t="s">
        <v>426</v>
      </c>
      <c r="D57" s="410" t="s">
        <v>775</v>
      </c>
      <c r="E57" s="408" t="s">
        <v>228</v>
      </c>
      <c r="F57" s="402" t="s">
        <v>726</v>
      </c>
      <c r="G57" s="409" t="s">
        <v>726</v>
      </c>
      <c r="H57" s="402"/>
      <c r="I57" s="403" t="s">
        <v>228</v>
      </c>
      <c r="J57" s="285" t="s">
        <v>715</v>
      </c>
      <c r="K57" s="306" t="s">
        <v>845</v>
      </c>
      <c r="L57" s="402"/>
      <c r="M57" s="402"/>
      <c r="N57" s="402"/>
      <c r="O57" s="402"/>
      <c r="P57" s="402"/>
    </row>
    <row r="58" spans="1:16" ht="21.75" customHeight="1" thickBot="1" x14ac:dyDescent="0.4">
      <c r="A58" s="397" t="s">
        <v>678</v>
      </c>
      <c r="B58" s="406" t="s">
        <v>846</v>
      </c>
      <c r="C58" s="407" t="s">
        <v>470</v>
      </c>
      <c r="D58" s="405" t="s">
        <v>763</v>
      </c>
      <c r="E58" s="408" t="s">
        <v>228</v>
      </c>
      <c r="F58" s="402" t="s">
        <v>726</v>
      </c>
      <c r="G58" s="409" t="s">
        <v>726</v>
      </c>
      <c r="H58" s="402"/>
      <c r="I58" s="403" t="s">
        <v>228</v>
      </c>
      <c r="J58" s="285" t="s">
        <v>715</v>
      </c>
      <c r="K58" s="306" t="s">
        <v>847</v>
      </c>
      <c r="L58" s="402"/>
      <c r="M58" s="402"/>
      <c r="N58" s="402"/>
      <c r="O58" s="402"/>
      <c r="P58" s="402"/>
    </row>
    <row r="59" spans="1:16" ht="21.75" customHeight="1" thickBot="1" x14ac:dyDescent="0.4">
      <c r="A59" s="410" t="s">
        <v>782</v>
      </c>
      <c r="B59" s="406" t="s">
        <v>848</v>
      </c>
      <c r="C59" s="411" t="s">
        <v>849</v>
      </c>
      <c r="D59" s="410" t="s">
        <v>782</v>
      </c>
      <c r="E59" s="408" t="s">
        <v>228</v>
      </c>
      <c r="F59" s="402" t="s">
        <v>718</v>
      </c>
      <c r="G59" s="409" t="s">
        <v>718</v>
      </c>
      <c r="H59" s="402"/>
      <c r="I59" s="403" t="s">
        <v>228</v>
      </c>
      <c r="J59" s="285" t="s">
        <v>715</v>
      </c>
      <c r="K59" s="306" t="s">
        <v>850</v>
      </c>
      <c r="L59" s="402"/>
      <c r="M59" s="402"/>
      <c r="N59" s="402"/>
      <c r="O59" s="402"/>
      <c r="P59" s="402"/>
    </row>
    <row r="60" spans="1:16" ht="21.75" customHeight="1" thickBot="1" x14ac:dyDescent="0.4">
      <c r="A60" s="397" t="s">
        <v>678</v>
      </c>
      <c r="B60" s="406" t="s">
        <v>851</v>
      </c>
      <c r="C60" s="407" t="s">
        <v>470</v>
      </c>
      <c r="D60" s="405" t="s">
        <v>763</v>
      </c>
      <c r="E60" s="408" t="s">
        <v>228</v>
      </c>
      <c r="F60" s="402" t="s">
        <v>852</v>
      </c>
      <c r="G60" s="409" t="s">
        <v>852</v>
      </c>
      <c r="H60" s="402"/>
      <c r="I60" s="403" t="s">
        <v>228</v>
      </c>
      <c r="J60" s="285" t="s">
        <v>715</v>
      </c>
      <c r="K60" s="306" t="s">
        <v>853</v>
      </c>
      <c r="L60" s="402"/>
      <c r="M60" s="402"/>
      <c r="N60" s="402"/>
      <c r="O60" s="402"/>
      <c r="P60" s="402"/>
    </row>
    <row r="61" spans="1:16" ht="21.75" customHeight="1" thickBot="1" x14ac:dyDescent="0.4">
      <c r="A61" s="410" t="s">
        <v>716</v>
      </c>
      <c r="B61" s="406" t="s">
        <v>854</v>
      </c>
      <c r="C61" s="411" t="s">
        <v>855</v>
      </c>
      <c r="D61" s="410" t="s">
        <v>716</v>
      </c>
      <c r="E61" s="408" t="s">
        <v>228</v>
      </c>
      <c r="F61" s="402" t="s">
        <v>721</v>
      </c>
      <c r="G61" s="409" t="s">
        <v>721</v>
      </c>
      <c r="H61" s="402"/>
      <c r="I61" s="403" t="s">
        <v>228</v>
      </c>
      <c r="J61" s="284" t="s">
        <v>715</v>
      </c>
      <c r="K61" s="306" t="s">
        <v>856</v>
      </c>
      <c r="L61" s="412"/>
      <c r="M61" s="402"/>
      <c r="N61" s="402"/>
      <c r="O61" s="402"/>
      <c r="P61" s="402"/>
    </row>
    <row r="62" spans="1:16" ht="21.75" customHeight="1" thickBot="1" x14ac:dyDescent="0.4">
      <c r="A62" s="405" t="s">
        <v>246</v>
      </c>
      <c r="B62" s="406" t="s">
        <v>857</v>
      </c>
      <c r="C62" s="407" t="s">
        <v>858</v>
      </c>
      <c r="D62" s="405" t="s">
        <v>246</v>
      </c>
      <c r="E62" s="408" t="s">
        <v>228</v>
      </c>
      <c r="F62" s="402" t="s">
        <v>859</v>
      </c>
      <c r="G62" s="409" t="s">
        <v>859</v>
      </c>
      <c r="H62" s="402"/>
      <c r="I62" s="403" t="s">
        <v>228</v>
      </c>
      <c r="J62" s="284" t="s">
        <v>715</v>
      </c>
      <c r="K62" s="306" t="s">
        <v>860</v>
      </c>
      <c r="L62" s="412"/>
      <c r="M62" s="402"/>
      <c r="N62" s="402"/>
      <c r="O62" s="402"/>
      <c r="P62" s="402"/>
    </row>
    <row r="63" spans="1:16" ht="21.75" customHeight="1" thickBot="1" x14ac:dyDescent="0.4">
      <c r="A63" s="410" t="s">
        <v>675</v>
      </c>
      <c r="B63" s="406" t="s">
        <v>861</v>
      </c>
      <c r="C63" s="411" t="s">
        <v>862</v>
      </c>
      <c r="D63" s="410" t="s">
        <v>675</v>
      </c>
      <c r="E63" s="408" t="s">
        <v>228</v>
      </c>
      <c r="F63" s="402" t="s">
        <v>718</v>
      </c>
      <c r="G63" s="409" t="s">
        <v>718</v>
      </c>
      <c r="H63" s="402"/>
      <c r="I63" s="403" t="s">
        <v>228</v>
      </c>
      <c r="J63" s="285" t="s">
        <v>715</v>
      </c>
      <c r="K63" s="306" t="s">
        <v>863</v>
      </c>
      <c r="L63" s="402"/>
      <c r="M63" s="402"/>
      <c r="N63" s="402"/>
      <c r="O63" s="402"/>
      <c r="P63" s="402"/>
    </row>
    <row r="64" spans="1:16" ht="21.75" customHeight="1" thickBot="1" x14ac:dyDescent="0.4">
      <c r="A64" s="410" t="s">
        <v>775</v>
      </c>
      <c r="B64" s="406" t="s">
        <v>864</v>
      </c>
      <c r="C64" s="411" t="s">
        <v>820</v>
      </c>
      <c r="D64" s="410" t="s">
        <v>775</v>
      </c>
      <c r="E64" s="408" t="s">
        <v>228</v>
      </c>
      <c r="F64" s="402" t="s">
        <v>718</v>
      </c>
      <c r="G64" s="409" t="s">
        <v>718</v>
      </c>
      <c r="H64" s="402"/>
      <c r="I64" s="403" t="s">
        <v>228</v>
      </c>
      <c r="J64" s="285" t="s">
        <v>715</v>
      </c>
      <c r="K64" s="306" t="s">
        <v>865</v>
      </c>
      <c r="L64" s="402"/>
      <c r="M64" s="402"/>
      <c r="N64" s="402"/>
      <c r="O64" s="402"/>
      <c r="P64" s="402"/>
    </row>
    <row r="65" spans="1:16" ht="21.75" customHeight="1" thickBot="1" x14ac:dyDescent="0.4">
      <c r="A65" s="405" t="s">
        <v>246</v>
      </c>
      <c r="B65" s="406" t="s">
        <v>866</v>
      </c>
      <c r="C65" s="407" t="s">
        <v>334</v>
      </c>
      <c r="D65" s="405" t="s">
        <v>246</v>
      </c>
      <c r="E65" s="408" t="s">
        <v>228</v>
      </c>
      <c r="F65" s="402" t="s">
        <v>718</v>
      </c>
      <c r="G65" s="409" t="s">
        <v>867</v>
      </c>
      <c r="H65" s="402"/>
      <c r="I65" s="403" t="s">
        <v>228</v>
      </c>
      <c r="J65" s="284" t="s">
        <v>715</v>
      </c>
      <c r="K65" s="306" t="s">
        <v>868</v>
      </c>
      <c r="L65" s="412"/>
      <c r="M65" s="402"/>
      <c r="N65" s="402"/>
      <c r="O65" s="402"/>
      <c r="P65" s="402"/>
    </row>
    <row r="66" spans="1:16" ht="21.75" customHeight="1" thickBot="1" x14ac:dyDescent="0.4">
      <c r="A66" s="410" t="s">
        <v>782</v>
      </c>
      <c r="B66" s="406" t="s">
        <v>869</v>
      </c>
      <c r="C66" s="411" t="s">
        <v>870</v>
      </c>
      <c r="D66" s="410" t="s">
        <v>782</v>
      </c>
      <c r="E66" s="408" t="s">
        <v>228</v>
      </c>
      <c r="F66" s="402" t="s">
        <v>828</v>
      </c>
      <c r="G66" s="409" t="s">
        <v>828</v>
      </c>
      <c r="H66" s="402"/>
      <c r="I66" s="403" t="s">
        <v>228</v>
      </c>
      <c r="J66" s="285" t="s">
        <v>715</v>
      </c>
      <c r="K66" s="306" t="s">
        <v>871</v>
      </c>
      <c r="L66" s="402"/>
      <c r="M66" s="402"/>
      <c r="N66" s="402"/>
      <c r="O66" s="402"/>
      <c r="P66" s="402"/>
    </row>
    <row r="67" spans="1:16" ht="21.75" customHeight="1" thickBot="1" x14ac:dyDescent="0.4">
      <c r="A67" s="397" t="s">
        <v>678</v>
      </c>
      <c r="B67" s="406" t="s">
        <v>872</v>
      </c>
      <c r="C67" s="407" t="s">
        <v>455</v>
      </c>
      <c r="D67" s="405" t="s">
        <v>763</v>
      </c>
      <c r="E67" s="408" t="s">
        <v>228</v>
      </c>
      <c r="F67" s="402" t="s">
        <v>726</v>
      </c>
      <c r="G67" s="409" t="s">
        <v>726</v>
      </c>
      <c r="H67" s="402"/>
      <c r="I67" s="403" t="s">
        <v>228</v>
      </c>
      <c r="J67" s="285" t="s">
        <v>715</v>
      </c>
      <c r="K67" s="306" t="s">
        <v>873</v>
      </c>
      <c r="L67" s="402"/>
      <c r="M67" s="402"/>
      <c r="N67" s="402"/>
      <c r="O67" s="402"/>
      <c r="P67" s="402"/>
    </row>
    <row r="68" spans="1:16" ht="21.75" customHeight="1" thickBot="1" x14ac:dyDescent="0.4">
      <c r="A68" s="410" t="s">
        <v>796</v>
      </c>
      <c r="B68" s="406" t="s">
        <v>874</v>
      </c>
      <c r="C68" s="411" t="s">
        <v>398</v>
      </c>
      <c r="D68" s="410" t="s">
        <v>796</v>
      </c>
      <c r="E68" s="408" t="s">
        <v>228</v>
      </c>
      <c r="F68" s="402" t="s">
        <v>721</v>
      </c>
      <c r="G68" s="409" t="s">
        <v>721</v>
      </c>
      <c r="H68" s="402"/>
      <c r="I68" s="403" t="s">
        <v>228</v>
      </c>
      <c r="J68" s="285" t="s">
        <v>715</v>
      </c>
      <c r="K68" s="306" t="s">
        <v>875</v>
      </c>
      <c r="L68" s="402"/>
      <c r="M68" s="402"/>
      <c r="N68" s="402"/>
      <c r="O68" s="402"/>
      <c r="P68" s="402"/>
    </row>
    <row r="69" spans="1:16" ht="21.75" customHeight="1" thickBot="1" x14ac:dyDescent="0.4">
      <c r="A69" s="405" t="s">
        <v>716</v>
      </c>
      <c r="B69" s="406" t="s">
        <v>876</v>
      </c>
      <c r="C69" s="407" t="s">
        <v>877</v>
      </c>
      <c r="D69" s="405" t="s">
        <v>716</v>
      </c>
      <c r="E69" s="408" t="s">
        <v>228</v>
      </c>
      <c r="F69" s="402" t="s">
        <v>718</v>
      </c>
      <c r="G69" s="409" t="s">
        <v>718</v>
      </c>
      <c r="H69" s="402"/>
      <c r="I69" s="403" t="s">
        <v>228</v>
      </c>
      <c r="J69" s="284" t="s">
        <v>715</v>
      </c>
      <c r="K69" s="306" t="s">
        <v>878</v>
      </c>
      <c r="L69" s="412"/>
      <c r="M69" s="402"/>
      <c r="N69" s="402"/>
      <c r="O69" s="402"/>
      <c r="P69" s="402"/>
    </row>
    <row r="70" spans="1:16" ht="21.75" customHeight="1" thickBot="1" x14ac:dyDescent="0.4">
      <c r="A70" s="410" t="s">
        <v>775</v>
      </c>
      <c r="B70" s="406" t="s">
        <v>879</v>
      </c>
      <c r="C70" s="411" t="s">
        <v>820</v>
      </c>
      <c r="D70" s="410" t="s">
        <v>775</v>
      </c>
      <c r="E70" s="408" t="s">
        <v>228</v>
      </c>
      <c r="F70" s="402" t="s">
        <v>737</v>
      </c>
      <c r="G70" s="409" t="s">
        <v>737</v>
      </c>
      <c r="H70" s="402"/>
      <c r="I70" s="403" t="s">
        <v>228</v>
      </c>
      <c r="J70" s="285" t="s">
        <v>715</v>
      </c>
      <c r="K70" s="306" t="s">
        <v>880</v>
      </c>
      <c r="L70" s="402"/>
      <c r="M70" s="402"/>
      <c r="N70" s="402"/>
      <c r="O70" s="402"/>
      <c r="P70" s="402"/>
    </row>
    <row r="71" spans="1:16" ht="21.75" customHeight="1" thickBot="1" x14ac:dyDescent="0.4">
      <c r="A71" s="405" t="s">
        <v>782</v>
      </c>
      <c r="B71" s="406" t="s">
        <v>881</v>
      </c>
      <c r="C71" s="407" t="s">
        <v>870</v>
      </c>
      <c r="D71" s="405" t="s">
        <v>782</v>
      </c>
      <c r="E71" s="408" t="s">
        <v>228</v>
      </c>
      <c r="F71" s="402" t="s">
        <v>718</v>
      </c>
      <c r="G71" s="409" t="s">
        <v>718</v>
      </c>
      <c r="H71" s="402"/>
      <c r="I71" s="403" t="s">
        <v>228</v>
      </c>
      <c r="J71" s="285" t="s">
        <v>715</v>
      </c>
      <c r="K71" s="306" t="s">
        <v>882</v>
      </c>
      <c r="L71" s="402"/>
      <c r="M71" s="402"/>
      <c r="N71" s="402"/>
      <c r="O71" s="402"/>
      <c r="P71" s="402"/>
    </row>
    <row r="72" spans="1:16" ht="21.75" customHeight="1" thickBot="1" x14ac:dyDescent="0.4">
      <c r="A72" s="410" t="s">
        <v>775</v>
      </c>
      <c r="B72" s="406" t="s">
        <v>883</v>
      </c>
      <c r="C72" s="411" t="s">
        <v>838</v>
      </c>
      <c r="D72" s="410" t="s">
        <v>775</v>
      </c>
      <c r="E72" s="408" t="s">
        <v>228</v>
      </c>
      <c r="F72" s="402" t="s">
        <v>718</v>
      </c>
      <c r="G72" s="409" t="s">
        <v>718</v>
      </c>
      <c r="H72" s="402"/>
      <c r="I72" s="403" t="s">
        <v>228</v>
      </c>
      <c r="J72" s="285" t="s">
        <v>715</v>
      </c>
      <c r="K72" s="306" t="s">
        <v>884</v>
      </c>
      <c r="L72" s="402"/>
      <c r="M72" s="402"/>
      <c r="N72" s="402"/>
      <c r="O72" s="402"/>
      <c r="P72" s="402"/>
    </row>
    <row r="73" spans="1:16" ht="21.75" customHeight="1" thickBot="1" x14ac:dyDescent="0.4">
      <c r="A73" s="405" t="s">
        <v>716</v>
      </c>
      <c r="B73" s="406" t="s">
        <v>885</v>
      </c>
      <c r="C73" s="407" t="s">
        <v>886</v>
      </c>
      <c r="D73" s="405" t="s">
        <v>716</v>
      </c>
      <c r="E73" s="408" t="s">
        <v>228</v>
      </c>
      <c r="F73" s="402" t="s">
        <v>718</v>
      </c>
      <c r="G73" s="409" t="s">
        <v>718</v>
      </c>
      <c r="H73" s="402"/>
      <c r="I73" s="403" t="s">
        <v>228</v>
      </c>
      <c r="J73" s="284" t="s">
        <v>715</v>
      </c>
      <c r="K73" s="306" t="s">
        <v>887</v>
      </c>
      <c r="L73" s="412"/>
      <c r="M73" s="402"/>
      <c r="N73" s="402"/>
      <c r="O73" s="402"/>
      <c r="P73" s="402"/>
    </row>
    <row r="74" spans="1:16" ht="21.75" customHeight="1" thickBot="1" x14ac:dyDescent="0.4">
      <c r="A74" s="410" t="s">
        <v>782</v>
      </c>
      <c r="B74" s="406" t="s">
        <v>888</v>
      </c>
      <c r="C74" s="411" t="s">
        <v>889</v>
      </c>
      <c r="D74" s="410" t="s">
        <v>782</v>
      </c>
      <c r="E74" s="408" t="s">
        <v>228</v>
      </c>
      <c r="F74" s="402" t="s">
        <v>718</v>
      </c>
      <c r="G74" s="409" t="s">
        <v>718</v>
      </c>
      <c r="H74" s="402"/>
      <c r="I74" s="403" t="s">
        <v>228</v>
      </c>
      <c r="J74" s="285" t="s">
        <v>715</v>
      </c>
      <c r="K74" s="306" t="s">
        <v>890</v>
      </c>
      <c r="L74" s="402"/>
      <c r="M74" s="402"/>
      <c r="N74" s="402"/>
      <c r="O74" s="402"/>
      <c r="P74" s="402"/>
    </row>
    <row r="75" spans="1:16" ht="21.75" customHeight="1" thickBot="1" x14ac:dyDescent="0.4">
      <c r="A75" s="405" t="s">
        <v>246</v>
      </c>
      <c r="B75" s="406" t="s">
        <v>891</v>
      </c>
      <c r="C75" s="407" t="s">
        <v>334</v>
      </c>
      <c r="D75" s="405" t="s">
        <v>246</v>
      </c>
      <c r="E75" s="408" t="s">
        <v>228</v>
      </c>
      <c r="F75" s="402" t="s">
        <v>831</v>
      </c>
      <c r="G75" s="409" t="s">
        <v>831</v>
      </c>
      <c r="H75" s="402"/>
      <c r="I75" s="408" t="s">
        <v>228</v>
      </c>
      <c r="J75" s="284" t="s">
        <v>715</v>
      </c>
      <c r="K75" s="306" t="s">
        <v>892</v>
      </c>
      <c r="L75" s="412"/>
      <c r="M75" s="402"/>
      <c r="N75" s="402"/>
      <c r="O75" s="402"/>
      <c r="P75" s="402"/>
    </row>
    <row r="76" spans="1:16" ht="21.75" customHeight="1" thickBot="1" x14ac:dyDescent="0.4">
      <c r="A76" s="410" t="s">
        <v>782</v>
      </c>
      <c r="B76" s="406" t="s">
        <v>893</v>
      </c>
      <c r="C76" s="411" t="s">
        <v>894</v>
      </c>
      <c r="D76" s="410" t="s">
        <v>782</v>
      </c>
      <c r="E76" s="408" t="s">
        <v>228</v>
      </c>
      <c r="F76" s="402" t="s">
        <v>724</v>
      </c>
      <c r="G76" s="409" t="s">
        <v>724</v>
      </c>
      <c r="H76" s="402"/>
      <c r="I76" s="403" t="s">
        <v>228</v>
      </c>
      <c r="J76" s="285" t="s">
        <v>715</v>
      </c>
      <c r="K76" s="306" t="s">
        <v>895</v>
      </c>
      <c r="L76" s="402"/>
      <c r="M76" s="402"/>
      <c r="N76" s="402"/>
      <c r="O76" s="402"/>
      <c r="P76" s="402"/>
    </row>
    <row r="77" spans="1:16" ht="21.75" customHeight="1" thickBot="1" x14ac:dyDescent="0.4">
      <c r="A77" s="397" t="s">
        <v>678</v>
      </c>
      <c r="B77" s="406" t="s">
        <v>896</v>
      </c>
      <c r="C77" s="407" t="s">
        <v>897</v>
      </c>
      <c r="D77" s="405" t="s">
        <v>763</v>
      </c>
      <c r="E77" s="408" t="s">
        <v>228</v>
      </c>
      <c r="F77" s="402" t="s">
        <v>898</v>
      </c>
      <c r="G77" s="409" t="s">
        <v>898</v>
      </c>
      <c r="H77" s="402"/>
      <c r="I77" s="403"/>
      <c r="J77" s="285" t="s">
        <v>715</v>
      </c>
      <c r="K77" s="306" t="s">
        <v>899</v>
      </c>
      <c r="L77" s="402"/>
      <c r="M77" s="402"/>
      <c r="N77" s="402"/>
      <c r="O77" s="402"/>
      <c r="P77" s="402"/>
    </row>
    <row r="78" spans="1:16" ht="21.75" customHeight="1" thickBot="1" x14ac:dyDescent="0.4">
      <c r="A78" s="410" t="s">
        <v>675</v>
      </c>
      <c r="B78" s="406" t="s">
        <v>900</v>
      </c>
      <c r="C78" s="411" t="s">
        <v>901</v>
      </c>
      <c r="D78" s="410" t="s">
        <v>675</v>
      </c>
      <c r="E78" s="408" t="s">
        <v>228</v>
      </c>
      <c r="F78" s="402" t="s">
        <v>859</v>
      </c>
      <c r="G78" s="409" t="s">
        <v>859</v>
      </c>
      <c r="H78" s="402"/>
      <c r="I78" s="403" t="s">
        <v>228</v>
      </c>
      <c r="J78" s="285" t="s">
        <v>715</v>
      </c>
      <c r="K78" s="306" t="s">
        <v>902</v>
      </c>
      <c r="L78" s="402"/>
      <c r="M78" s="402"/>
      <c r="N78" s="402"/>
      <c r="O78" s="402"/>
      <c r="P78" s="402"/>
    </row>
    <row r="79" spans="1:16" ht="21.75" customHeight="1" x14ac:dyDescent="0.35">
      <c r="A79" s="405" t="s">
        <v>796</v>
      </c>
      <c r="B79" s="406" t="s">
        <v>903</v>
      </c>
      <c r="C79" s="407" t="s">
        <v>417</v>
      </c>
      <c r="D79" s="405" t="s">
        <v>796</v>
      </c>
      <c r="E79" s="408" t="s">
        <v>228</v>
      </c>
      <c r="F79" s="402" t="s">
        <v>729</v>
      </c>
      <c r="G79" s="409" t="s">
        <v>729</v>
      </c>
      <c r="H79" s="402"/>
      <c r="I79" s="403" t="s">
        <v>228</v>
      </c>
      <c r="J79" s="285" t="s">
        <v>715</v>
      </c>
      <c r="K79" s="306" t="s">
        <v>904</v>
      </c>
      <c r="L79" s="402"/>
      <c r="M79" s="402"/>
      <c r="N79" s="402"/>
      <c r="O79" s="402"/>
      <c r="P79" s="402"/>
    </row>
    <row r="80" spans="1:16" ht="21.75" customHeight="1" x14ac:dyDescent="0.35">
      <c r="A80" s="410" t="s">
        <v>246</v>
      </c>
      <c r="B80" s="406" t="s">
        <v>905</v>
      </c>
      <c r="C80" s="411" t="s">
        <v>906</v>
      </c>
      <c r="D80" s="410" t="s">
        <v>246</v>
      </c>
      <c r="E80" s="413" t="s">
        <v>907</v>
      </c>
      <c r="F80" s="402" t="s">
        <v>908</v>
      </c>
      <c r="G80" s="409"/>
      <c r="H80" s="402"/>
      <c r="I80" s="413" t="s">
        <v>907</v>
      </c>
      <c r="J80" s="284" t="s">
        <v>715</v>
      </c>
      <c r="K80" s="285" t="s">
        <v>719</v>
      </c>
      <c r="L80" s="412"/>
      <c r="M80" s="402"/>
      <c r="N80" s="402"/>
      <c r="O80" s="402"/>
      <c r="P80" s="402"/>
    </row>
    <row r="81" spans="1:16" ht="21.75" customHeight="1" x14ac:dyDescent="0.35">
      <c r="A81" s="405" t="s">
        <v>796</v>
      </c>
      <c r="B81" s="406" t="s">
        <v>909</v>
      </c>
      <c r="C81" s="407" t="s">
        <v>910</v>
      </c>
      <c r="D81" s="405" t="s">
        <v>796</v>
      </c>
      <c r="E81" s="408" t="s">
        <v>228</v>
      </c>
      <c r="F81" s="402" t="s">
        <v>852</v>
      </c>
      <c r="G81" s="409" t="s">
        <v>852</v>
      </c>
      <c r="H81" s="402"/>
      <c r="I81" s="403" t="s">
        <v>228</v>
      </c>
      <c r="J81" s="285" t="s">
        <v>715</v>
      </c>
      <c r="K81" s="285" t="s">
        <v>719</v>
      </c>
      <c r="L81" s="402"/>
      <c r="M81" s="402"/>
      <c r="N81" s="402"/>
      <c r="O81" s="402"/>
      <c r="P81" s="402"/>
    </row>
    <row r="82" spans="1:16" ht="21.75" customHeight="1" x14ac:dyDescent="0.35">
      <c r="A82" s="410" t="s">
        <v>246</v>
      </c>
      <c r="B82" s="406" t="s">
        <v>911</v>
      </c>
      <c r="C82" s="411" t="s">
        <v>308</v>
      </c>
      <c r="D82" s="410" t="s">
        <v>246</v>
      </c>
      <c r="E82" s="403" t="s">
        <v>228</v>
      </c>
      <c r="F82" s="402" t="s">
        <v>912</v>
      </c>
      <c r="G82" s="402" t="s">
        <v>912</v>
      </c>
      <c r="H82" s="402"/>
      <c r="I82" s="403" t="s">
        <v>228</v>
      </c>
      <c r="J82" s="284" t="s">
        <v>715</v>
      </c>
      <c r="K82" s="285" t="s">
        <v>719</v>
      </c>
      <c r="L82" s="412"/>
      <c r="M82" s="402"/>
      <c r="N82" s="402"/>
      <c r="O82" s="402"/>
      <c r="P82" s="402"/>
    </row>
    <row r="83" spans="1:16" ht="21.75" customHeight="1" thickBot="1" x14ac:dyDescent="0.4">
      <c r="A83" s="405" t="s">
        <v>782</v>
      </c>
      <c r="B83" s="406" t="s">
        <v>913</v>
      </c>
      <c r="C83" s="407" t="s">
        <v>914</v>
      </c>
      <c r="D83" s="405" t="s">
        <v>782</v>
      </c>
      <c r="E83" s="408" t="s">
        <v>228</v>
      </c>
      <c r="F83" s="402" t="s">
        <v>718</v>
      </c>
      <c r="G83" s="409" t="s">
        <v>718</v>
      </c>
      <c r="H83" s="402"/>
      <c r="I83" s="403" t="s">
        <v>228</v>
      </c>
      <c r="J83" s="285" t="s">
        <v>715</v>
      </c>
      <c r="K83" s="285" t="s">
        <v>719</v>
      </c>
      <c r="L83" s="402"/>
      <c r="M83" s="402"/>
      <c r="N83" s="402"/>
      <c r="O83" s="402"/>
      <c r="P83" s="402"/>
    </row>
    <row r="84" spans="1:16" ht="21.75" customHeight="1" x14ac:dyDescent="0.35">
      <c r="A84" s="397" t="s">
        <v>678</v>
      </c>
      <c r="B84" s="406" t="s">
        <v>915</v>
      </c>
      <c r="C84" s="411" t="s">
        <v>916</v>
      </c>
      <c r="D84" s="410" t="s">
        <v>763</v>
      </c>
      <c r="E84" s="408" t="s">
        <v>228</v>
      </c>
      <c r="F84" s="402" t="s">
        <v>828</v>
      </c>
      <c r="G84" s="409" t="s">
        <v>828</v>
      </c>
      <c r="H84" s="402"/>
      <c r="I84" s="403" t="s">
        <v>228</v>
      </c>
      <c r="J84" s="285" t="s">
        <v>715</v>
      </c>
      <c r="K84" s="285" t="s">
        <v>719</v>
      </c>
      <c r="L84" s="402"/>
      <c r="M84" s="402"/>
      <c r="N84" s="402"/>
      <c r="O84" s="402"/>
      <c r="P84" s="402"/>
    </row>
    <row r="85" spans="1:16" ht="21.75" customHeight="1" x14ac:dyDescent="0.35">
      <c r="A85" s="405" t="s">
        <v>246</v>
      </c>
      <c r="B85" s="406" t="s">
        <v>917</v>
      </c>
      <c r="C85" s="407" t="s">
        <v>858</v>
      </c>
      <c r="D85" s="405" t="s">
        <v>246</v>
      </c>
      <c r="E85" s="408" t="s">
        <v>228</v>
      </c>
      <c r="F85" s="402" t="s">
        <v>828</v>
      </c>
      <c r="G85" s="409" t="s">
        <v>828</v>
      </c>
      <c r="H85" s="402"/>
      <c r="I85" s="403" t="s">
        <v>228</v>
      </c>
      <c r="J85" s="284" t="s">
        <v>715</v>
      </c>
      <c r="K85" s="285" t="s">
        <v>719</v>
      </c>
      <c r="L85" s="412"/>
      <c r="M85" s="402"/>
      <c r="N85" s="402"/>
      <c r="O85" s="402"/>
      <c r="P85" s="402"/>
    </row>
    <row r="86" spans="1:16" ht="21.75" customHeight="1" thickBot="1" x14ac:dyDescent="0.4">
      <c r="A86" s="410" t="s">
        <v>246</v>
      </c>
      <c r="B86" s="406" t="s">
        <v>918</v>
      </c>
      <c r="C86" s="411" t="s">
        <v>323</v>
      </c>
      <c r="D86" s="410" t="s">
        <v>246</v>
      </c>
      <c r="E86" s="408" t="s">
        <v>228</v>
      </c>
      <c r="F86" s="402" t="s">
        <v>728</v>
      </c>
      <c r="G86" s="409" t="s">
        <v>728</v>
      </c>
      <c r="H86" s="402"/>
      <c r="I86" s="403" t="s">
        <v>228</v>
      </c>
      <c r="J86" s="284" t="s">
        <v>715</v>
      </c>
      <c r="K86" s="285" t="s">
        <v>719</v>
      </c>
      <c r="L86" s="412"/>
      <c r="M86" s="402"/>
      <c r="N86" s="402"/>
      <c r="O86" s="402"/>
      <c r="P86" s="402"/>
    </row>
    <row r="87" spans="1:16" ht="21.75" customHeight="1" thickBot="1" x14ac:dyDescent="0.4">
      <c r="A87" s="397" t="s">
        <v>678</v>
      </c>
      <c r="B87" s="406" t="s">
        <v>919</v>
      </c>
      <c r="C87" s="407" t="s">
        <v>916</v>
      </c>
      <c r="D87" s="405" t="s">
        <v>763</v>
      </c>
      <c r="E87" s="408" t="s">
        <v>228</v>
      </c>
      <c r="F87" s="402" t="s">
        <v>721</v>
      </c>
      <c r="G87" s="409" t="s">
        <v>721</v>
      </c>
      <c r="H87" s="402"/>
      <c r="I87" s="403" t="s">
        <v>228</v>
      </c>
      <c r="J87" s="414" t="s">
        <v>920</v>
      </c>
      <c r="K87" s="415"/>
      <c r="L87" s="402"/>
      <c r="M87" s="402"/>
      <c r="N87" s="402"/>
      <c r="O87" s="402"/>
      <c r="P87" s="402"/>
    </row>
    <row r="88" spans="1:16" ht="21.75" customHeight="1" x14ac:dyDescent="0.35">
      <c r="A88" s="397" t="s">
        <v>678</v>
      </c>
      <c r="B88" s="406" t="s">
        <v>921</v>
      </c>
      <c r="C88" s="407" t="s">
        <v>916</v>
      </c>
      <c r="D88" s="405" t="s">
        <v>763</v>
      </c>
      <c r="E88" s="408" t="s">
        <v>228</v>
      </c>
      <c r="F88" s="402" t="s">
        <v>922</v>
      </c>
      <c r="G88" s="402" t="s">
        <v>922</v>
      </c>
      <c r="H88" s="402"/>
      <c r="I88" s="403" t="s">
        <v>228</v>
      </c>
      <c r="J88" s="416"/>
      <c r="K88" s="417"/>
      <c r="L88" s="412"/>
      <c r="M88" s="402"/>
      <c r="N88" s="402"/>
      <c r="O88" s="402"/>
      <c r="P88" s="402"/>
    </row>
    <row r="89" spans="1:16" ht="21.75" customHeight="1" x14ac:dyDescent="0.35">
      <c r="A89" s="410" t="s">
        <v>246</v>
      </c>
      <c r="B89" s="406" t="s">
        <v>923</v>
      </c>
      <c r="C89" s="411" t="s">
        <v>858</v>
      </c>
      <c r="D89" s="410" t="s">
        <v>246</v>
      </c>
      <c r="E89" s="408" t="s">
        <v>228</v>
      </c>
      <c r="F89" s="402" t="s">
        <v>729</v>
      </c>
      <c r="G89" s="409" t="s">
        <v>729</v>
      </c>
      <c r="H89" s="402"/>
      <c r="I89" s="403" t="s">
        <v>228</v>
      </c>
      <c r="J89" s="284" t="s">
        <v>715</v>
      </c>
      <c r="K89" s="285" t="s">
        <v>719</v>
      </c>
      <c r="L89" s="412"/>
      <c r="M89" s="402"/>
      <c r="N89" s="402"/>
      <c r="O89" s="402"/>
      <c r="P89" s="402"/>
    </row>
    <row r="90" spans="1:16" ht="21.75" customHeight="1" x14ac:dyDescent="0.35">
      <c r="A90" s="405" t="s">
        <v>782</v>
      </c>
      <c r="B90" s="406" t="s">
        <v>924</v>
      </c>
      <c r="C90" s="407" t="s">
        <v>914</v>
      </c>
      <c r="D90" s="405" t="s">
        <v>782</v>
      </c>
      <c r="E90" s="408" t="s">
        <v>228</v>
      </c>
      <c r="F90" s="402" t="s">
        <v>718</v>
      </c>
      <c r="G90" s="409" t="s">
        <v>718</v>
      </c>
      <c r="H90" s="402"/>
      <c r="I90" s="403" t="s">
        <v>228</v>
      </c>
      <c r="J90" s="414" t="s">
        <v>925</v>
      </c>
      <c r="K90" s="415"/>
      <c r="L90" s="402"/>
      <c r="M90" s="402"/>
      <c r="N90" s="402"/>
      <c r="O90" s="402"/>
      <c r="P90" s="402" t="s">
        <v>926</v>
      </c>
    </row>
    <row r="91" spans="1:16" ht="21.75" customHeight="1" x14ac:dyDescent="0.35">
      <c r="A91" s="410" t="s">
        <v>716</v>
      </c>
      <c r="B91" s="406" t="s">
        <v>927</v>
      </c>
      <c r="C91" s="411" t="s">
        <v>928</v>
      </c>
      <c r="D91" s="410" t="s">
        <v>716</v>
      </c>
      <c r="E91" s="408" t="s">
        <v>228</v>
      </c>
      <c r="F91" s="402" t="s">
        <v>726</v>
      </c>
      <c r="G91" s="409" t="s">
        <v>726</v>
      </c>
      <c r="H91" s="402"/>
      <c r="I91" s="403" t="s">
        <v>228</v>
      </c>
      <c r="J91" s="284" t="s">
        <v>715</v>
      </c>
      <c r="K91" s="285" t="s">
        <v>719</v>
      </c>
      <c r="L91" s="412"/>
      <c r="M91" s="402"/>
      <c r="N91" s="402"/>
      <c r="O91" s="402"/>
      <c r="P91" s="402"/>
    </row>
    <row r="92" spans="1:16" ht="21.75" customHeight="1" x14ac:dyDescent="0.35">
      <c r="A92" s="405" t="s">
        <v>675</v>
      </c>
      <c r="B92" s="406" t="s">
        <v>929</v>
      </c>
      <c r="C92" s="407" t="s">
        <v>425</v>
      </c>
      <c r="D92" s="405" t="s">
        <v>675</v>
      </c>
      <c r="E92" s="408" t="s">
        <v>228</v>
      </c>
      <c r="F92" s="418" t="s">
        <v>930</v>
      </c>
      <c r="G92" s="409"/>
      <c r="H92" s="402"/>
      <c r="I92" s="403"/>
      <c r="J92" s="285" t="s">
        <v>715</v>
      </c>
      <c r="K92" s="285" t="s">
        <v>719</v>
      </c>
      <c r="L92" s="402"/>
      <c r="M92" s="402"/>
      <c r="N92" s="402"/>
      <c r="O92" s="402"/>
      <c r="P92" s="402"/>
    </row>
    <row r="93" spans="1:16" ht="21.75" customHeight="1" x14ac:dyDescent="0.35">
      <c r="A93" s="410" t="s">
        <v>246</v>
      </c>
      <c r="B93" s="406" t="s">
        <v>931</v>
      </c>
      <c r="C93" s="411" t="s">
        <v>308</v>
      </c>
      <c r="D93" s="410" t="s">
        <v>246</v>
      </c>
      <c r="E93" s="408" t="s">
        <v>228</v>
      </c>
      <c r="F93" s="402" t="s">
        <v>932</v>
      </c>
      <c r="G93" s="409" t="s">
        <v>932</v>
      </c>
      <c r="H93" s="402"/>
      <c r="I93" s="403" t="s">
        <v>228</v>
      </c>
      <c r="J93" s="284" t="s">
        <v>715</v>
      </c>
      <c r="K93" s="285" t="s">
        <v>719</v>
      </c>
      <c r="L93" s="412"/>
      <c r="M93" s="402"/>
      <c r="N93" s="402"/>
      <c r="O93" s="402"/>
      <c r="P93" s="402"/>
    </row>
    <row r="94" spans="1:16" ht="21.75" customHeight="1" x14ac:dyDescent="0.35">
      <c r="A94" s="405" t="s">
        <v>246</v>
      </c>
      <c r="B94" s="406" t="s">
        <v>933</v>
      </c>
      <c r="C94" s="407" t="s">
        <v>334</v>
      </c>
      <c r="D94" s="405" t="s">
        <v>246</v>
      </c>
      <c r="E94" s="408" t="s">
        <v>228</v>
      </c>
      <c r="F94" s="402" t="s">
        <v>934</v>
      </c>
      <c r="G94" s="409" t="s">
        <v>934</v>
      </c>
      <c r="H94" s="402"/>
      <c r="I94" s="403" t="s">
        <v>228</v>
      </c>
      <c r="J94" s="284" t="s">
        <v>715</v>
      </c>
      <c r="K94" s="285" t="s">
        <v>719</v>
      </c>
      <c r="L94" s="412"/>
      <c r="M94" s="402"/>
      <c r="N94" s="402"/>
      <c r="O94" s="402"/>
      <c r="P94" s="402"/>
    </row>
    <row r="95" spans="1:16" ht="21.75" customHeight="1" thickBot="1" x14ac:dyDescent="0.4">
      <c r="A95" s="410" t="s">
        <v>775</v>
      </c>
      <c r="B95" s="406" t="s">
        <v>935</v>
      </c>
      <c r="C95" s="411" t="s">
        <v>838</v>
      </c>
      <c r="D95" s="410" t="s">
        <v>775</v>
      </c>
      <c r="E95" s="408" t="s">
        <v>228</v>
      </c>
      <c r="F95" s="402" t="s">
        <v>718</v>
      </c>
      <c r="G95" s="409" t="s">
        <v>718</v>
      </c>
      <c r="H95" s="402"/>
      <c r="I95" s="403" t="s">
        <v>228</v>
      </c>
      <c r="J95" s="285" t="s">
        <v>715</v>
      </c>
      <c r="K95" s="285" t="s">
        <v>719</v>
      </c>
      <c r="L95" s="402"/>
      <c r="M95" s="402"/>
      <c r="N95" s="402"/>
      <c r="O95" s="402"/>
      <c r="P95" s="402"/>
    </row>
    <row r="96" spans="1:16" ht="21.75" customHeight="1" x14ac:dyDescent="0.35">
      <c r="A96" s="397" t="s">
        <v>678</v>
      </c>
      <c r="B96" s="406" t="s">
        <v>936</v>
      </c>
      <c r="C96" s="407" t="s">
        <v>470</v>
      </c>
      <c r="D96" s="405" t="s">
        <v>763</v>
      </c>
      <c r="E96" s="408" t="s">
        <v>228</v>
      </c>
      <c r="F96" s="402" t="s">
        <v>718</v>
      </c>
      <c r="G96" s="409" t="s">
        <v>718</v>
      </c>
      <c r="H96" s="402"/>
      <c r="I96" s="403" t="s">
        <v>228</v>
      </c>
      <c r="J96" s="285" t="s">
        <v>715</v>
      </c>
      <c r="K96" s="285" t="s">
        <v>719</v>
      </c>
      <c r="L96" s="402"/>
      <c r="M96" s="402"/>
      <c r="N96" s="402"/>
      <c r="O96" s="402"/>
      <c r="P96" s="402"/>
    </row>
    <row r="97" spans="1:16" ht="21.75" customHeight="1" x14ac:dyDescent="0.35">
      <c r="A97" s="410" t="s">
        <v>246</v>
      </c>
      <c r="B97" s="406" t="s">
        <v>937</v>
      </c>
      <c r="C97" s="411" t="s">
        <v>308</v>
      </c>
      <c r="D97" s="410" t="s">
        <v>246</v>
      </c>
      <c r="E97" s="408" t="s">
        <v>228</v>
      </c>
      <c r="F97" s="402" t="s">
        <v>721</v>
      </c>
      <c r="G97" s="409" t="s">
        <v>721</v>
      </c>
      <c r="H97" s="402"/>
      <c r="I97" s="403" t="s">
        <v>228</v>
      </c>
      <c r="J97" s="284" t="s">
        <v>715</v>
      </c>
      <c r="K97" s="285" t="s">
        <v>719</v>
      </c>
      <c r="L97" s="412"/>
      <c r="M97" s="402"/>
      <c r="N97" s="402"/>
      <c r="O97" s="402"/>
      <c r="P97" s="402"/>
    </row>
    <row r="98" spans="1:16" ht="21.75" customHeight="1" x14ac:dyDescent="0.35">
      <c r="A98" s="405" t="s">
        <v>775</v>
      </c>
      <c r="B98" s="406" t="s">
        <v>938</v>
      </c>
      <c r="C98" s="407" t="s">
        <v>820</v>
      </c>
      <c r="D98" s="405" t="s">
        <v>775</v>
      </c>
      <c r="E98" s="408" t="s">
        <v>228</v>
      </c>
      <c r="F98" s="402" t="s">
        <v>828</v>
      </c>
      <c r="G98" s="409" t="s">
        <v>828</v>
      </c>
      <c r="H98" s="402"/>
      <c r="I98" s="403" t="s">
        <v>228</v>
      </c>
      <c r="J98" s="285" t="s">
        <v>715</v>
      </c>
      <c r="K98" s="285" t="s">
        <v>719</v>
      </c>
      <c r="L98" s="402"/>
      <c r="M98" s="402"/>
      <c r="N98" s="402"/>
      <c r="O98" s="402"/>
      <c r="P98" s="402"/>
    </row>
    <row r="99" spans="1:16" ht="21.75" customHeight="1" x14ac:dyDescent="0.35">
      <c r="A99" s="410" t="s">
        <v>775</v>
      </c>
      <c r="B99" s="406" t="s">
        <v>939</v>
      </c>
      <c r="C99" s="411" t="s">
        <v>820</v>
      </c>
      <c r="D99" s="410" t="s">
        <v>775</v>
      </c>
      <c r="E99" s="408" t="s">
        <v>228</v>
      </c>
      <c r="F99" s="402" t="s">
        <v>940</v>
      </c>
      <c r="G99" s="409"/>
      <c r="H99" s="402"/>
      <c r="I99" s="403"/>
      <c r="J99" s="285" t="s">
        <v>715</v>
      </c>
      <c r="K99" s="285" t="s">
        <v>719</v>
      </c>
      <c r="L99" s="402"/>
      <c r="M99" s="402"/>
      <c r="N99" s="402"/>
      <c r="O99" s="402"/>
      <c r="P99" s="402"/>
    </row>
    <row r="100" spans="1:16" ht="21.75" customHeight="1" x14ac:dyDescent="0.35">
      <c r="A100" s="405" t="s">
        <v>775</v>
      </c>
      <c r="B100" s="406" t="s">
        <v>941</v>
      </c>
      <c r="C100" s="407" t="s">
        <v>820</v>
      </c>
      <c r="D100" s="405" t="s">
        <v>775</v>
      </c>
      <c r="E100" s="408" t="s">
        <v>228</v>
      </c>
      <c r="F100" s="402" t="s">
        <v>718</v>
      </c>
      <c r="G100" s="409" t="s">
        <v>718</v>
      </c>
      <c r="H100" s="402"/>
      <c r="I100" s="403" t="s">
        <v>228</v>
      </c>
      <c r="J100" s="414" t="s">
        <v>942</v>
      </c>
      <c r="K100" s="419"/>
      <c r="L100" s="402"/>
      <c r="M100" s="402"/>
      <c r="N100" s="402"/>
      <c r="O100" s="402"/>
      <c r="P100" s="402"/>
    </row>
    <row r="101" spans="1:16" ht="21.75" customHeight="1" x14ac:dyDescent="0.35">
      <c r="A101" s="405" t="s">
        <v>796</v>
      </c>
      <c r="B101" s="406" t="s">
        <v>943</v>
      </c>
      <c r="C101" s="407" t="s">
        <v>334</v>
      </c>
      <c r="D101" s="405" t="s">
        <v>944</v>
      </c>
      <c r="E101" s="652" t="s">
        <v>945</v>
      </c>
      <c r="F101" s="653"/>
      <c r="G101" s="653"/>
      <c r="H101" s="653"/>
      <c r="I101" s="654"/>
      <c r="J101" s="416"/>
      <c r="K101" s="417"/>
      <c r="L101" s="412"/>
      <c r="M101" s="402"/>
      <c r="N101" s="402"/>
      <c r="O101" s="402"/>
      <c r="P101" s="402"/>
    </row>
    <row r="102" spans="1:16" ht="21.75" customHeight="1" x14ac:dyDescent="0.35">
      <c r="A102" s="410" t="s">
        <v>246</v>
      </c>
      <c r="B102" s="406" t="s">
        <v>946</v>
      </c>
      <c r="C102" s="411" t="s">
        <v>858</v>
      </c>
      <c r="D102" s="410" t="s">
        <v>246</v>
      </c>
      <c r="E102" s="408" t="s">
        <v>228</v>
      </c>
      <c r="F102" s="402" t="s">
        <v>947</v>
      </c>
      <c r="G102" s="402" t="s">
        <v>947</v>
      </c>
      <c r="H102" s="402"/>
      <c r="I102" s="403" t="s">
        <v>228</v>
      </c>
      <c r="J102" s="284" t="s">
        <v>715</v>
      </c>
      <c r="K102" s="285" t="s">
        <v>719</v>
      </c>
      <c r="L102" s="412"/>
      <c r="M102" s="402"/>
      <c r="N102" s="402"/>
      <c r="O102" s="402"/>
      <c r="P102" s="402"/>
    </row>
    <row r="103" spans="1:16" ht="21.75" customHeight="1" x14ac:dyDescent="0.35">
      <c r="A103" s="405" t="s">
        <v>775</v>
      </c>
      <c r="B103" s="406" t="s">
        <v>948</v>
      </c>
      <c r="C103" s="407" t="s">
        <v>820</v>
      </c>
      <c r="D103" s="405" t="s">
        <v>775</v>
      </c>
      <c r="E103" s="408" t="s">
        <v>228</v>
      </c>
      <c r="F103" s="402" t="s">
        <v>726</v>
      </c>
      <c r="G103" s="409" t="s">
        <v>726</v>
      </c>
      <c r="H103" s="402"/>
      <c r="I103" s="403" t="s">
        <v>228</v>
      </c>
      <c r="J103" s="285" t="s">
        <v>715</v>
      </c>
      <c r="K103" s="285" t="s">
        <v>719</v>
      </c>
      <c r="L103" s="402"/>
      <c r="M103" s="402"/>
      <c r="N103" s="402"/>
      <c r="O103" s="402"/>
      <c r="P103" s="402"/>
    </row>
    <row r="104" spans="1:16" ht="21.75" customHeight="1" x14ac:dyDescent="0.35">
      <c r="A104" s="405" t="s">
        <v>782</v>
      </c>
      <c r="B104" s="406" t="s">
        <v>949</v>
      </c>
      <c r="C104" s="407" t="s">
        <v>870</v>
      </c>
      <c r="D104" s="405" t="s">
        <v>782</v>
      </c>
      <c r="E104" s="408" t="s">
        <v>228</v>
      </c>
      <c r="F104" s="402" t="s">
        <v>718</v>
      </c>
      <c r="G104" s="409" t="s">
        <v>718</v>
      </c>
      <c r="H104" s="402"/>
      <c r="I104" s="403" t="s">
        <v>228</v>
      </c>
      <c r="J104" s="285" t="s">
        <v>715</v>
      </c>
      <c r="K104" s="285" t="s">
        <v>719</v>
      </c>
      <c r="L104" s="402"/>
      <c r="M104" s="402"/>
      <c r="N104" s="402"/>
      <c r="O104" s="402"/>
      <c r="P104" s="402"/>
    </row>
    <row r="105" spans="1:16" ht="21.75" customHeight="1" x14ac:dyDescent="0.35">
      <c r="A105" s="410" t="s">
        <v>775</v>
      </c>
      <c r="B105" s="406" t="s">
        <v>950</v>
      </c>
      <c r="C105" s="411" t="s">
        <v>426</v>
      </c>
      <c r="D105" s="410" t="s">
        <v>775</v>
      </c>
      <c r="E105" s="408" t="s">
        <v>228</v>
      </c>
      <c r="F105" s="402" t="s">
        <v>828</v>
      </c>
      <c r="G105" s="409" t="s">
        <v>828</v>
      </c>
      <c r="H105" s="402"/>
      <c r="I105" s="403" t="s">
        <v>228</v>
      </c>
      <c r="J105" s="285" t="s">
        <v>715</v>
      </c>
      <c r="K105" s="285" t="s">
        <v>719</v>
      </c>
      <c r="L105" s="402"/>
      <c r="M105" s="402"/>
      <c r="N105" s="402"/>
      <c r="O105" s="402"/>
      <c r="P105" s="402"/>
    </row>
    <row r="106" spans="1:16" ht="21.75" customHeight="1" x14ac:dyDescent="0.35">
      <c r="A106" s="405" t="s">
        <v>782</v>
      </c>
      <c r="B106" s="406" t="s">
        <v>951</v>
      </c>
      <c r="C106" s="407" t="s">
        <v>870</v>
      </c>
      <c r="D106" s="405" t="s">
        <v>782</v>
      </c>
      <c r="E106" s="408" t="s">
        <v>228</v>
      </c>
      <c r="F106" s="402" t="s">
        <v>721</v>
      </c>
      <c r="G106" s="409" t="s">
        <v>721</v>
      </c>
      <c r="H106" s="402"/>
      <c r="I106" s="403" t="s">
        <v>228</v>
      </c>
      <c r="J106" s="285" t="s">
        <v>715</v>
      </c>
      <c r="K106" s="285" t="s">
        <v>719</v>
      </c>
      <c r="L106" s="402"/>
      <c r="M106" s="402"/>
      <c r="N106" s="402"/>
      <c r="O106" s="402"/>
      <c r="P106" s="402"/>
    </row>
    <row r="107" spans="1:16" ht="21.75" customHeight="1" x14ac:dyDescent="0.35">
      <c r="A107" s="410" t="s">
        <v>775</v>
      </c>
      <c r="B107" s="420" t="s">
        <v>952</v>
      </c>
      <c r="C107" s="411" t="s">
        <v>820</v>
      </c>
      <c r="D107" s="410" t="s">
        <v>775</v>
      </c>
      <c r="E107" s="408" t="s">
        <v>228</v>
      </c>
      <c r="F107" s="402" t="s">
        <v>828</v>
      </c>
      <c r="G107" s="409" t="s">
        <v>828</v>
      </c>
      <c r="H107" s="402"/>
      <c r="I107" s="403" t="s">
        <v>228</v>
      </c>
      <c r="J107" s="285" t="s">
        <v>715</v>
      </c>
      <c r="K107" s="285" t="s">
        <v>719</v>
      </c>
      <c r="L107" s="402"/>
      <c r="M107" s="402"/>
      <c r="N107" s="402"/>
      <c r="O107" s="402"/>
      <c r="P107" s="402"/>
    </row>
    <row r="108" spans="1:16" ht="21.75" customHeight="1" x14ac:dyDescent="0.35">
      <c r="A108" s="410" t="s">
        <v>716</v>
      </c>
      <c r="B108" s="406" t="s">
        <v>953</v>
      </c>
      <c r="C108" s="411" t="s">
        <v>954</v>
      </c>
      <c r="D108" s="410" t="s">
        <v>716</v>
      </c>
      <c r="E108" s="408" t="s">
        <v>228</v>
      </c>
      <c r="F108" s="402" t="s">
        <v>726</v>
      </c>
      <c r="G108" s="409" t="s">
        <v>726</v>
      </c>
      <c r="H108" s="402"/>
      <c r="I108" s="403" t="s">
        <v>228</v>
      </c>
      <c r="J108" s="284" t="s">
        <v>715</v>
      </c>
      <c r="K108" s="285" t="s">
        <v>719</v>
      </c>
      <c r="L108" s="412"/>
      <c r="M108" s="402"/>
      <c r="N108" s="402"/>
      <c r="O108" s="402"/>
      <c r="P108" s="402"/>
    </row>
    <row r="109" spans="1:16" ht="21.75" customHeight="1" thickBot="1" x14ac:dyDescent="0.4">
      <c r="A109" s="405" t="s">
        <v>775</v>
      </c>
      <c r="B109" s="406" t="s">
        <v>955</v>
      </c>
      <c r="C109" s="407" t="s">
        <v>820</v>
      </c>
      <c r="D109" s="405" t="s">
        <v>775</v>
      </c>
      <c r="E109" s="408" t="s">
        <v>228</v>
      </c>
      <c r="F109" s="402" t="s">
        <v>737</v>
      </c>
      <c r="G109" s="409" t="s">
        <v>737</v>
      </c>
      <c r="H109" s="402"/>
      <c r="I109" s="403" t="s">
        <v>228</v>
      </c>
      <c r="J109" s="285" t="s">
        <v>956</v>
      </c>
      <c r="K109" s="285" t="s">
        <v>719</v>
      </c>
      <c r="L109" s="402"/>
      <c r="M109" s="402"/>
      <c r="N109" s="402"/>
      <c r="O109" s="402"/>
      <c r="P109" s="402"/>
    </row>
    <row r="110" spans="1:16" ht="21.75" customHeight="1" x14ac:dyDescent="0.35">
      <c r="A110" s="397" t="s">
        <v>678</v>
      </c>
      <c r="B110" s="406" t="s">
        <v>957</v>
      </c>
      <c r="C110" s="411" t="s">
        <v>470</v>
      </c>
      <c r="D110" s="410" t="s">
        <v>763</v>
      </c>
      <c r="E110" s="408" t="s">
        <v>228</v>
      </c>
      <c r="F110" s="409" t="s">
        <v>958</v>
      </c>
      <c r="G110" s="409" t="s">
        <v>958</v>
      </c>
      <c r="H110" s="402"/>
      <c r="I110" s="403" t="s">
        <v>228</v>
      </c>
      <c r="J110" s="285" t="s">
        <v>715</v>
      </c>
      <c r="K110" s="285" t="s">
        <v>719</v>
      </c>
      <c r="L110" s="402"/>
      <c r="M110" s="402"/>
      <c r="N110" s="402"/>
      <c r="O110" s="402"/>
      <c r="P110" s="402"/>
    </row>
    <row r="111" spans="1:16" ht="21.75" customHeight="1" x14ac:dyDescent="0.35">
      <c r="A111" s="405" t="s">
        <v>675</v>
      </c>
      <c r="B111" s="406" t="s">
        <v>959</v>
      </c>
      <c r="C111" s="407" t="s">
        <v>675</v>
      </c>
      <c r="D111" s="407" t="s">
        <v>675</v>
      </c>
      <c r="E111" s="408" t="s">
        <v>228</v>
      </c>
      <c r="F111" s="409" t="s">
        <v>721</v>
      </c>
      <c r="G111" s="409" t="s">
        <v>721</v>
      </c>
      <c r="H111" s="402"/>
      <c r="I111" s="403" t="s">
        <v>228</v>
      </c>
      <c r="J111" s="285" t="s">
        <v>715</v>
      </c>
      <c r="K111" s="285" t="s">
        <v>719</v>
      </c>
      <c r="L111" s="402"/>
      <c r="M111" s="402"/>
      <c r="N111" s="402"/>
      <c r="O111" s="402"/>
      <c r="P111" s="402"/>
    </row>
    <row r="112" spans="1:16" ht="21.75" customHeight="1" x14ac:dyDescent="0.35">
      <c r="A112" s="405" t="s">
        <v>716</v>
      </c>
      <c r="B112" s="406" t="s">
        <v>960</v>
      </c>
      <c r="C112" s="407" t="s">
        <v>834</v>
      </c>
      <c r="D112" s="405" t="s">
        <v>716</v>
      </c>
      <c r="E112" s="408" t="s">
        <v>231</v>
      </c>
      <c r="F112" s="402"/>
      <c r="G112" s="409"/>
      <c r="H112" s="402"/>
      <c r="I112" s="403"/>
      <c r="J112" s="284" t="s">
        <v>715</v>
      </c>
      <c r="K112" s="285" t="s">
        <v>719</v>
      </c>
      <c r="L112" s="412"/>
      <c r="M112" s="402"/>
      <c r="N112" s="402"/>
      <c r="O112" s="402"/>
      <c r="P112" s="402"/>
    </row>
    <row r="113" spans="1:16" ht="21.75" customHeight="1" thickBot="1" x14ac:dyDescent="0.4">
      <c r="A113" s="410" t="s">
        <v>246</v>
      </c>
      <c r="B113" s="406" t="s">
        <v>961</v>
      </c>
      <c r="C113" s="411" t="s">
        <v>906</v>
      </c>
      <c r="D113" s="410" t="s">
        <v>246</v>
      </c>
      <c r="E113" s="413" t="s">
        <v>907</v>
      </c>
      <c r="F113" s="402" t="s">
        <v>962</v>
      </c>
      <c r="G113" s="409" t="s">
        <v>802</v>
      </c>
      <c r="H113" s="402"/>
      <c r="I113" s="403" t="s">
        <v>228</v>
      </c>
      <c r="J113" s="284" t="s">
        <v>715</v>
      </c>
      <c r="K113" s="285" t="s">
        <v>719</v>
      </c>
      <c r="L113" s="412"/>
      <c r="M113" s="402"/>
      <c r="N113" s="402"/>
      <c r="O113" s="402"/>
      <c r="P113" s="402"/>
    </row>
    <row r="114" spans="1:16" ht="21.75" customHeight="1" x14ac:dyDescent="0.35">
      <c r="A114" s="397" t="s">
        <v>678</v>
      </c>
      <c r="B114" s="406" t="s">
        <v>963</v>
      </c>
      <c r="C114" s="407" t="s">
        <v>897</v>
      </c>
      <c r="D114" s="405" t="s">
        <v>763</v>
      </c>
      <c r="E114" s="408" t="s">
        <v>228</v>
      </c>
      <c r="F114" s="402" t="s">
        <v>718</v>
      </c>
      <c r="G114" s="409" t="s">
        <v>718</v>
      </c>
      <c r="H114" s="402"/>
      <c r="I114" s="403" t="s">
        <v>228</v>
      </c>
      <c r="J114" s="285" t="s">
        <v>715</v>
      </c>
      <c r="K114" s="285" t="s">
        <v>719</v>
      </c>
      <c r="L114" s="402"/>
      <c r="M114" s="402"/>
      <c r="N114" s="402"/>
      <c r="O114" s="402"/>
      <c r="P114" s="402"/>
    </row>
    <row r="115" spans="1:16" ht="21.75" customHeight="1" x14ac:dyDescent="0.35">
      <c r="A115" s="410" t="s">
        <v>716</v>
      </c>
      <c r="B115" s="406" t="s">
        <v>964</v>
      </c>
      <c r="C115" s="411" t="s">
        <v>965</v>
      </c>
      <c r="D115" s="410" t="s">
        <v>716</v>
      </c>
      <c r="E115" s="408" t="s">
        <v>966</v>
      </c>
      <c r="F115" s="402" t="s">
        <v>835</v>
      </c>
      <c r="G115" s="409" t="s">
        <v>835</v>
      </c>
      <c r="H115" s="402"/>
      <c r="I115" s="403" t="s">
        <v>228</v>
      </c>
      <c r="J115" s="284" t="s">
        <v>715</v>
      </c>
      <c r="K115" s="285" t="s">
        <v>719</v>
      </c>
      <c r="L115" s="412" t="s">
        <v>967</v>
      </c>
      <c r="M115" s="402"/>
      <c r="N115" s="402"/>
      <c r="O115" s="402"/>
      <c r="P115" s="402"/>
    </row>
    <row r="116" spans="1:16" ht="21.75" customHeight="1" x14ac:dyDescent="0.35">
      <c r="A116" s="405" t="s">
        <v>796</v>
      </c>
      <c r="B116" s="406" t="s">
        <v>968</v>
      </c>
      <c r="C116" s="407" t="s">
        <v>969</v>
      </c>
      <c r="D116" s="405" t="s">
        <v>796</v>
      </c>
      <c r="E116" s="408" t="s">
        <v>228</v>
      </c>
      <c r="F116" s="402" t="s">
        <v>922</v>
      </c>
      <c r="G116" s="409" t="s">
        <v>922</v>
      </c>
      <c r="H116" s="402"/>
      <c r="I116" s="403" t="s">
        <v>228</v>
      </c>
      <c r="J116" s="285" t="s">
        <v>715</v>
      </c>
      <c r="K116" s="285" t="s">
        <v>719</v>
      </c>
      <c r="L116" s="402"/>
      <c r="M116" s="402"/>
      <c r="N116" s="402"/>
      <c r="O116" s="402"/>
      <c r="P116" s="402"/>
    </row>
    <row r="117" spans="1:16" ht="21.75" customHeight="1" thickBot="1" x14ac:dyDescent="0.4">
      <c r="A117" s="410" t="s">
        <v>246</v>
      </c>
      <c r="B117" s="406" t="s">
        <v>970</v>
      </c>
      <c r="C117" s="411" t="s">
        <v>906</v>
      </c>
      <c r="D117" s="410" t="s">
        <v>246</v>
      </c>
      <c r="E117" s="408" t="s">
        <v>971</v>
      </c>
      <c r="F117" s="402"/>
      <c r="G117" s="409"/>
      <c r="H117" s="402"/>
      <c r="I117" s="403"/>
      <c r="J117" s="284" t="s">
        <v>715</v>
      </c>
      <c r="K117" s="285" t="s">
        <v>719</v>
      </c>
      <c r="L117" s="412"/>
      <c r="M117" s="402"/>
      <c r="N117" s="402"/>
      <c r="O117" s="402"/>
      <c r="P117" s="402"/>
    </row>
    <row r="118" spans="1:16" ht="21.75" customHeight="1" x14ac:dyDescent="0.35">
      <c r="A118" s="397" t="s">
        <v>678</v>
      </c>
      <c r="B118" s="406" t="s">
        <v>972</v>
      </c>
      <c r="C118" s="407" t="s">
        <v>897</v>
      </c>
      <c r="D118" s="405" t="s">
        <v>763</v>
      </c>
      <c r="E118" s="408" t="s">
        <v>228</v>
      </c>
      <c r="F118" s="402" t="s">
        <v>912</v>
      </c>
      <c r="G118" s="409" t="s">
        <v>912</v>
      </c>
      <c r="H118" s="402"/>
      <c r="I118" s="403" t="s">
        <v>228</v>
      </c>
      <c r="J118" s="285" t="s">
        <v>715</v>
      </c>
      <c r="K118" s="285" t="s">
        <v>719</v>
      </c>
      <c r="L118" s="402"/>
      <c r="M118" s="402"/>
      <c r="N118" s="402"/>
      <c r="O118" s="402"/>
      <c r="P118" s="402"/>
    </row>
    <row r="119" spans="1:16" ht="31.5" customHeight="1" x14ac:dyDescent="0.35">
      <c r="A119" s="410" t="s">
        <v>716</v>
      </c>
      <c r="B119" s="406" t="s">
        <v>973</v>
      </c>
      <c r="C119" s="411" t="s">
        <v>855</v>
      </c>
      <c r="D119" s="410" t="s">
        <v>716</v>
      </c>
      <c r="E119" s="408" t="s">
        <v>228</v>
      </c>
      <c r="F119" s="402" t="s">
        <v>974</v>
      </c>
      <c r="G119" s="409" t="s">
        <v>974</v>
      </c>
      <c r="H119" s="402"/>
      <c r="I119" s="403" t="s">
        <v>228</v>
      </c>
      <c r="J119" s="284" t="s">
        <v>715</v>
      </c>
      <c r="K119" s="285" t="s">
        <v>719</v>
      </c>
      <c r="L119" s="412"/>
      <c r="M119" s="402"/>
      <c r="N119" s="402"/>
      <c r="O119" s="402"/>
      <c r="P119" s="402"/>
    </row>
    <row r="120" spans="1:16" ht="21.75" customHeight="1" x14ac:dyDescent="0.35">
      <c r="A120" s="405" t="s">
        <v>675</v>
      </c>
      <c r="B120" s="406" t="s">
        <v>975</v>
      </c>
      <c r="C120" s="407" t="s">
        <v>425</v>
      </c>
      <c r="D120" s="405" t="s">
        <v>675</v>
      </c>
      <c r="E120" s="408" t="s">
        <v>228</v>
      </c>
      <c r="F120" s="402" t="s">
        <v>718</v>
      </c>
      <c r="G120" s="409" t="s">
        <v>718</v>
      </c>
      <c r="H120" s="402"/>
      <c r="I120" s="403" t="s">
        <v>228</v>
      </c>
      <c r="J120" s="285" t="s">
        <v>715</v>
      </c>
      <c r="K120" s="285" t="s">
        <v>719</v>
      </c>
      <c r="L120" s="402"/>
      <c r="M120" s="402"/>
      <c r="N120" s="402"/>
      <c r="O120" s="402"/>
      <c r="P120" s="402"/>
    </row>
    <row r="121" spans="1:16" ht="21.75" customHeight="1" thickBot="1" x14ac:dyDescent="0.4">
      <c r="A121" s="410" t="s">
        <v>775</v>
      </c>
      <c r="B121" s="406" t="s">
        <v>976</v>
      </c>
      <c r="C121" s="411" t="s">
        <v>426</v>
      </c>
      <c r="D121" s="410" t="s">
        <v>775</v>
      </c>
      <c r="E121" s="408" t="s">
        <v>228</v>
      </c>
      <c r="F121" s="402" t="s">
        <v>758</v>
      </c>
      <c r="G121" s="409" t="s">
        <v>758</v>
      </c>
      <c r="H121" s="402"/>
      <c r="I121" s="403" t="s">
        <v>228</v>
      </c>
      <c r="J121" s="285" t="s">
        <v>715</v>
      </c>
      <c r="K121" s="285" t="s">
        <v>719</v>
      </c>
      <c r="L121" s="402"/>
      <c r="M121" s="402"/>
      <c r="N121" s="402"/>
      <c r="O121" s="402"/>
      <c r="P121" s="402"/>
    </row>
    <row r="122" spans="1:16" ht="21.75" customHeight="1" thickBot="1" x14ac:dyDescent="0.4">
      <c r="A122" s="397" t="s">
        <v>678</v>
      </c>
      <c r="B122" s="406" t="s">
        <v>977</v>
      </c>
      <c r="C122" s="407" t="s">
        <v>978</v>
      </c>
      <c r="D122" s="405" t="s">
        <v>763</v>
      </c>
      <c r="E122" s="408" t="s">
        <v>228</v>
      </c>
      <c r="F122" s="402" t="s">
        <v>721</v>
      </c>
      <c r="G122" s="409" t="s">
        <v>721</v>
      </c>
      <c r="H122" s="402"/>
      <c r="I122" s="403" t="s">
        <v>228</v>
      </c>
      <c r="J122" s="414" t="s">
        <v>979</v>
      </c>
      <c r="K122" s="412"/>
      <c r="L122" s="402"/>
      <c r="M122" s="402"/>
      <c r="N122" s="402"/>
      <c r="O122" s="402"/>
      <c r="P122" s="402"/>
    </row>
    <row r="123" spans="1:16" ht="21.75" customHeight="1" x14ac:dyDescent="0.35">
      <c r="A123" s="397" t="s">
        <v>678</v>
      </c>
      <c r="B123" s="406" t="s">
        <v>980</v>
      </c>
      <c r="C123" s="411" t="s">
        <v>897</v>
      </c>
      <c r="D123" s="410" t="s">
        <v>763</v>
      </c>
      <c r="E123" s="408" t="s">
        <v>228</v>
      </c>
      <c r="F123" s="402" t="s">
        <v>726</v>
      </c>
      <c r="G123" s="409" t="s">
        <v>726</v>
      </c>
      <c r="H123" s="402"/>
      <c r="I123" s="403" t="s">
        <v>228</v>
      </c>
      <c r="J123" s="285" t="s">
        <v>715</v>
      </c>
      <c r="K123" s="285" t="s">
        <v>719</v>
      </c>
      <c r="L123" s="402"/>
      <c r="M123" s="402"/>
      <c r="N123" s="402"/>
      <c r="O123" s="402"/>
      <c r="P123" s="402"/>
    </row>
    <row r="124" spans="1:16" ht="21.75" customHeight="1" x14ac:dyDescent="0.35">
      <c r="A124" s="405" t="s">
        <v>675</v>
      </c>
      <c r="B124" s="406" t="s">
        <v>981</v>
      </c>
      <c r="C124" s="407" t="s">
        <v>982</v>
      </c>
      <c r="D124" s="405" t="s">
        <v>675</v>
      </c>
      <c r="E124" s="408" t="s">
        <v>228</v>
      </c>
      <c r="F124" s="402" t="s">
        <v>737</v>
      </c>
      <c r="G124" s="409" t="s">
        <v>737</v>
      </c>
      <c r="H124" s="402"/>
      <c r="I124" s="403" t="s">
        <v>228</v>
      </c>
      <c r="J124" s="285" t="s">
        <v>715</v>
      </c>
      <c r="K124" s="285" t="s">
        <v>719</v>
      </c>
      <c r="L124" s="402"/>
      <c r="M124" s="402"/>
      <c r="N124" s="402"/>
      <c r="O124" s="402"/>
      <c r="P124" s="402"/>
    </row>
    <row r="125" spans="1:16" ht="21.75" customHeight="1" x14ac:dyDescent="0.35">
      <c r="A125" s="410" t="s">
        <v>782</v>
      </c>
      <c r="B125" s="406" t="s">
        <v>983</v>
      </c>
      <c r="C125" s="411" t="s">
        <v>849</v>
      </c>
      <c r="D125" s="410" t="s">
        <v>782</v>
      </c>
      <c r="E125" s="408" t="s">
        <v>228</v>
      </c>
      <c r="F125" s="402" t="s">
        <v>740</v>
      </c>
      <c r="G125" s="409" t="s">
        <v>740</v>
      </c>
      <c r="H125" s="402"/>
      <c r="I125" s="403" t="s">
        <v>228</v>
      </c>
      <c r="J125" s="285" t="s">
        <v>715</v>
      </c>
      <c r="K125" s="285" t="s">
        <v>719</v>
      </c>
      <c r="L125" s="402"/>
      <c r="M125" s="402"/>
      <c r="N125" s="402"/>
      <c r="O125" s="402"/>
      <c r="P125" s="402"/>
    </row>
    <row r="126" spans="1:16" ht="21.75" customHeight="1" x14ac:dyDescent="0.35">
      <c r="A126" s="405" t="s">
        <v>782</v>
      </c>
      <c r="B126" s="406" t="s">
        <v>984</v>
      </c>
      <c r="C126" s="407" t="s">
        <v>914</v>
      </c>
      <c r="D126" s="405" t="s">
        <v>782</v>
      </c>
      <c r="E126" s="408" t="s">
        <v>228</v>
      </c>
      <c r="F126" s="402" t="s">
        <v>718</v>
      </c>
      <c r="G126" s="409" t="s">
        <v>718</v>
      </c>
      <c r="H126" s="402"/>
      <c r="I126" s="408" t="s">
        <v>228</v>
      </c>
      <c r="J126" s="285" t="s">
        <v>715</v>
      </c>
      <c r="K126" s="285" t="s">
        <v>719</v>
      </c>
      <c r="L126" s="402"/>
      <c r="M126" s="402"/>
      <c r="N126" s="402"/>
      <c r="O126" s="402"/>
      <c r="P126" s="402" t="s">
        <v>985</v>
      </c>
    </row>
    <row r="127" spans="1:16" ht="21.75" customHeight="1" x14ac:dyDescent="0.35">
      <c r="A127" s="405" t="s">
        <v>782</v>
      </c>
      <c r="B127" s="406" t="s">
        <v>986</v>
      </c>
      <c r="C127" s="407" t="s">
        <v>914</v>
      </c>
      <c r="D127" s="405" t="s">
        <v>782</v>
      </c>
      <c r="E127" s="408" t="s">
        <v>228</v>
      </c>
      <c r="F127" s="402" t="s">
        <v>728</v>
      </c>
      <c r="G127" s="409" t="s">
        <v>728</v>
      </c>
      <c r="H127" s="402"/>
      <c r="I127" s="403" t="s">
        <v>228</v>
      </c>
      <c r="J127" s="285" t="s">
        <v>715</v>
      </c>
      <c r="K127" s="285" t="s">
        <v>719</v>
      </c>
      <c r="L127" s="402"/>
      <c r="M127" s="402"/>
      <c r="N127" s="402"/>
      <c r="O127" s="402"/>
      <c r="P127" s="402"/>
    </row>
    <row r="128" spans="1:16" ht="21.75" customHeight="1" x14ac:dyDescent="0.35">
      <c r="A128" s="410" t="s">
        <v>782</v>
      </c>
      <c r="B128" s="406" t="s">
        <v>987</v>
      </c>
      <c r="C128" s="411" t="s">
        <v>889</v>
      </c>
      <c r="D128" s="410" t="s">
        <v>782</v>
      </c>
      <c r="E128" s="408" t="s">
        <v>228</v>
      </c>
      <c r="F128" s="402" t="s">
        <v>947</v>
      </c>
      <c r="G128" s="402" t="s">
        <v>947</v>
      </c>
      <c r="H128" s="402"/>
      <c r="I128" s="403" t="s">
        <v>228</v>
      </c>
      <c r="J128" s="285" t="s">
        <v>715</v>
      </c>
      <c r="K128" s="285" t="s">
        <v>719</v>
      </c>
      <c r="L128" s="402"/>
      <c r="M128" s="402"/>
      <c r="N128" s="402"/>
      <c r="O128" s="402"/>
      <c r="P128" s="402"/>
    </row>
    <row r="129" spans="1:16" ht="21.75" customHeight="1" x14ac:dyDescent="0.35">
      <c r="A129" s="405" t="s">
        <v>782</v>
      </c>
      <c r="B129" s="406" t="s">
        <v>988</v>
      </c>
      <c r="C129" s="407" t="s">
        <v>849</v>
      </c>
      <c r="D129" s="405" t="s">
        <v>782</v>
      </c>
      <c r="E129" s="408" t="s">
        <v>228</v>
      </c>
      <c r="F129" s="402" t="s">
        <v>718</v>
      </c>
      <c r="G129" s="409" t="s">
        <v>718</v>
      </c>
      <c r="H129" s="402"/>
      <c r="I129" s="403" t="s">
        <v>228</v>
      </c>
      <c r="J129" s="285" t="s">
        <v>715</v>
      </c>
      <c r="K129" s="285" t="s">
        <v>719</v>
      </c>
      <c r="L129" s="402"/>
      <c r="M129" s="402"/>
      <c r="N129" s="402"/>
      <c r="O129" s="402"/>
      <c r="P129" s="402"/>
    </row>
    <row r="130" spans="1:16" ht="21.75" customHeight="1" x14ac:dyDescent="0.35">
      <c r="A130" s="410" t="s">
        <v>796</v>
      </c>
      <c r="B130" s="406" t="s">
        <v>989</v>
      </c>
      <c r="C130" s="411" t="s">
        <v>990</v>
      </c>
      <c r="D130" s="410" t="s">
        <v>796</v>
      </c>
      <c r="E130" s="408" t="s">
        <v>228</v>
      </c>
      <c r="F130" s="402" t="s">
        <v>718</v>
      </c>
      <c r="G130" s="409" t="s">
        <v>718</v>
      </c>
      <c r="H130" s="402"/>
      <c r="I130" s="403" t="s">
        <v>228</v>
      </c>
      <c r="J130" s="285" t="s">
        <v>715</v>
      </c>
      <c r="K130" s="285" t="s">
        <v>719</v>
      </c>
      <c r="L130" s="402"/>
      <c r="M130" s="402"/>
      <c r="N130" s="402"/>
      <c r="O130" s="402"/>
      <c r="P130" s="402"/>
    </row>
    <row r="131" spans="1:16" ht="21.75" customHeight="1" x14ac:dyDescent="0.35">
      <c r="A131" s="405" t="s">
        <v>796</v>
      </c>
      <c r="B131" s="406" t="s">
        <v>991</v>
      </c>
      <c r="C131" s="407" t="s">
        <v>387</v>
      </c>
      <c r="D131" s="405" t="s">
        <v>796</v>
      </c>
      <c r="E131" s="408" t="s">
        <v>228</v>
      </c>
      <c r="F131" s="402" t="s">
        <v>718</v>
      </c>
      <c r="G131" s="409" t="s">
        <v>718</v>
      </c>
      <c r="H131" s="402"/>
      <c r="I131" s="403" t="s">
        <v>228</v>
      </c>
      <c r="J131" s="285" t="s">
        <v>715</v>
      </c>
      <c r="K131" s="285" t="s">
        <v>719</v>
      </c>
      <c r="L131" s="402"/>
      <c r="M131" s="402"/>
      <c r="N131" s="402"/>
      <c r="O131" s="402"/>
      <c r="P131" s="402"/>
    </row>
    <row r="132" spans="1:16" ht="21.75" customHeight="1" x14ac:dyDescent="0.35">
      <c r="A132" s="410" t="s">
        <v>246</v>
      </c>
      <c r="B132" s="406" t="s">
        <v>992</v>
      </c>
      <c r="C132" s="411" t="s">
        <v>906</v>
      </c>
      <c r="D132" s="410" t="s">
        <v>246</v>
      </c>
      <c r="E132" s="408" t="s">
        <v>228</v>
      </c>
      <c r="F132" s="402" t="s">
        <v>718</v>
      </c>
      <c r="G132" s="409" t="s">
        <v>718</v>
      </c>
      <c r="H132" s="402"/>
      <c r="I132" s="403" t="s">
        <v>228</v>
      </c>
      <c r="J132" s="284" t="s">
        <v>715</v>
      </c>
      <c r="K132" s="285" t="s">
        <v>719</v>
      </c>
      <c r="L132" s="412"/>
      <c r="M132" s="402"/>
      <c r="N132" s="402"/>
      <c r="O132" s="402"/>
      <c r="P132" s="402"/>
    </row>
    <row r="133" spans="1:16" ht="30" customHeight="1" x14ac:dyDescent="0.35">
      <c r="A133" s="405" t="s">
        <v>675</v>
      </c>
      <c r="B133" s="406" t="s">
        <v>993</v>
      </c>
      <c r="C133" s="407" t="s">
        <v>994</v>
      </c>
      <c r="D133" s="405" t="s">
        <v>675</v>
      </c>
      <c r="E133" s="408" t="s">
        <v>228</v>
      </c>
      <c r="F133" s="421">
        <v>45916</v>
      </c>
      <c r="G133" s="401">
        <v>45916</v>
      </c>
      <c r="H133" s="402"/>
      <c r="I133" s="403" t="s">
        <v>228</v>
      </c>
      <c r="J133" s="285" t="s">
        <v>715</v>
      </c>
      <c r="K133" s="285" t="s">
        <v>719</v>
      </c>
      <c r="L133" s="402"/>
      <c r="M133" s="402"/>
      <c r="N133" s="402"/>
      <c r="O133" s="402"/>
      <c r="P133" s="402"/>
    </row>
    <row r="134" spans="1:16" ht="32.5" customHeight="1" x14ac:dyDescent="0.35">
      <c r="A134" s="410" t="s">
        <v>716</v>
      </c>
      <c r="B134" s="406" t="s">
        <v>995</v>
      </c>
      <c r="C134" s="411" t="s">
        <v>855</v>
      </c>
      <c r="D134" s="410" t="s">
        <v>716</v>
      </c>
      <c r="E134" s="408" t="s">
        <v>228</v>
      </c>
      <c r="F134" s="402" t="s">
        <v>922</v>
      </c>
      <c r="G134" s="409" t="s">
        <v>934</v>
      </c>
      <c r="H134" s="402"/>
      <c r="I134" s="403" t="s">
        <v>228</v>
      </c>
      <c r="J134" s="284" t="s">
        <v>715</v>
      </c>
      <c r="K134" s="285" t="s">
        <v>719</v>
      </c>
      <c r="L134" s="412"/>
      <c r="M134" s="402"/>
      <c r="N134" s="402"/>
      <c r="O134" s="402"/>
      <c r="P134" s="402"/>
    </row>
    <row r="135" spans="1:16" ht="21.75" customHeight="1" x14ac:dyDescent="0.35">
      <c r="A135" s="405" t="s">
        <v>782</v>
      </c>
      <c r="B135" s="406" t="s">
        <v>996</v>
      </c>
      <c r="C135" s="407" t="s">
        <v>823</v>
      </c>
      <c r="D135" s="405" t="s">
        <v>782</v>
      </c>
      <c r="E135" s="408" t="s">
        <v>228</v>
      </c>
      <c r="F135" s="402" t="s">
        <v>721</v>
      </c>
      <c r="G135" s="409" t="s">
        <v>721</v>
      </c>
      <c r="H135" s="402"/>
      <c r="I135" s="403" t="s">
        <v>228</v>
      </c>
      <c r="J135" s="285" t="s">
        <v>715</v>
      </c>
      <c r="K135" s="285" t="s">
        <v>719</v>
      </c>
      <c r="L135" s="402"/>
      <c r="M135" s="402"/>
      <c r="N135" s="402"/>
      <c r="O135" s="402"/>
      <c r="P135" s="402"/>
    </row>
    <row r="136" spans="1:16" ht="39" customHeight="1" x14ac:dyDescent="0.35">
      <c r="A136" s="410" t="s">
        <v>796</v>
      </c>
      <c r="B136" s="406" t="s">
        <v>997</v>
      </c>
      <c r="C136" s="411" t="s">
        <v>998</v>
      </c>
      <c r="D136" s="410" t="s">
        <v>796</v>
      </c>
      <c r="E136" s="408" t="s">
        <v>228</v>
      </c>
      <c r="F136" s="402" t="s">
        <v>721</v>
      </c>
      <c r="G136" s="409" t="s">
        <v>721</v>
      </c>
      <c r="H136" s="402"/>
      <c r="I136" s="403" t="s">
        <v>228</v>
      </c>
      <c r="J136" s="285" t="s">
        <v>715</v>
      </c>
      <c r="K136" s="285" t="s">
        <v>719</v>
      </c>
      <c r="L136" s="402"/>
      <c r="M136" s="402"/>
      <c r="N136" s="402"/>
      <c r="O136" s="402"/>
      <c r="P136" s="402"/>
    </row>
    <row r="137" spans="1:16" ht="42" customHeight="1" x14ac:dyDescent="0.35">
      <c r="A137" s="405" t="s">
        <v>796</v>
      </c>
      <c r="B137" s="406" t="s">
        <v>999</v>
      </c>
      <c r="C137" s="407" t="s">
        <v>998</v>
      </c>
      <c r="D137" s="405" t="s">
        <v>796</v>
      </c>
      <c r="E137" s="408" t="s">
        <v>228</v>
      </c>
      <c r="F137" s="402" t="s">
        <v>729</v>
      </c>
      <c r="G137" s="402" t="s">
        <v>729</v>
      </c>
      <c r="H137" s="402"/>
      <c r="I137" s="403" t="s">
        <v>228</v>
      </c>
      <c r="J137" s="285" t="s">
        <v>715</v>
      </c>
      <c r="K137" s="285"/>
      <c r="L137" s="402"/>
      <c r="M137" s="402"/>
      <c r="N137" s="402"/>
      <c r="O137" s="402"/>
      <c r="P137" s="402"/>
    </row>
    <row r="138" spans="1:16" ht="21.75" customHeight="1" thickBot="1" x14ac:dyDescent="0.4">
      <c r="A138" s="410" t="s">
        <v>675</v>
      </c>
      <c r="B138" s="406" t="s">
        <v>1000</v>
      </c>
      <c r="C138" s="411" t="s">
        <v>309</v>
      </c>
      <c r="D138" s="410" t="s">
        <v>675</v>
      </c>
      <c r="E138" s="408" t="s">
        <v>228</v>
      </c>
      <c r="F138" s="402" t="s">
        <v>718</v>
      </c>
      <c r="G138" s="409" t="s">
        <v>718</v>
      </c>
      <c r="H138" s="402"/>
      <c r="I138" s="403" t="s">
        <v>228</v>
      </c>
      <c r="J138" s="285" t="s">
        <v>715</v>
      </c>
      <c r="K138" s="285" t="s">
        <v>719</v>
      </c>
      <c r="L138" s="402"/>
      <c r="M138" s="402"/>
      <c r="N138" s="402"/>
      <c r="O138" s="402"/>
      <c r="P138" s="402"/>
    </row>
    <row r="139" spans="1:16" ht="21.75" customHeight="1" thickBot="1" x14ac:dyDescent="0.4">
      <c r="A139" s="397" t="s">
        <v>678</v>
      </c>
      <c r="B139" s="406" t="s">
        <v>1001</v>
      </c>
      <c r="C139" s="407" t="s">
        <v>455</v>
      </c>
      <c r="D139" s="405" t="s">
        <v>763</v>
      </c>
      <c r="E139" s="408" t="s">
        <v>228</v>
      </c>
      <c r="F139" s="402" t="s">
        <v>718</v>
      </c>
      <c r="G139" s="409" t="s">
        <v>718</v>
      </c>
      <c r="H139" s="402"/>
      <c r="I139" s="403" t="s">
        <v>228</v>
      </c>
      <c r="J139" s="285" t="s">
        <v>715</v>
      </c>
      <c r="K139" s="285" t="s">
        <v>719</v>
      </c>
      <c r="L139" s="402"/>
      <c r="M139" s="402"/>
      <c r="N139" s="402"/>
      <c r="O139" s="402"/>
      <c r="P139" s="402"/>
    </row>
    <row r="140" spans="1:16" ht="21.75" customHeight="1" x14ac:dyDescent="0.35">
      <c r="A140" s="397" t="s">
        <v>678</v>
      </c>
      <c r="B140" s="406" t="s">
        <v>1002</v>
      </c>
      <c r="C140" s="411" t="s">
        <v>455</v>
      </c>
      <c r="D140" s="410" t="s">
        <v>763</v>
      </c>
      <c r="E140" s="408" t="s">
        <v>228</v>
      </c>
      <c r="F140" s="402" t="s">
        <v>718</v>
      </c>
      <c r="G140" s="409" t="s">
        <v>718</v>
      </c>
      <c r="H140" s="402"/>
      <c r="I140" s="403" t="s">
        <v>228</v>
      </c>
      <c r="J140" s="285" t="s">
        <v>715</v>
      </c>
      <c r="K140" s="285" t="s">
        <v>719</v>
      </c>
      <c r="L140" s="402"/>
      <c r="M140" s="402"/>
      <c r="N140" s="402"/>
      <c r="O140" s="402"/>
      <c r="P140" s="402"/>
    </row>
    <row r="141" spans="1:16" ht="21.75" customHeight="1" x14ac:dyDescent="0.35">
      <c r="A141" s="405" t="s">
        <v>675</v>
      </c>
      <c r="B141" s="406" t="s">
        <v>1003</v>
      </c>
      <c r="C141" s="407" t="s">
        <v>982</v>
      </c>
      <c r="D141" s="405" t="s">
        <v>675</v>
      </c>
      <c r="E141" s="408" t="s">
        <v>228</v>
      </c>
      <c r="F141" s="402" t="s">
        <v>718</v>
      </c>
      <c r="G141" s="409" t="s">
        <v>718</v>
      </c>
      <c r="H141" s="402"/>
      <c r="I141" s="403" t="s">
        <v>228</v>
      </c>
      <c r="J141" s="284" t="s">
        <v>715</v>
      </c>
      <c r="K141" s="285" t="s">
        <v>719</v>
      </c>
      <c r="L141" s="412"/>
      <c r="M141" s="402"/>
      <c r="N141" s="402"/>
      <c r="O141" s="402"/>
      <c r="P141" s="402"/>
    </row>
    <row r="142" spans="1:16" ht="21.75" customHeight="1" x14ac:dyDescent="0.35">
      <c r="A142" s="410" t="s">
        <v>675</v>
      </c>
      <c r="B142" s="406" t="s">
        <v>1004</v>
      </c>
      <c r="C142" s="411" t="s">
        <v>1005</v>
      </c>
      <c r="D142" s="410" t="s">
        <v>675</v>
      </c>
      <c r="E142" s="408" t="s">
        <v>228</v>
      </c>
      <c r="F142" s="402" t="s">
        <v>718</v>
      </c>
      <c r="G142" s="409" t="s">
        <v>718</v>
      </c>
      <c r="H142" s="402"/>
      <c r="I142" s="403" t="s">
        <v>228</v>
      </c>
      <c r="J142" s="285" t="s">
        <v>715</v>
      </c>
      <c r="K142" s="285" t="s">
        <v>719</v>
      </c>
      <c r="L142" s="402"/>
      <c r="M142" s="402"/>
      <c r="N142" s="402"/>
      <c r="O142" s="402"/>
      <c r="P142" s="402"/>
    </row>
    <row r="143" spans="1:16" ht="21.75" customHeight="1" x14ac:dyDescent="0.35">
      <c r="A143" s="405" t="s">
        <v>678</v>
      </c>
      <c r="B143" s="406" t="s">
        <v>1006</v>
      </c>
      <c r="C143" s="407" t="s">
        <v>897</v>
      </c>
      <c r="D143" s="405" t="s">
        <v>763</v>
      </c>
      <c r="E143" s="408" t="s">
        <v>228</v>
      </c>
      <c r="F143" s="402" t="s">
        <v>912</v>
      </c>
      <c r="G143" s="409" t="s">
        <v>912</v>
      </c>
      <c r="H143" s="402"/>
      <c r="I143" s="403" t="s">
        <v>228</v>
      </c>
      <c r="J143" s="285" t="s">
        <v>715</v>
      </c>
      <c r="K143" s="285" t="s">
        <v>719</v>
      </c>
      <c r="L143" s="402"/>
      <c r="M143" s="402"/>
      <c r="N143" s="402"/>
      <c r="O143" s="402"/>
      <c r="P143" s="402"/>
    </row>
    <row r="144" spans="1:16" ht="21.75" customHeight="1" x14ac:dyDescent="0.35">
      <c r="A144" s="405" t="s">
        <v>796</v>
      </c>
      <c r="B144" s="406" t="s">
        <v>1007</v>
      </c>
      <c r="C144" s="407" t="s">
        <v>796</v>
      </c>
      <c r="D144" s="405" t="s">
        <v>796</v>
      </c>
      <c r="E144" s="638" t="s">
        <v>945</v>
      </c>
      <c r="F144" s="639"/>
      <c r="G144" s="639"/>
      <c r="H144" s="639"/>
      <c r="I144" s="640"/>
      <c r="J144" s="285"/>
      <c r="K144" s="285"/>
      <c r="L144" s="402"/>
      <c r="M144" s="402"/>
      <c r="N144" s="402"/>
      <c r="O144" s="402"/>
      <c r="P144" s="402"/>
    </row>
    <row r="145" spans="1:16" ht="21.75" customHeight="1" x14ac:dyDescent="0.35">
      <c r="A145" s="410" t="s">
        <v>678</v>
      </c>
      <c r="B145" s="406" t="s">
        <v>1008</v>
      </c>
      <c r="C145" s="411" t="s">
        <v>897</v>
      </c>
      <c r="D145" s="410" t="s">
        <v>763</v>
      </c>
      <c r="E145" s="408" t="s">
        <v>228</v>
      </c>
      <c r="F145" s="402" t="s">
        <v>718</v>
      </c>
      <c r="G145" s="409" t="s">
        <v>718</v>
      </c>
      <c r="H145" s="402"/>
      <c r="I145" s="403" t="s">
        <v>228</v>
      </c>
      <c r="J145" s="285" t="s">
        <v>715</v>
      </c>
      <c r="K145" s="285" t="s">
        <v>719</v>
      </c>
      <c r="L145" s="402"/>
      <c r="M145" s="402"/>
      <c r="N145" s="402"/>
      <c r="O145" s="402"/>
      <c r="P145" s="402"/>
    </row>
    <row r="146" spans="1:16" ht="21.75" customHeight="1" x14ac:dyDescent="0.35">
      <c r="A146" s="405" t="s">
        <v>675</v>
      </c>
      <c r="B146" s="406" t="s">
        <v>1009</v>
      </c>
      <c r="C146" s="407" t="s">
        <v>901</v>
      </c>
      <c r="D146" s="405" t="s">
        <v>675</v>
      </c>
      <c r="E146" s="408" t="s">
        <v>228</v>
      </c>
      <c r="F146" s="402" t="s">
        <v>835</v>
      </c>
      <c r="G146" s="409" t="s">
        <v>835</v>
      </c>
      <c r="H146" s="402"/>
      <c r="I146" s="403" t="s">
        <v>228</v>
      </c>
      <c r="J146" s="285" t="s">
        <v>715</v>
      </c>
      <c r="K146" s="285" t="s">
        <v>719</v>
      </c>
      <c r="L146" s="402"/>
      <c r="M146" s="402"/>
      <c r="N146" s="402"/>
      <c r="O146" s="402"/>
      <c r="P146" s="402"/>
    </row>
    <row r="147" spans="1:16" ht="21.75" customHeight="1" x14ac:dyDescent="0.35">
      <c r="A147" s="410" t="s">
        <v>775</v>
      </c>
      <c r="B147" s="406" t="s">
        <v>1010</v>
      </c>
      <c r="C147" s="411" t="s">
        <v>820</v>
      </c>
      <c r="D147" s="410" t="s">
        <v>775</v>
      </c>
      <c r="E147" s="408" t="s">
        <v>231</v>
      </c>
      <c r="F147" s="402"/>
      <c r="G147" s="409"/>
      <c r="H147" s="402"/>
      <c r="I147" s="403"/>
      <c r="J147" s="285" t="s">
        <v>715</v>
      </c>
      <c r="K147" s="285" t="s">
        <v>719</v>
      </c>
      <c r="L147" s="402"/>
      <c r="M147" s="402"/>
      <c r="N147" s="402"/>
      <c r="O147" s="402"/>
      <c r="P147" s="402"/>
    </row>
    <row r="148" spans="1:16" ht="21.75" customHeight="1" x14ac:dyDescent="0.35">
      <c r="A148" s="405" t="s">
        <v>246</v>
      </c>
      <c r="B148" s="406" t="s">
        <v>1011</v>
      </c>
      <c r="C148" s="407" t="s">
        <v>334</v>
      </c>
      <c r="D148" s="405" t="s">
        <v>246</v>
      </c>
      <c r="E148" s="403" t="s">
        <v>228</v>
      </c>
      <c r="F148" s="402" t="s">
        <v>831</v>
      </c>
      <c r="G148" s="409" t="s">
        <v>831</v>
      </c>
      <c r="H148" s="402"/>
      <c r="I148" s="403" t="s">
        <v>228</v>
      </c>
      <c r="J148" s="284" t="s">
        <v>715</v>
      </c>
      <c r="K148" s="285" t="s">
        <v>719</v>
      </c>
      <c r="L148" s="412"/>
      <c r="M148" s="402"/>
      <c r="N148" s="402"/>
      <c r="O148" s="402"/>
      <c r="P148" s="402"/>
    </row>
    <row r="149" spans="1:16" ht="21.75" customHeight="1" x14ac:dyDescent="0.35">
      <c r="A149" s="410" t="s">
        <v>775</v>
      </c>
      <c r="B149" s="406" t="s">
        <v>1012</v>
      </c>
      <c r="C149" s="411" t="s">
        <v>820</v>
      </c>
      <c r="D149" s="410" t="s">
        <v>775</v>
      </c>
      <c r="E149" s="408" t="s">
        <v>231</v>
      </c>
      <c r="F149" s="402"/>
      <c r="G149" s="409"/>
      <c r="H149" s="402"/>
      <c r="I149" s="403"/>
      <c r="J149" s="285" t="s">
        <v>715</v>
      </c>
      <c r="K149" s="285" t="s">
        <v>719</v>
      </c>
      <c r="L149" s="402"/>
      <c r="M149" s="402"/>
      <c r="N149" s="402"/>
      <c r="O149" s="402"/>
      <c r="P149" s="402"/>
    </row>
    <row r="150" spans="1:16" ht="21.75" customHeight="1" x14ac:dyDescent="0.35">
      <c r="A150" s="405" t="s">
        <v>775</v>
      </c>
      <c r="B150" s="406" t="s">
        <v>1013</v>
      </c>
      <c r="C150" s="407" t="s">
        <v>426</v>
      </c>
      <c r="D150" s="405" t="s">
        <v>775</v>
      </c>
      <c r="E150" s="408" t="s">
        <v>228</v>
      </c>
      <c r="F150" s="402" t="s">
        <v>859</v>
      </c>
      <c r="G150" s="409" t="s">
        <v>859</v>
      </c>
      <c r="H150" s="402"/>
      <c r="I150" s="403" t="s">
        <v>228</v>
      </c>
      <c r="J150" s="285" t="s">
        <v>715</v>
      </c>
      <c r="K150" s="285" t="s">
        <v>719</v>
      </c>
      <c r="L150" s="402"/>
      <c r="M150" s="402"/>
      <c r="N150" s="402"/>
      <c r="O150" s="402"/>
      <c r="P150" s="402"/>
    </row>
    <row r="151" spans="1:16" ht="21.75" customHeight="1" x14ac:dyDescent="0.35">
      <c r="A151" s="410" t="s">
        <v>782</v>
      </c>
      <c r="B151" s="406" t="s">
        <v>1014</v>
      </c>
      <c r="C151" s="411" t="s">
        <v>823</v>
      </c>
      <c r="D151" s="410" t="s">
        <v>782</v>
      </c>
      <c r="E151" s="408" t="s">
        <v>228</v>
      </c>
      <c r="F151" s="402" t="s">
        <v>726</v>
      </c>
      <c r="G151" s="409" t="s">
        <v>726</v>
      </c>
      <c r="H151" s="402"/>
      <c r="I151" s="403" t="s">
        <v>228</v>
      </c>
      <c r="J151" s="285" t="s">
        <v>715</v>
      </c>
      <c r="K151" s="285" t="s">
        <v>719</v>
      </c>
      <c r="L151" s="402"/>
      <c r="M151" s="402"/>
      <c r="N151" s="402"/>
      <c r="O151" s="402"/>
      <c r="P151" s="402"/>
    </row>
    <row r="152" spans="1:16" ht="21.75" customHeight="1" x14ac:dyDescent="0.35">
      <c r="A152" s="405" t="s">
        <v>775</v>
      </c>
      <c r="B152" s="406" t="s">
        <v>1015</v>
      </c>
      <c r="C152" s="407" t="s">
        <v>426</v>
      </c>
      <c r="D152" s="405" t="s">
        <v>775</v>
      </c>
      <c r="E152" s="408" t="s">
        <v>228</v>
      </c>
      <c r="F152" s="402" t="s">
        <v>718</v>
      </c>
      <c r="G152" s="409" t="s">
        <v>718</v>
      </c>
      <c r="H152" s="402"/>
      <c r="I152" s="403" t="s">
        <v>228</v>
      </c>
      <c r="J152" s="285" t="s">
        <v>715</v>
      </c>
      <c r="K152" s="285" t="s">
        <v>719</v>
      </c>
      <c r="L152" s="402"/>
      <c r="M152" s="402"/>
      <c r="N152" s="402"/>
      <c r="O152" s="402"/>
      <c r="P152" s="402"/>
    </row>
    <row r="153" spans="1:16" ht="21.75" customHeight="1" x14ac:dyDescent="0.35">
      <c r="A153" s="410" t="s">
        <v>775</v>
      </c>
      <c r="B153" s="406" t="s">
        <v>1016</v>
      </c>
      <c r="C153" s="411" t="s">
        <v>426</v>
      </c>
      <c r="D153" s="410" t="s">
        <v>775</v>
      </c>
      <c r="E153" s="408" t="s">
        <v>228</v>
      </c>
      <c r="F153" s="402" t="s">
        <v>758</v>
      </c>
      <c r="G153" s="409" t="s">
        <v>758</v>
      </c>
      <c r="H153" s="402"/>
      <c r="I153" s="403" t="s">
        <v>228</v>
      </c>
      <c r="J153" s="285" t="s">
        <v>715</v>
      </c>
      <c r="K153" s="285" t="s">
        <v>719</v>
      </c>
      <c r="L153" s="402"/>
      <c r="M153" s="402"/>
      <c r="N153" s="402"/>
      <c r="O153" s="402"/>
      <c r="P153" s="402"/>
    </row>
    <row r="154" spans="1:16" ht="21.75" customHeight="1" x14ac:dyDescent="0.35">
      <c r="A154" s="405" t="s">
        <v>775</v>
      </c>
      <c r="B154" s="406" t="s">
        <v>1017</v>
      </c>
      <c r="C154" s="407" t="s">
        <v>820</v>
      </c>
      <c r="D154" s="405" t="s">
        <v>775</v>
      </c>
      <c r="E154" s="408" t="s">
        <v>228</v>
      </c>
      <c r="F154" s="421">
        <v>45910</v>
      </c>
      <c r="G154" s="421">
        <v>45910</v>
      </c>
      <c r="H154" s="402"/>
      <c r="I154" s="422" t="s">
        <v>228</v>
      </c>
      <c r="J154" s="285" t="s">
        <v>715</v>
      </c>
      <c r="K154" s="285" t="s">
        <v>719</v>
      </c>
      <c r="L154" s="402"/>
      <c r="M154" s="402"/>
      <c r="N154" s="402"/>
      <c r="O154" s="402"/>
      <c r="P154" s="402"/>
    </row>
    <row r="155" spans="1:16" ht="21.75" customHeight="1" x14ac:dyDescent="0.35">
      <c r="A155" s="410" t="s">
        <v>675</v>
      </c>
      <c r="B155" s="406" t="s">
        <v>1018</v>
      </c>
      <c r="C155" s="411" t="s">
        <v>309</v>
      </c>
      <c r="D155" s="410" t="s">
        <v>675</v>
      </c>
      <c r="E155" s="408" t="s">
        <v>228</v>
      </c>
      <c r="F155" s="402" t="s">
        <v>737</v>
      </c>
      <c r="G155" s="409" t="s">
        <v>737</v>
      </c>
      <c r="H155" s="402"/>
      <c r="I155" s="403" t="s">
        <v>228</v>
      </c>
      <c r="J155" s="285" t="s">
        <v>715</v>
      </c>
      <c r="K155" s="285" t="s">
        <v>719</v>
      </c>
      <c r="L155" s="402"/>
      <c r="M155" s="402"/>
      <c r="N155" s="402"/>
      <c r="O155" s="402"/>
      <c r="P155" s="402"/>
    </row>
    <row r="156" spans="1:16" ht="21.75" customHeight="1" x14ac:dyDescent="0.35">
      <c r="A156" s="405" t="s">
        <v>716</v>
      </c>
      <c r="B156" s="406" t="s">
        <v>1019</v>
      </c>
      <c r="C156" s="407" t="s">
        <v>1020</v>
      </c>
      <c r="D156" s="405" t="s">
        <v>716</v>
      </c>
      <c r="E156" s="408" t="s">
        <v>228</v>
      </c>
      <c r="F156" s="402" t="s">
        <v>721</v>
      </c>
      <c r="G156" s="409" t="s">
        <v>721</v>
      </c>
      <c r="H156" s="402"/>
      <c r="I156" s="403" t="s">
        <v>228</v>
      </c>
      <c r="J156" s="284" t="s">
        <v>715</v>
      </c>
      <c r="K156" s="285" t="s">
        <v>719</v>
      </c>
      <c r="L156" s="412"/>
      <c r="M156" s="402"/>
      <c r="N156" s="402"/>
      <c r="O156" s="402"/>
      <c r="P156" s="402"/>
    </row>
    <row r="157" spans="1:16" ht="21.75" customHeight="1" x14ac:dyDescent="0.35">
      <c r="A157" s="410" t="s">
        <v>716</v>
      </c>
      <c r="B157" s="406" t="s">
        <v>1021</v>
      </c>
      <c r="C157" s="411" t="s">
        <v>886</v>
      </c>
      <c r="D157" s="410" t="s">
        <v>716</v>
      </c>
      <c r="E157" s="408" t="s">
        <v>228</v>
      </c>
      <c r="F157" s="402" t="s">
        <v>898</v>
      </c>
      <c r="G157" s="409" t="s">
        <v>934</v>
      </c>
      <c r="H157" s="402"/>
      <c r="I157" s="403" t="s">
        <v>228</v>
      </c>
      <c r="J157" s="284" t="s">
        <v>715</v>
      </c>
      <c r="K157" s="285" t="s">
        <v>719</v>
      </c>
      <c r="L157" s="412"/>
      <c r="M157" s="402"/>
      <c r="N157" s="402"/>
      <c r="O157" s="402"/>
      <c r="P157" s="402"/>
    </row>
    <row r="158" spans="1:16" ht="21.75" customHeight="1" x14ac:dyDescent="0.35">
      <c r="A158" s="405" t="s">
        <v>675</v>
      </c>
      <c r="B158" s="406" t="s">
        <v>1022</v>
      </c>
      <c r="C158" s="407" t="s">
        <v>1005</v>
      </c>
      <c r="D158" s="405" t="s">
        <v>675</v>
      </c>
      <c r="E158" s="408" t="s">
        <v>228</v>
      </c>
      <c r="F158" s="402" t="s">
        <v>726</v>
      </c>
      <c r="G158" s="409" t="s">
        <v>758</v>
      </c>
      <c r="H158" s="402"/>
      <c r="I158" s="403" t="s">
        <v>228</v>
      </c>
      <c r="J158" s="285" t="s">
        <v>715</v>
      </c>
      <c r="K158" s="285" t="s">
        <v>719</v>
      </c>
      <c r="L158" s="402"/>
      <c r="M158" s="402"/>
      <c r="N158" s="402"/>
      <c r="O158" s="402"/>
      <c r="P158" s="402"/>
    </row>
    <row r="159" spans="1:16" ht="21.75" customHeight="1" x14ac:dyDescent="0.35">
      <c r="A159" s="410" t="s">
        <v>678</v>
      </c>
      <c r="B159" s="406" t="s">
        <v>1023</v>
      </c>
      <c r="C159" s="411" t="s">
        <v>455</v>
      </c>
      <c r="D159" s="410" t="s">
        <v>763</v>
      </c>
      <c r="E159" s="408" t="s">
        <v>228</v>
      </c>
      <c r="F159" s="402" t="s">
        <v>718</v>
      </c>
      <c r="G159" s="409" t="s">
        <v>718</v>
      </c>
      <c r="H159" s="402"/>
      <c r="I159" s="403" t="s">
        <v>228</v>
      </c>
      <c r="J159" s="285" t="s">
        <v>715</v>
      </c>
      <c r="K159" s="285" t="s">
        <v>719</v>
      </c>
      <c r="L159" s="402"/>
      <c r="M159" s="402"/>
      <c r="N159" s="402"/>
      <c r="O159" s="402"/>
      <c r="P159" s="402"/>
    </row>
    <row r="160" spans="1:16" ht="21.75" customHeight="1" x14ac:dyDescent="0.35">
      <c r="A160" s="405" t="s">
        <v>246</v>
      </c>
      <c r="B160" s="406" t="s">
        <v>1024</v>
      </c>
      <c r="C160" s="407" t="s">
        <v>334</v>
      </c>
      <c r="D160" s="405" t="s">
        <v>246</v>
      </c>
      <c r="E160" s="408" t="s">
        <v>907</v>
      </c>
      <c r="F160" s="402" t="s">
        <v>1025</v>
      </c>
      <c r="G160" s="409"/>
      <c r="H160" s="402"/>
      <c r="I160" s="403" t="s">
        <v>907</v>
      </c>
      <c r="J160" s="284" t="s">
        <v>715</v>
      </c>
      <c r="K160" s="285" t="s">
        <v>719</v>
      </c>
      <c r="L160" s="412"/>
      <c r="M160" s="402"/>
      <c r="N160" s="402"/>
      <c r="O160" s="402"/>
      <c r="P160" s="402"/>
    </row>
    <row r="161" spans="1:16" ht="21.75" customHeight="1" x14ac:dyDescent="0.35">
      <c r="A161" s="410" t="s">
        <v>675</v>
      </c>
      <c r="B161" s="406" t="s">
        <v>1026</v>
      </c>
      <c r="C161" s="411" t="s">
        <v>994</v>
      </c>
      <c r="D161" s="410" t="s">
        <v>675</v>
      </c>
      <c r="E161" s="408" t="s">
        <v>907</v>
      </c>
      <c r="F161" s="402" t="s">
        <v>1027</v>
      </c>
      <c r="G161" s="409" t="s">
        <v>1027</v>
      </c>
      <c r="H161" s="402"/>
      <c r="I161" s="403" t="s">
        <v>228</v>
      </c>
      <c r="J161" s="285" t="s">
        <v>715</v>
      </c>
      <c r="K161" s="285" t="s">
        <v>719</v>
      </c>
      <c r="L161" s="402"/>
      <c r="M161" s="402"/>
      <c r="N161" s="402"/>
      <c r="O161" s="402"/>
      <c r="P161" s="402"/>
    </row>
    <row r="162" spans="1:16" ht="21.75" customHeight="1" x14ac:dyDescent="0.35">
      <c r="A162" s="405" t="s">
        <v>675</v>
      </c>
      <c r="B162" s="406" t="s">
        <v>1028</v>
      </c>
      <c r="C162" s="407" t="s">
        <v>309</v>
      </c>
      <c r="D162" s="405" t="s">
        <v>675</v>
      </c>
      <c r="E162" s="408" t="s">
        <v>228</v>
      </c>
      <c r="F162" s="402" t="s">
        <v>859</v>
      </c>
      <c r="G162" s="409" t="s">
        <v>831</v>
      </c>
      <c r="H162" s="402"/>
      <c r="I162" s="403" t="s">
        <v>228</v>
      </c>
      <c r="J162" s="285" t="s">
        <v>715</v>
      </c>
      <c r="K162" s="285" t="s">
        <v>719</v>
      </c>
      <c r="L162" s="402"/>
      <c r="M162" s="402"/>
      <c r="N162" s="402"/>
      <c r="O162" s="402"/>
      <c r="P162" s="402"/>
    </row>
    <row r="163" spans="1:16" ht="21.75" customHeight="1" x14ac:dyDescent="0.35">
      <c r="A163" s="405" t="s">
        <v>775</v>
      </c>
      <c r="B163" s="423" t="s">
        <v>1029</v>
      </c>
      <c r="C163" s="407" t="s">
        <v>820</v>
      </c>
      <c r="D163" s="405" t="s">
        <v>775</v>
      </c>
      <c r="E163" s="408" t="s">
        <v>228</v>
      </c>
      <c r="F163" s="402" t="s">
        <v>828</v>
      </c>
      <c r="G163" s="409" t="s">
        <v>828</v>
      </c>
      <c r="H163" s="402"/>
      <c r="I163" s="403" t="s">
        <v>228</v>
      </c>
      <c r="J163" s="285" t="s">
        <v>715</v>
      </c>
      <c r="K163" s="285" t="s">
        <v>719</v>
      </c>
      <c r="L163" s="402"/>
      <c r="M163" s="402"/>
      <c r="N163" s="402"/>
      <c r="O163" s="402"/>
      <c r="P163" s="402"/>
    </row>
    <row r="164" spans="1:16" ht="21.75" customHeight="1" x14ac:dyDescent="0.35">
      <c r="A164" s="424" t="s">
        <v>796</v>
      </c>
      <c r="B164" s="425" t="s">
        <v>1030</v>
      </c>
      <c r="C164" s="425" t="s">
        <v>387</v>
      </c>
      <c r="D164" s="426" t="s">
        <v>796</v>
      </c>
      <c r="E164" s="408" t="s">
        <v>228</v>
      </c>
      <c r="F164" s="402" t="s">
        <v>802</v>
      </c>
      <c r="G164" s="409" t="s">
        <v>802</v>
      </c>
      <c r="H164" s="402"/>
      <c r="I164" s="403" t="s">
        <v>228</v>
      </c>
      <c r="J164" s="285" t="s">
        <v>715</v>
      </c>
      <c r="K164" s="285" t="s">
        <v>719</v>
      </c>
      <c r="L164" s="412"/>
      <c r="M164" s="402"/>
      <c r="N164" s="402"/>
      <c r="O164" s="402"/>
      <c r="P164" s="402"/>
    </row>
    <row r="165" spans="1:16" ht="21.75" customHeight="1" x14ac:dyDescent="0.35">
      <c r="A165" s="427" t="s">
        <v>246</v>
      </c>
      <c r="B165" s="428" t="s">
        <v>1031</v>
      </c>
      <c r="C165" s="429" t="s">
        <v>906</v>
      </c>
      <c r="D165" s="427" t="s">
        <v>246</v>
      </c>
      <c r="E165" s="408" t="s">
        <v>228</v>
      </c>
      <c r="F165" s="402" t="s">
        <v>740</v>
      </c>
      <c r="G165" s="409" t="s">
        <v>740</v>
      </c>
      <c r="H165" s="402"/>
      <c r="I165" s="403" t="s">
        <v>228</v>
      </c>
      <c r="J165" s="284" t="s">
        <v>715</v>
      </c>
      <c r="K165" s="285" t="s">
        <v>719</v>
      </c>
      <c r="L165" s="412"/>
      <c r="M165" s="402"/>
      <c r="N165" s="402"/>
      <c r="O165" s="402"/>
      <c r="P165" s="402"/>
    </row>
    <row r="166" spans="1:16" ht="21.75" customHeight="1" x14ac:dyDescent="0.35">
      <c r="A166" s="405" t="s">
        <v>675</v>
      </c>
      <c r="B166" s="406" t="s">
        <v>1032</v>
      </c>
      <c r="C166" s="407" t="s">
        <v>386</v>
      </c>
      <c r="D166" s="405" t="s">
        <v>675</v>
      </c>
      <c r="E166" s="408" t="s">
        <v>228</v>
      </c>
      <c r="F166" s="402" t="s">
        <v>947</v>
      </c>
      <c r="G166" s="402" t="s">
        <v>947</v>
      </c>
      <c r="H166" s="402"/>
      <c r="I166" s="403" t="s">
        <v>228</v>
      </c>
      <c r="J166" s="285" t="s">
        <v>715</v>
      </c>
      <c r="K166" s="285" t="s">
        <v>719</v>
      </c>
      <c r="L166" s="430" t="s">
        <v>1033</v>
      </c>
      <c r="M166" s="402"/>
      <c r="N166" s="402"/>
      <c r="O166" s="402"/>
      <c r="P166" s="402"/>
    </row>
    <row r="167" spans="1:16" ht="21.75" customHeight="1" x14ac:dyDescent="0.35">
      <c r="A167" s="410" t="s">
        <v>782</v>
      </c>
      <c r="B167" s="406" t="s">
        <v>1034</v>
      </c>
      <c r="C167" s="411" t="s">
        <v>1035</v>
      </c>
      <c r="D167" s="410" t="s">
        <v>782</v>
      </c>
      <c r="E167" s="408" t="s">
        <v>228</v>
      </c>
      <c r="F167" s="402" t="s">
        <v>718</v>
      </c>
      <c r="G167" s="409" t="s">
        <v>718</v>
      </c>
      <c r="H167" s="402"/>
      <c r="I167" s="403" t="s">
        <v>228</v>
      </c>
      <c r="J167" s="285" t="s">
        <v>715</v>
      </c>
      <c r="K167" s="285" t="s">
        <v>719</v>
      </c>
      <c r="L167" s="402"/>
      <c r="M167" s="402"/>
      <c r="N167" s="402"/>
      <c r="O167" s="402"/>
      <c r="P167" s="402"/>
    </row>
    <row r="168" spans="1:16" ht="21.75" customHeight="1" x14ac:dyDescent="0.35">
      <c r="A168" s="405" t="s">
        <v>675</v>
      </c>
      <c r="B168" s="406" t="s">
        <v>1036</v>
      </c>
      <c r="C168" s="407" t="s">
        <v>994</v>
      </c>
      <c r="D168" s="405" t="s">
        <v>675</v>
      </c>
      <c r="E168" s="408" t="s">
        <v>228</v>
      </c>
      <c r="F168" s="402" t="s">
        <v>718</v>
      </c>
      <c r="G168" s="409" t="s">
        <v>718</v>
      </c>
      <c r="H168" s="402"/>
      <c r="I168" s="403" t="s">
        <v>228</v>
      </c>
      <c r="J168" s="285" t="s">
        <v>715</v>
      </c>
      <c r="K168" s="285" t="s">
        <v>719</v>
      </c>
      <c r="L168" s="402"/>
      <c r="M168" s="402"/>
      <c r="N168" s="402"/>
      <c r="O168" s="402"/>
      <c r="P168" s="402"/>
    </row>
    <row r="169" spans="1:16" ht="21.75" customHeight="1" x14ac:dyDescent="0.35">
      <c r="A169" s="410" t="s">
        <v>796</v>
      </c>
      <c r="B169" s="406" t="s">
        <v>1037</v>
      </c>
      <c r="C169" s="411" t="s">
        <v>969</v>
      </c>
      <c r="D169" s="410" t="s">
        <v>796</v>
      </c>
      <c r="E169" s="408" t="s">
        <v>228</v>
      </c>
      <c r="F169" s="402" t="s">
        <v>922</v>
      </c>
      <c r="G169" s="409" t="s">
        <v>934</v>
      </c>
      <c r="H169" s="402"/>
      <c r="I169" s="403" t="s">
        <v>228</v>
      </c>
      <c r="J169" s="285" t="s">
        <v>715</v>
      </c>
      <c r="K169" s="285" t="s">
        <v>719</v>
      </c>
      <c r="L169" s="402"/>
      <c r="M169" s="402"/>
      <c r="N169" s="402"/>
      <c r="O169" s="402"/>
      <c r="P169" s="402"/>
    </row>
    <row r="170" spans="1:16" ht="21.75" customHeight="1" x14ac:dyDescent="0.35">
      <c r="A170" s="405" t="s">
        <v>675</v>
      </c>
      <c r="B170" s="406" t="s">
        <v>1038</v>
      </c>
      <c r="C170" s="407" t="s">
        <v>901</v>
      </c>
      <c r="D170" s="405" t="s">
        <v>675</v>
      </c>
      <c r="E170" s="408" t="s">
        <v>228</v>
      </c>
      <c r="F170" s="402" t="s">
        <v>828</v>
      </c>
      <c r="G170" s="409" t="s">
        <v>828</v>
      </c>
      <c r="H170" s="431" t="s">
        <v>1039</v>
      </c>
      <c r="I170" s="403" t="s">
        <v>228</v>
      </c>
      <c r="J170" s="285" t="s">
        <v>715</v>
      </c>
      <c r="K170" s="285" t="s">
        <v>719</v>
      </c>
      <c r="L170" s="402"/>
      <c r="M170" s="402"/>
      <c r="N170" s="402"/>
      <c r="O170" s="402"/>
      <c r="P170" s="402"/>
    </row>
    <row r="171" spans="1:16" ht="21.75" customHeight="1" x14ac:dyDescent="0.35">
      <c r="A171" s="410" t="s">
        <v>675</v>
      </c>
      <c r="B171" s="406" t="s">
        <v>1040</v>
      </c>
      <c r="C171" s="411" t="s">
        <v>862</v>
      </c>
      <c r="D171" s="410" t="s">
        <v>675</v>
      </c>
      <c r="E171" s="408" t="s">
        <v>228</v>
      </c>
      <c r="F171" s="402" t="s">
        <v>859</v>
      </c>
      <c r="G171" s="409" t="s">
        <v>859</v>
      </c>
      <c r="H171" s="402"/>
      <c r="I171" s="403" t="s">
        <v>228</v>
      </c>
      <c r="J171" s="285" t="s">
        <v>715</v>
      </c>
      <c r="K171" s="285" t="s">
        <v>719</v>
      </c>
      <c r="L171" s="402"/>
      <c r="M171" s="402"/>
      <c r="N171" s="402"/>
      <c r="O171" s="402"/>
      <c r="P171" s="402"/>
    </row>
    <row r="172" spans="1:16" ht="21.75" customHeight="1" x14ac:dyDescent="0.35">
      <c r="A172" s="405" t="s">
        <v>796</v>
      </c>
      <c r="B172" s="406" t="s">
        <v>1041</v>
      </c>
      <c r="C172" s="407" t="s">
        <v>398</v>
      </c>
      <c r="D172" s="405" t="s">
        <v>796</v>
      </c>
      <c r="E172" s="408" t="s">
        <v>228</v>
      </c>
      <c r="F172" s="402" t="s">
        <v>758</v>
      </c>
      <c r="G172" s="409" t="s">
        <v>758</v>
      </c>
      <c r="H172" s="402"/>
      <c r="I172" s="403" t="s">
        <v>228</v>
      </c>
      <c r="J172" s="285" t="s">
        <v>715</v>
      </c>
      <c r="K172" s="285" t="s">
        <v>719</v>
      </c>
      <c r="L172" s="402"/>
      <c r="M172" s="402"/>
      <c r="N172" s="402"/>
      <c r="O172" s="402"/>
      <c r="P172" s="402"/>
    </row>
    <row r="173" spans="1:16" ht="21.75" customHeight="1" x14ac:dyDescent="0.35">
      <c r="A173" s="410" t="s">
        <v>675</v>
      </c>
      <c r="B173" s="406" t="s">
        <v>1042</v>
      </c>
      <c r="C173" s="411" t="s">
        <v>1043</v>
      </c>
      <c r="D173" s="410" t="s">
        <v>675</v>
      </c>
      <c r="E173" s="408" t="s">
        <v>228</v>
      </c>
      <c r="F173" s="402" t="s">
        <v>718</v>
      </c>
      <c r="G173" s="409" t="s">
        <v>718</v>
      </c>
      <c r="H173" s="402"/>
      <c r="I173" s="403" t="s">
        <v>228</v>
      </c>
      <c r="J173" s="285" t="s">
        <v>715</v>
      </c>
      <c r="K173" s="285" t="s">
        <v>719</v>
      </c>
      <c r="L173" s="402"/>
      <c r="M173" s="402"/>
      <c r="N173" s="402"/>
      <c r="O173" s="402"/>
      <c r="P173" s="402"/>
    </row>
    <row r="174" spans="1:16" ht="21.75" customHeight="1" x14ac:dyDescent="0.35">
      <c r="A174" s="405" t="s">
        <v>775</v>
      </c>
      <c r="B174" s="406" t="s">
        <v>1044</v>
      </c>
      <c r="C174" s="407" t="s">
        <v>838</v>
      </c>
      <c r="D174" s="405" t="s">
        <v>775</v>
      </c>
      <c r="E174" s="408" t="s">
        <v>228</v>
      </c>
      <c r="F174" s="402" t="s">
        <v>726</v>
      </c>
      <c r="G174" s="409" t="s">
        <v>726</v>
      </c>
      <c r="H174" s="402"/>
      <c r="I174" s="403" t="s">
        <v>228</v>
      </c>
      <c r="J174" s="285" t="s">
        <v>715</v>
      </c>
      <c r="K174" s="285" t="s">
        <v>719</v>
      </c>
      <c r="L174" s="402"/>
      <c r="M174" s="402"/>
      <c r="N174" s="402"/>
      <c r="O174" s="402"/>
      <c r="P174" s="402"/>
    </row>
    <row r="175" spans="1:16" ht="21.75" customHeight="1" x14ac:dyDescent="0.35">
      <c r="A175" s="410" t="s">
        <v>675</v>
      </c>
      <c r="B175" s="406" t="s">
        <v>1045</v>
      </c>
      <c r="C175" s="411" t="s">
        <v>1046</v>
      </c>
      <c r="D175" s="410" t="s">
        <v>675</v>
      </c>
      <c r="E175" s="408" t="s">
        <v>228</v>
      </c>
      <c r="F175" s="402" t="s">
        <v>737</v>
      </c>
      <c r="G175" s="409" t="s">
        <v>737</v>
      </c>
      <c r="H175" s="402"/>
      <c r="I175" s="403" t="s">
        <v>228</v>
      </c>
      <c r="J175" s="285" t="s">
        <v>715</v>
      </c>
      <c r="K175" s="285" t="s">
        <v>719</v>
      </c>
      <c r="L175" s="402"/>
      <c r="M175" s="402"/>
      <c r="N175" s="402"/>
      <c r="O175" s="402"/>
      <c r="P175" s="402"/>
    </row>
    <row r="176" spans="1:16" ht="21.75" customHeight="1" x14ac:dyDescent="0.35">
      <c r="A176" s="405" t="s">
        <v>796</v>
      </c>
      <c r="B176" s="406" t="s">
        <v>1047</v>
      </c>
      <c r="C176" s="407" t="s">
        <v>387</v>
      </c>
      <c r="D176" s="405" t="s">
        <v>796</v>
      </c>
      <c r="E176" s="408" t="s">
        <v>228</v>
      </c>
      <c r="F176" s="402" t="s">
        <v>802</v>
      </c>
      <c r="G176" s="409" t="s">
        <v>802</v>
      </c>
      <c r="H176" s="402"/>
      <c r="I176" s="403" t="s">
        <v>228</v>
      </c>
      <c r="J176" s="285" t="s">
        <v>715</v>
      </c>
      <c r="K176" s="285" t="s">
        <v>719</v>
      </c>
      <c r="L176" s="402"/>
      <c r="M176" s="402"/>
      <c r="N176" s="402"/>
      <c r="O176" s="402"/>
      <c r="P176" s="402"/>
    </row>
    <row r="177" spans="1:16" ht="21.75" customHeight="1" x14ac:dyDescent="0.35">
      <c r="A177" s="410" t="s">
        <v>782</v>
      </c>
      <c r="B177" s="406" t="s">
        <v>1048</v>
      </c>
      <c r="C177" s="411" t="s">
        <v>889</v>
      </c>
      <c r="D177" s="410" t="s">
        <v>782</v>
      </c>
      <c r="E177" s="408" t="s">
        <v>228</v>
      </c>
      <c r="F177" s="402" t="s">
        <v>718</v>
      </c>
      <c r="G177" s="409" t="s">
        <v>718</v>
      </c>
      <c r="H177" s="402"/>
      <c r="I177" s="403" t="s">
        <v>228</v>
      </c>
      <c r="J177" s="285" t="s">
        <v>715</v>
      </c>
      <c r="K177" s="285" t="s">
        <v>719</v>
      </c>
      <c r="L177" s="402" t="s">
        <v>1049</v>
      </c>
      <c r="M177" s="402"/>
      <c r="N177" s="402"/>
      <c r="O177" s="402"/>
      <c r="P177" s="402"/>
    </row>
    <row r="178" spans="1:16" ht="21.75" customHeight="1" x14ac:dyDescent="0.35">
      <c r="A178" s="405" t="s">
        <v>678</v>
      </c>
      <c r="B178" s="406" t="s">
        <v>1050</v>
      </c>
      <c r="C178" s="407" t="s">
        <v>916</v>
      </c>
      <c r="D178" s="407" t="s">
        <v>678</v>
      </c>
      <c r="E178" s="408" t="s">
        <v>228</v>
      </c>
      <c r="F178" s="402" t="s">
        <v>726</v>
      </c>
      <c r="G178" s="409" t="s">
        <v>758</v>
      </c>
      <c r="H178" s="402"/>
      <c r="I178" s="403" t="s">
        <v>228</v>
      </c>
      <c r="J178" s="285" t="s">
        <v>715</v>
      </c>
      <c r="K178" s="285" t="s">
        <v>719</v>
      </c>
      <c r="L178" s="402"/>
      <c r="M178" s="402"/>
      <c r="N178" s="402"/>
      <c r="O178" s="402"/>
      <c r="P178" s="402"/>
    </row>
    <row r="179" spans="1:16" ht="21.75" customHeight="1" x14ac:dyDescent="0.35">
      <c r="A179" s="405" t="s">
        <v>675</v>
      </c>
      <c r="B179" s="406" t="s">
        <v>1051</v>
      </c>
      <c r="C179" s="407" t="s">
        <v>309</v>
      </c>
      <c r="D179" s="405" t="s">
        <v>675</v>
      </c>
      <c r="E179" s="408" t="s">
        <v>228</v>
      </c>
      <c r="F179" s="402" t="s">
        <v>729</v>
      </c>
      <c r="G179" s="409" t="s">
        <v>729</v>
      </c>
      <c r="H179" s="402"/>
      <c r="I179" s="403" t="s">
        <v>228</v>
      </c>
      <c r="J179" s="285" t="s">
        <v>715</v>
      </c>
      <c r="K179" s="285" t="s">
        <v>719</v>
      </c>
      <c r="L179" s="402"/>
      <c r="M179" s="402"/>
      <c r="N179" s="402"/>
      <c r="O179" s="402"/>
      <c r="P179" s="402"/>
    </row>
    <row r="180" spans="1:16" ht="21.75" customHeight="1" x14ac:dyDescent="0.35">
      <c r="A180" s="410" t="s">
        <v>775</v>
      </c>
      <c r="B180" s="406" t="s">
        <v>1052</v>
      </c>
      <c r="C180" s="411" t="s">
        <v>820</v>
      </c>
      <c r="D180" s="410" t="s">
        <v>775</v>
      </c>
      <c r="E180" s="408" t="s">
        <v>228</v>
      </c>
      <c r="F180" s="402" t="s">
        <v>947</v>
      </c>
      <c r="G180" s="402" t="s">
        <v>947</v>
      </c>
      <c r="H180" s="402"/>
      <c r="I180" s="408" t="s">
        <v>228</v>
      </c>
      <c r="J180" s="285" t="s">
        <v>715</v>
      </c>
      <c r="K180" s="285" t="s">
        <v>719</v>
      </c>
      <c r="L180" s="402"/>
      <c r="M180" s="402"/>
      <c r="N180" s="402"/>
      <c r="O180" s="402"/>
      <c r="P180" s="402"/>
    </row>
    <row r="181" spans="1:16" ht="21.75" customHeight="1" x14ac:dyDescent="0.35">
      <c r="A181" s="405" t="s">
        <v>716</v>
      </c>
      <c r="B181" s="406" t="s">
        <v>1053</v>
      </c>
      <c r="C181" s="407" t="s">
        <v>1020</v>
      </c>
      <c r="D181" s="405" t="s">
        <v>716</v>
      </c>
      <c r="E181" s="408" t="s">
        <v>228</v>
      </c>
      <c r="F181" s="402" t="s">
        <v>835</v>
      </c>
      <c r="G181" s="409" t="s">
        <v>835</v>
      </c>
      <c r="H181" s="402"/>
      <c r="I181" s="403" t="s">
        <v>228</v>
      </c>
      <c r="J181" s="284" t="s">
        <v>715</v>
      </c>
      <c r="K181" s="285" t="s">
        <v>719</v>
      </c>
      <c r="L181" s="412"/>
      <c r="M181" s="402"/>
      <c r="N181" s="402"/>
      <c r="O181" s="402"/>
      <c r="P181" s="402"/>
    </row>
    <row r="182" spans="1:16" ht="21.75" customHeight="1" x14ac:dyDescent="0.35">
      <c r="A182" s="410" t="s">
        <v>716</v>
      </c>
      <c r="B182" s="406" t="s">
        <v>1054</v>
      </c>
      <c r="C182" s="411" t="s">
        <v>886</v>
      </c>
      <c r="D182" s="410" t="s">
        <v>716</v>
      </c>
      <c r="E182" s="408" t="s">
        <v>228</v>
      </c>
      <c r="F182" s="402" t="s">
        <v>758</v>
      </c>
      <c r="G182" s="409" t="s">
        <v>758</v>
      </c>
      <c r="H182" s="402"/>
      <c r="I182" s="403" t="s">
        <v>228</v>
      </c>
      <c r="J182" s="284" t="s">
        <v>715</v>
      </c>
      <c r="K182" s="285" t="s">
        <v>719</v>
      </c>
      <c r="L182" s="412"/>
      <c r="M182" s="402"/>
      <c r="N182" s="402"/>
      <c r="O182" s="402"/>
      <c r="P182" s="402"/>
    </row>
    <row r="183" spans="1:16" ht="21.75" customHeight="1" x14ac:dyDescent="0.35">
      <c r="A183" s="405" t="s">
        <v>796</v>
      </c>
      <c r="B183" s="423" t="s">
        <v>1055</v>
      </c>
      <c r="C183" s="407" t="s">
        <v>1055</v>
      </c>
      <c r="D183" s="405" t="s">
        <v>796</v>
      </c>
      <c r="E183" s="408" t="s">
        <v>231</v>
      </c>
      <c r="F183" s="432" t="s">
        <v>1056</v>
      </c>
      <c r="G183" s="409"/>
      <c r="H183" s="402"/>
      <c r="I183" s="403" t="s">
        <v>231</v>
      </c>
      <c r="J183" s="284" t="s">
        <v>908</v>
      </c>
      <c r="K183" s="285"/>
      <c r="L183" s="412"/>
      <c r="M183" s="402"/>
      <c r="N183" s="402"/>
      <c r="O183" s="402"/>
      <c r="P183" s="402"/>
    </row>
    <row r="184" spans="1:16" ht="21.75" customHeight="1" x14ac:dyDescent="0.35">
      <c r="A184" s="405" t="s">
        <v>775</v>
      </c>
      <c r="B184" s="423" t="s">
        <v>1057</v>
      </c>
      <c r="C184" s="407" t="s">
        <v>820</v>
      </c>
      <c r="D184" s="405" t="s">
        <v>775</v>
      </c>
      <c r="E184" s="408" t="s">
        <v>228</v>
      </c>
      <c r="F184" s="402" t="s">
        <v>718</v>
      </c>
      <c r="G184" s="409" t="s">
        <v>718</v>
      </c>
      <c r="H184" s="402"/>
      <c r="I184" s="403" t="s">
        <v>228</v>
      </c>
      <c r="J184" s="285" t="s">
        <v>715</v>
      </c>
      <c r="K184" s="285" t="s">
        <v>719</v>
      </c>
      <c r="L184" s="402"/>
      <c r="M184" s="402"/>
      <c r="N184" s="402"/>
      <c r="O184" s="402"/>
      <c r="P184" s="402"/>
    </row>
    <row r="185" spans="1:16" ht="21.75" customHeight="1" x14ac:dyDescent="0.35">
      <c r="A185" s="405" t="s">
        <v>675</v>
      </c>
      <c r="B185" s="423" t="s">
        <v>1058</v>
      </c>
      <c r="C185" s="407" t="s">
        <v>1059</v>
      </c>
      <c r="D185" s="405" t="s">
        <v>675</v>
      </c>
      <c r="E185" s="408" t="s">
        <v>228</v>
      </c>
      <c r="F185" s="402" t="s">
        <v>958</v>
      </c>
      <c r="G185" s="409" t="s">
        <v>958</v>
      </c>
      <c r="H185" s="402"/>
      <c r="I185" s="403" t="s">
        <v>228</v>
      </c>
      <c r="J185" s="414" t="s">
        <v>1060</v>
      </c>
      <c r="K185" s="285" t="s">
        <v>719</v>
      </c>
      <c r="L185" s="402"/>
      <c r="M185" s="402"/>
      <c r="N185" s="402"/>
      <c r="O185" s="402"/>
      <c r="P185" s="402"/>
    </row>
    <row r="186" spans="1:16" ht="21.75" customHeight="1" thickBot="1" x14ac:dyDescent="0.4">
      <c r="A186" s="433" t="s">
        <v>246</v>
      </c>
      <c r="B186" s="434" t="s">
        <v>1061</v>
      </c>
      <c r="C186" s="435" t="s">
        <v>906</v>
      </c>
      <c r="D186" s="433" t="s">
        <v>246</v>
      </c>
      <c r="E186" s="408" t="s">
        <v>228</v>
      </c>
      <c r="F186" s="402" t="s">
        <v>831</v>
      </c>
      <c r="G186" s="402" t="s">
        <v>831</v>
      </c>
      <c r="H186" s="402"/>
      <c r="I186" s="408" t="s">
        <v>228</v>
      </c>
      <c r="J186" s="284" t="s">
        <v>1062</v>
      </c>
      <c r="K186" s="285" t="s">
        <v>719</v>
      </c>
      <c r="L186" s="412"/>
      <c r="M186" s="402"/>
      <c r="N186" s="402"/>
      <c r="O186" s="402"/>
      <c r="P186" s="402"/>
    </row>
    <row r="187" spans="1:16" ht="21.75" customHeight="1" thickBot="1" x14ac:dyDescent="0.4">
      <c r="A187" s="391"/>
      <c r="B187" s="391" t="s">
        <v>1063</v>
      </c>
      <c r="C187" s="275"/>
      <c r="D187" s="275"/>
      <c r="E187" s="436"/>
      <c r="F187" s="437"/>
      <c r="G187" s="438"/>
      <c r="H187" s="437"/>
      <c r="I187" s="439"/>
      <c r="J187" s="396"/>
      <c r="K187" s="440"/>
      <c r="L187" s="437"/>
      <c r="M187" s="437"/>
      <c r="N187" s="437"/>
      <c r="O187" s="437"/>
      <c r="P187" s="437"/>
    </row>
    <row r="188" spans="1:16" ht="21.75" customHeight="1" x14ac:dyDescent="0.35">
      <c r="A188" s="441" t="s">
        <v>675</v>
      </c>
      <c r="B188" s="442" t="s">
        <v>1064</v>
      </c>
      <c r="C188" s="443" t="s">
        <v>862</v>
      </c>
      <c r="D188" s="441" t="s">
        <v>675</v>
      </c>
      <c r="E188" s="408" t="s">
        <v>228</v>
      </c>
      <c r="F188" s="402" t="s">
        <v>859</v>
      </c>
      <c r="G188" s="409" t="s">
        <v>859</v>
      </c>
      <c r="H188" s="402"/>
      <c r="I188" s="403" t="s">
        <v>228</v>
      </c>
      <c r="J188" s="285" t="s">
        <v>1065</v>
      </c>
      <c r="K188" s="285" t="s">
        <v>719</v>
      </c>
      <c r="L188" s="402"/>
      <c r="M188" s="402"/>
      <c r="N188" s="402"/>
      <c r="O188" s="402"/>
      <c r="P188" s="402"/>
    </row>
    <row r="189" spans="1:16" ht="21.75" customHeight="1" x14ac:dyDescent="0.35">
      <c r="A189" s="444" t="s">
        <v>716</v>
      </c>
      <c r="B189" s="445" t="s">
        <v>1066</v>
      </c>
      <c r="C189" s="446" t="s">
        <v>1067</v>
      </c>
      <c r="D189" s="444" t="s">
        <v>716</v>
      </c>
      <c r="E189" s="408" t="s">
        <v>228</v>
      </c>
      <c r="F189" s="402" t="s">
        <v>724</v>
      </c>
      <c r="G189" s="409" t="s">
        <v>724</v>
      </c>
      <c r="H189" s="402"/>
      <c r="I189" s="403" t="s">
        <v>228</v>
      </c>
      <c r="J189" s="284" t="s">
        <v>1065</v>
      </c>
      <c r="K189" s="285" t="s">
        <v>719</v>
      </c>
      <c r="L189" s="412"/>
      <c r="M189" s="402"/>
      <c r="N189" s="402"/>
      <c r="O189" s="402"/>
      <c r="P189" s="402"/>
    </row>
    <row r="190" spans="1:16" ht="21.75" customHeight="1" x14ac:dyDescent="0.35">
      <c r="A190" s="447" t="s">
        <v>246</v>
      </c>
      <c r="B190" s="445" t="s">
        <v>1068</v>
      </c>
      <c r="C190" s="448" t="s">
        <v>858</v>
      </c>
      <c r="D190" s="447" t="s">
        <v>246</v>
      </c>
      <c r="E190" s="408" t="s">
        <v>228</v>
      </c>
      <c r="F190" s="402" t="s">
        <v>831</v>
      </c>
      <c r="G190" s="402" t="s">
        <v>831</v>
      </c>
      <c r="H190" s="402"/>
      <c r="I190" s="408" t="s">
        <v>228</v>
      </c>
      <c r="J190" s="284" t="s">
        <v>1065</v>
      </c>
      <c r="K190" s="285" t="s">
        <v>719</v>
      </c>
      <c r="L190" s="412"/>
      <c r="M190" s="402"/>
      <c r="N190" s="402"/>
      <c r="O190" s="402"/>
      <c r="P190" s="402"/>
    </row>
    <row r="191" spans="1:16" ht="21.75" customHeight="1" x14ac:dyDescent="0.35">
      <c r="A191" s="444" t="s">
        <v>678</v>
      </c>
      <c r="B191" s="445" t="s">
        <v>1069</v>
      </c>
      <c r="C191" s="446" t="s">
        <v>897</v>
      </c>
      <c r="D191" s="444" t="s">
        <v>763</v>
      </c>
      <c r="E191" s="408" t="s">
        <v>228</v>
      </c>
      <c r="F191" s="402" t="s">
        <v>740</v>
      </c>
      <c r="G191" s="409" t="s">
        <v>740</v>
      </c>
      <c r="H191" s="402"/>
      <c r="I191" s="403" t="s">
        <v>228</v>
      </c>
      <c r="J191" s="285" t="s">
        <v>1065</v>
      </c>
      <c r="K191" s="285" t="s">
        <v>719</v>
      </c>
      <c r="L191" s="402"/>
      <c r="M191" s="402"/>
      <c r="N191" s="402"/>
      <c r="O191" s="402"/>
      <c r="P191" s="402"/>
    </row>
    <row r="192" spans="1:16" ht="21.75" customHeight="1" x14ac:dyDescent="0.35">
      <c r="A192" s="447" t="s">
        <v>775</v>
      </c>
      <c r="B192" s="445" t="s">
        <v>1070</v>
      </c>
      <c r="C192" s="448" t="s">
        <v>838</v>
      </c>
      <c r="D192" s="447" t="s">
        <v>775</v>
      </c>
      <c r="E192" s="408" t="s">
        <v>228</v>
      </c>
      <c r="F192" s="402" t="s">
        <v>726</v>
      </c>
      <c r="G192" s="409" t="s">
        <v>726</v>
      </c>
      <c r="H192" s="402"/>
      <c r="I192" s="403" t="s">
        <v>228</v>
      </c>
      <c r="J192" s="285" t="s">
        <v>1065</v>
      </c>
      <c r="K192" s="285" t="s">
        <v>719</v>
      </c>
      <c r="L192" s="402"/>
      <c r="M192" s="402"/>
      <c r="N192" s="402"/>
      <c r="O192" s="402"/>
      <c r="P192" s="402"/>
    </row>
    <row r="193" spans="1:16" ht="21.75" customHeight="1" x14ac:dyDescent="0.35">
      <c r="A193" s="444" t="s">
        <v>782</v>
      </c>
      <c r="B193" s="445" t="s">
        <v>1071</v>
      </c>
      <c r="C193" s="446" t="s">
        <v>1035</v>
      </c>
      <c r="D193" s="444" t="s">
        <v>782</v>
      </c>
      <c r="E193" s="408" t="s">
        <v>228</v>
      </c>
      <c r="F193" s="402" t="s">
        <v>726</v>
      </c>
      <c r="G193" s="409" t="s">
        <v>726</v>
      </c>
      <c r="H193" s="402"/>
      <c r="I193" s="403" t="s">
        <v>228</v>
      </c>
      <c r="J193" s="285" t="s">
        <v>1065</v>
      </c>
      <c r="K193" s="285" t="s">
        <v>719</v>
      </c>
      <c r="L193" s="402"/>
      <c r="M193" s="402"/>
      <c r="N193" s="402"/>
      <c r="O193" s="402"/>
      <c r="P193" s="402" t="s">
        <v>1072</v>
      </c>
    </row>
    <row r="194" spans="1:16" ht="21.75" customHeight="1" x14ac:dyDescent="0.35">
      <c r="A194" s="447" t="s">
        <v>782</v>
      </c>
      <c r="B194" s="445" t="s">
        <v>1073</v>
      </c>
      <c r="C194" s="448" t="s">
        <v>823</v>
      </c>
      <c r="D194" s="447" t="s">
        <v>782</v>
      </c>
      <c r="E194" s="408" t="s">
        <v>228</v>
      </c>
      <c r="F194" s="402" t="s">
        <v>859</v>
      </c>
      <c r="G194" s="409" t="s">
        <v>859</v>
      </c>
      <c r="H194" s="402"/>
      <c r="I194" s="403" t="s">
        <v>228</v>
      </c>
      <c r="J194" s="285" t="s">
        <v>1065</v>
      </c>
      <c r="K194" s="285" t="s">
        <v>719</v>
      </c>
      <c r="L194" s="402"/>
      <c r="M194" s="402"/>
      <c r="N194" s="402"/>
      <c r="O194" s="402"/>
      <c r="P194" s="402"/>
    </row>
    <row r="195" spans="1:16" ht="21.75" customHeight="1" x14ac:dyDescent="0.35">
      <c r="A195" s="444" t="s">
        <v>796</v>
      </c>
      <c r="B195" s="445" t="s">
        <v>1074</v>
      </c>
      <c r="C195" s="448" t="s">
        <v>387</v>
      </c>
      <c r="D195" s="444" t="s">
        <v>796</v>
      </c>
      <c r="E195" s="408" t="s">
        <v>228</v>
      </c>
      <c r="F195" s="402" t="s">
        <v>947</v>
      </c>
      <c r="G195" s="409" t="s">
        <v>947</v>
      </c>
      <c r="H195" s="402"/>
      <c r="I195" s="408" t="s">
        <v>228</v>
      </c>
      <c r="J195" s="285" t="s">
        <v>1065</v>
      </c>
      <c r="K195" s="285" t="s">
        <v>719</v>
      </c>
      <c r="L195" s="402"/>
      <c r="M195" s="402"/>
      <c r="N195" s="402"/>
      <c r="O195" s="402"/>
      <c r="P195" s="402"/>
    </row>
    <row r="196" spans="1:16" ht="21.75" customHeight="1" x14ac:dyDescent="0.35">
      <c r="A196" s="447" t="s">
        <v>675</v>
      </c>
      <c r="B196" s="445" t="s">
        <v>1075</v>
      </c>
      <c r="C196" s="448" t="s">
        <v>309</v>
      </c>
      <c r="D196" s="447" t="s">
        <v>675</v>
      </c>
      <c r="E196" s="408" t="s">
        <v>228</v>
      </c>
      <c r="F196" s="402" t="s">
        <v>737</v>
      </c>
      <c r="G196" s="409" t="s">
        <v>737</v>
      </c>
      <c r="H196" s="402"/>
      <c r="I196" s="403" t="s">
        <v>228</v>
      </c>
      <c r="J196" s="285" t="s">
        <v>1065</v>
      </c>
      <c r="K196" s="285" t="s">
        <v>719</v>
      </c>
      <c r="L196" s="402"/>
      <c r="M196" s="402"/>
      <c r="N196" s="402"/>
      <c r="O196" s="402"/>
      <c r="P196" s="402"/>
    </row>
    <row r="197" spans="1:16" ht="21.75" customHeight="1" thickBot="1" x14ac:dyDescent="0.4">
      <c r="A197" s="449" t="s">
        <v>678</v>
      </c>
      <c r="B197" s="450" t="s">
        <v>1076</v>
      </c>
      <c r="C197" s="451" t="s">
        <v>470</v>
      </c>
      <c r="D197" s="449" t="s">
        <v>763</v>
      </c>
      <c r="E197" s="408" t="s">
        <v>228</v>
      </c>
      <c r="F197" s="421">
        <v>45939</v>
      </c>
      <c r="G197" s="409" t="s">
        <v>740</v>
      </c>
      <c r="H197" s="402"/>
      <c r="I197" s="403" t="s">
        <v>228</v>
      </c>
      <c r="J197" s="285" t="s">
        <v>1065</v>
      </c>
      <c r="K197" s="285" t="s">
        <v>719</v>
      </c>
      <c r="L197" s="402"/>
      <c r="M197" s="402"/>
      <c r="N197" s="402"/>
      <c r="O197" s="402"/>
      <c r="P197" s="402"/>
    </row>
    <row r="198" spans="1:16" ht="21.75" customHeight="1" thickBot="1" x14ac:dyDescent="0.4">
      <c r="A198" s="391"/>
      <c r="B198" s="391" t="s">
        <v>1077</v>
      </c>
      <c r="C198" s="275"/>
      <c r="D198" s="275"/>
      <c r="E198" s="436"/>
      <c r="F198" s="437"/>
      <c r="G198" s="438"/>
      <c r="H198" s="437"/>
      <c r="I198" s="439"/>
      <c r="J198" s="396"/>
      <c r="K198" s="396"/>
      <c r="L198" s="437"/>
      <c r="M198" s="437"/>
      <c r="N198" s="437"/>
      <c r="O198" s="437"/>
      <c r="P198" s="437"/>
    </row>
    <row r="199" spans="1:16" ht="21.75" customHeight="1" x14ac:dyDescent="0.35">
      <c r="A199" s="452" t="s">
        <v>796</v>
      </c>
      <c r="B199" s="453" t="s">
        <v>1078</v>
      </c>
      <c r="C199" s="454" t="s">
        <v>969</v>
      </c>
      <c r="D199" s="452" t="s">
        <v>796</v>
      </c>
      <c r="E199" s="408" t="s">
        <v>228</v>
      </c>
      <c r="F199" s="402" t="s">
        <v>758</v>
      </c>
      <c r="G199" s="409" t="s">
        <v>758</v>
      </c>
      <c r="H199" s="402"/>
      <c r="I199" s="403" t="s">
        <v>228</v>
      </c>
      <c r="J199" s="285" t="s">
        <v>1065</v>
      </c>
      <c r="K199" s="285" t="s">
        <v>719</v>
      </c>
      <c r="L199" s="402"/>
      <c r="M199" s="402"/>
      <c r="N199" s="402"/>
      <c r="O199" s="402"/>
      <c r="P199" s="402"/>
    </row>
    <row r="200" spans="1:16" ht="21.75" customHeight="1" x14ac:dyDescent="0.35">
      <c r="A200" s="455" t="s">
        <v>246</v>
      </c>
      <c r="B200" s="456" t="s">
        <v>1079</v>
      </c>
      <c r="C200" s="457" t="s">
        <v>906</v>
      </c>
      <c r="D200" s="455" t="s">
        <v>246</v>
      </c>
      <c r="E200" s="408" t="s">
        <v>231</v>
      </c>
      <c r="F200" s="402"/>
      <c r="G200" s="409"/>
      <c r="H200" s="402"/>
      <c r="I200" s="403"/>
      <c r="J200" s="284" t="s">
        <v>1065</v>
      </c>
      <c r="K200" s="285" t="s">
        <v>719</v>
      </c>
      <c r="L200" s="412"/>
      <c r="M200" s="402"/>
      <c r="N200" s="402"/>
      <c r="O200" s="402"/>
      <c r="P200" s="402"/>
    </row>
    <row r="201" spans="1:16" ht="21.75" customHeight="1" x14ac:dyDescent="0.35">
      <c r="A201" s="455" t="s">
        <v>246</v>
      </c>
      <c r="B201" s="456" t="s">
        <v>1080</v>
      </c>
      <c r="C201" s="457" t="s">
        <v>1081</v>
      </c>
      <c r="D201" s="455" t="s">
        <v>246</v>
      </c>
      <c r="E201" s="408" t="s">
        <v>228</v>
      </c>
      <c r="F201" s="402" t="s">
        <v>721</v>
      </c>
      <c r="G201" s="409" t="s">
        <v>721</v>
      </c>
      <c r="H201" s="402"/>
      <c r="I201" s="403" t="s">
        <v>228</v>
      </c>
      <c r="J201" s="284" t="s">
        <v>1065</v>
      </c>
      <c r="K201" s="285" t="s">
        <v>719</v>
      </c>
      <c r="L201" s="412"/>
      <c r="M201" s="402"/>
      <c r="N201" s="402"/>
      <c r="O201" s="402"/>
      <c r="P201" s="402"/>
    </row>
    <row r="202" spans="1:16" ht="21.75" customHeight="1" x14ac:dyDescent="0.35">
      <c r="A202" s="458" t="s">
        <v>782</v>
      </c>
      <c r="B202" s="456" t="s">
        <v>1082</v>
      </c>
      <c r="C202" s="459" t="s">
        <v>849</v>
      </c>
      <c r="D202" s="458" t="s">
        <v>782</v>
      </c>
      <c r="E202" s="408" t="s">
        <v>228</v>
      </c>
      <c r="F202" s="402" t="s">
        <v>728</v>
      </c>
      <c r="G202" s="409" t="s">
        <v>728</v>
      </c>
      <c r="H202" s="402"/>
      <c r="I202" s="403" t="s">
        <v>228</v>
      </c>
      <c r="J202" s="285" t="s">
        <v>1065</v>
      </c>
      <c r="K202" s="285" t="s">
        <v>719</v>
      </c>
      <c r="L202" s="402"/>
      <c r="M202" s="402"/>
      <c r="N202" s="402"/>
      <c r="O202" s="402"/>
      <c r="P202" s="402"/>
    </row>
    <row r="203" spans="1:16" ht="21.75" customHeight="1" x14ac:dyDescent="0.35">
      <c r="A203" s="455" t="s">
        <v>675</v>
      </c>
      <c r="B203" s="456" t="s">
        <v>1083</v>
      </c>
      <c r="C203" s="457" t="s">
        <v>994</v>
      </c>
      <c r="D203" s="455" t="s">
        <v>675</v>
      </c>
      <c r="E203" s="408" t="s">
        <v>228</v>
      </c>
      <c r="F203" s="402" t="s">
        <v>859</v>
      </c>
      <c r="G203" s="409" t="s">
        <v>859</v>
      </c>
      <c r="H203" s="402"/>
      <c r="I203" s="403" t="s">
        <v>228</v>
      </c>
      <c r="J203" s="285" t="s">
        <v>1065</v>
      </c>
      <c r="K203" s="285" t="s">
        <v>719</v>
      </c>
      <c r="L203" s="402"/>
      <c r="M203" s="402"/>
      <c r="N203" s="402"/>
      <c r="O203" s="402"/>
      <c r="P203" s="402"/>
    </row>
    <row r="204" spans="1:16" ht="21.75" customHeight="1" x14ac:dyDescent="0.35">
      <c r="A204" s="458" t="s">
        <v>675</v>
      </c>
      <c r="B204" s="456" t="s">
        <v>1084</v>
      </c>
      <c r="C204" s="459" t="s">
        <v>309</v>
      </c>
      <c r="D204" s="458" t="s">
        <v>675</v>
      </c>
      <c r="E204" s="408" t="s">
        <v>228</v>
      </c>
      <c r="F204" s="402" t="s">
        <v>721</v>
      </c>
      <c r="G204" s="409" t="s">
        <v>721</v>
      </c>
      <c r="H204" s="402"/>
      <c r="I204" s="403" t="s">
        <v>228</v>
      </c>
      <c r="J204" s="285" t="s">
        <v>1065</v>
      </c>
      <c r="K204" s="285" t="s">
        <v>719</v>
      </c>
      <c r="L204" s="402"/>
      <c r="M204" s="402"/>
      <c r="N204" s="402"/>
      <c r="O204" s="402"/>
      <c r="P204" s="402"/>
    </row>
    <row r="205" spans="1:16" ht="21.75" customHeight="1" x14ac:dyDescent="0.35">
      <c r="A205" s="455" t="s">
        <v>678</v>
      </c>
      <c r="B205" s="456" t="s">
        <v>1085</v>
      </c>
      <c r="C205" s="457" t="s">
        <v>470</v>
      </c>
      <c r="D205" s="455" t="s">
        <v>763</v>
      </c>
      <c r="E205" s="408" t="s">
        <v>228</v>
      </c>
      <c r="F205" s="402" t="s">
        <v>807</v>
      </c>
      <c r="G205" s="409" t="s">
        <v>718</v>
      </c>
      <c r="H205" s="402"/>
      <c r="I205" s="403" t="s">
        <v>228</v>
      </c>
      <c r="J205" s="285" t="s">
        <v>1065</v>
      </c>
      <c r="K205" s="285" t="s">
        <v>719</v>
      </c>
      <c r="L205" s="402"/>
      <c r="M205" s="402"/>
      <c r="N205" s="402"/>
      <c r="O205" s="402"/>
      <c r="P205" s="402"/>
    </row>
    <row r="206" spans="1:16" ht="21.75" customHeight="1" x14ac:dyDescent="0.35">
      <c r="A206" s="458" t="s">
        <v>716</v>
      </c>
      <c r="B206" s="456" t="s">
        <v>1086</v>
      </c>
      <c r="C206" s="459" t="s">
        <v>855</v>
      </c>
      <c r="D206" s="458" t="s">
        <v>716</v>
      </c>
      <c r="E206" s="408" t="s">
        <v>228</v>
      </c>
      <c r="F206" s="402" t="s">
        <v>726</v>
      </c>
      <c r="G206" s="409" t="s">
        <v>726</v>
      </c>
      <c r="H206" s="402"/>
      <c r="I206" s="403" t="s">
        <v>228</v>
      </c>
      <c r="J206" s="284" t="s">
        <v>1065</v>
      </c>
      <c r="K206" s="285" t="s">
        <v>719</v>
      </c>
      <c r="L206" s="412"/>
      <c r="M206" s="402"/>
      <c r="N206" s="402"/>
      <c r="O206" s="402"/>
      <c r="P206" s="402"/>
    </row>
    <row r="207" spans="1:16" ht="21.75" customHeight="1" x14ac:dyDescent="0.35">
      <c r="A207" s="455" t="s">
        <v>246</v>
      </c>
      <c r="B207" s="456" t="s">
        <v>1087</v>
      </c>
      <c r="C207" s="457" t="s">
        <v>906</v>
      </c>
      <c r="D207" s="455" t="s">
        <v>246</v>
      </c>
      <c r="E207" s="460" t="s">
        <v>1088</v>
      </c>
      <c r="F207" s="461" t="s">
        <v>1089</v>
      </c>
      <c r="G207" s="409"/>
      <c r="H207" s="402"/>
      <c r="I207" s="403"/>
      <c r="J207" s="284" t="s">
        <v>1065</v>
      </c>
      <c r="K207" s="285" t="s">
        <v>719</v>
      </c>
      <c r="L207" s="412"/>
      <c r="M207" s="402"/>
      <c r="N207" s="402"/>
      <c r="O207" s="402"/>
      <c r="P207" s="402"/>
    </row>
    <row r="208" spans="1:16" ht="21.75" customHeight="1" x14ac:dyDescent="0.35">
      <c r="A208" s="458" t="s">
        <v>246</v>
      </c>
      <c r="B208" s="456" t="s">
        <v>1090</v>
      </c>
      <c r="C208" s="459" t="s">
        <v>858</v>
      </c>
      <c r="D208" s="458" t="s">
        <v>246</v>
      </c>
      <c r="E208" s="408" t="s">
        <v>228</v>
      </c>
      <c r="F208" s="402" t="s">
        <v>740</v>
      </c>
      <c r="G208" s="409" t="s">
        <v>740</v>
      </c>
      <c r="H208" s="402"/>
      <c r="I208" s="403" t="s">
        <v>228</v>
      </c>
      <c r="J208" s="284" t="s">
        <v>1065</v>
      </c>
      <c r="K208" s="285" t="s">
        <v>719</v>
      </c>
      <c r="L208" s="412"/>
      <c r="M208" s="402"/>
      <c r="N208" s="402"/>
      <c r="O208" s="402"/>
      <c r="P208" s="402"/>
    </row>
    <row r="209" spans="1:16" ht="21.75" customHeight="1" x14ac:dyDescent="0.35">
      <c r="A209" s="455" t="s">
        <v>775</v>
      </c>
      <c r="B209" s="456" t="s">
        <v>1091</v>
      </c>
      <c r="C209" s="457" t="s">
        <v>1092</v>
      </c>
      <c r="D209" s="455" t="s">
        <v>775</v>
      </c>
      <c r="E209" s="408" t="s">
        <v>228</v>
      </c>
      <c r="F209" s="402" t="s">
        <v>718</v>
      </c>
      <c r="G209" s="409" t="s">
        <v>718</v>
      </c>
      <c r="H209" s="402"/>
      <c r="I209" s="403" t="s">
        <v>228</v>
      </c>
      <c r="J209" s="285" t="s">
        <v>1065</v>
      </c>
      <c r="K209" s="285" t="s">
        <v>719</v>
      </c>
      <c r="L209" s="402"/>
      <c r="M209" s="402"/>
      <c r="N209" s="402"/>
      <c r="O209" s="402"/>
      <c r="P209" s="402"/>
    </row>
    <row r="210" spans="1:16" ht="21.75" customHeight="1" x14ac:dyDescent="0.35">
      <c r="A210" s="458" t="s">
        <v>796</v>
      </c>
      <c r="B210" s="456" t="s">
        <v>1093</v>
      </c>
      <c r="C210" s="459" t="s">
        <v>990</v>
      </c>
      <c r="D210" s="458" t="s">
        <v>796</v>
      </c>
      <c r="E210" s="408" t="s">
        <v>228</v>
      </c>
      <c r="F210" s="402" t="s">
        <v>802</v>
      </c>
      <c r="G210" s="409" t="s">
        <v>802</v>
      </c>
      <c r="H210" s="402"/>
      <c r="I210" s="403" t="s">
        <v>228</v>
      </c>
      <c r="J210" s="285" t="s">
        <v>1065</v>
      </c>
      <c r="K210" s="285" t="s">
        <v>719</v>
      </c>
      <c r="L210" s="402"/>
      <c r="M210" s="402"/>
      <c r="N210" s="402"/>
      <c r="O210" s="402"/>
      <c r="P210" s="402"/>
    </row>
    <row r="211" spans="1:16" ht="21.75" customHeight="1" x14ac:dyDescent="0.35">
      <c r="A211" s="455" t="s">
        <v>675</v>
      </c>
      <c r="B211" s="456" t="s">
        <v>1094</v>
      </c>
      <c r="C211" s="457" t="s">
        <v>901</v>
      </c>
      <c r="D211" s="455" t="s">
        <v>675</v>
      </c>
      <c r="E211" s="408" t="s">
        <v>228</v>
      </c>
      <c r="F211" s="402" t="s">
        <v>859</v>
      </c>
      <c r="G211" s="409" t="s">
        <v>859</v>
      </c>
      <c r="H211" s="402"/>
      <c r="I211" s="403" t="s">
        <v>228</v>
      </c>
      <c r="J211" s="285" t="s">
        <v>1065</v>
      </c>
      <c r="K211" s="285" t="s">
        <v>719</v>
      </c>
      <c r="L211" s="402"/>
      <c r="M211" s="402"/>
      <c r="N211" s="402"/>
      <c r="O211" s="402"/>
      <c r="P211" s="402"/>
    </row>
    <row r="212" spans="1:16" ht="21.75" customHeight="1" x14ac:dyDescent="0.35">
      <c r="A212" s="455" t="s">
        <v>678</v>
      </c>
      <c r="B212" s="456" t="s">
        <v>1095</v>
      </c>
      <c r="C212" s="459" t="s">
        <v>897</v>
      </c>
      <c r="D212" s="458" t="s">
        <v>763</v>
      </c>
      <c r="E212" s="408" t="s">
        <v>228</v>
      </c>
      <c r="F212" s="402" t="s">
        <v>718</v>
      </c>
      <c r="G212" s="409" t="s">
        <v>718</v>
      </c>
      <c r="H212" s="402"/>
      <c r="I212" s="403" t="s">
        <v>228</v>
      </c>
      <c r="J212" s="285" t="s">
        <v>1065</v>
      </c>
      <c r="K212" s="285" t="s">
        <v>719</v>
      </c>
      <c r="L212" s="402"/>
      <c r="M212" s="402"/>
      <c r="N212" s="402"/>
      <c r="O212" s="402"/>
      <c r="P212" s="402"/>
    </row>
    <row r="213" spans="1:16" ht="21.75" customHeight="1" x14ac:dyDescent="0.35">
      <c r="A213" s="455" t="s">
        <v>675</v>
      </c>
      <c r="B213" s="456" t="s">
        <v>1096</v>
      </c>
      <c r="C213" s="457" t="s">
        <v>862</v>
      </c>
      <c r="D213" s="455" t="s">
        <v>675</v>
      </c>
      <c r="E213" s="408" t="s">
        <v>228</v>
      </c>
      <c r="F213" s="402" t="s">
        <v>718</v>
      </c>
      <c r="G213" s="409" t="s">
        <v>718</v>
      </c>
      <c r="H213" s="402"/>
      <c r="I213" s="403" t="s">
        <v>228</v>
      </c>
      <c r="J213" s="285" t="s">
        <v>1065</v>
      </c>
      <c r="K213" s="285" t="s">
        <v>719</v>
      </c>
      <c r="L213" s="402"/>
      <c r="M213" s="402"/>
      <c r="N213" s="402"/>
      <c r="O213" s="402"/>
      <c r="P213" s="402"/>
    </row>
    <row r="214" spans="1:16" ht="21.75" customHeight="1" x14ac:dyDescent="0.35">
      <c r="A214" s="458" t="s">
        <v>796</v>
      </c>
      <c r="B214" s="456" t="s">
        <v>1097</v>
      </c>
      <c r="C214" s="459" t="s">
        <v>387</v>
      </c>
      <c r="D214" s="458" t="s">
        <v>796</v>
      </c>
      <c r="E214" s="408" t="s">
        <v>228</v>
      </c>
      <c r="F214" s="402" t="s">
        <v>721</v>
      </c>
      <c r="G214" s="409" t="s">
        <v>721</v>
      </c>
      <c r="H214" s="402"/>
      <c r="I214" s="403" t="s">
        <v>228</v>
      </c>
      <c r="J214" s="285" t="s">
        <v>1065</v>
      </c>
      <c r="K214" s="285" t="s">
        <v>719</v>
      </c>
      <c r="L214" s="402"/>
      <c r="M214" s="402"/>
      <c r="N214" s="402"/>
      <c r="O214" s="402"/>
      <c r="P214" s="402"/>
    </row>
    <row r="215" spans="1:16" ht="21.75" customHeight="1" x14ac:dyDescent="0.35">
      <c r="A215" s="455" t="s">
        <v>796</v>
      </c>
      <c r="B215" s="456" t="s">
        <v>1098</v>
      </c>
      <c r="C215" s="457" t="s">
        <v>398</v>
      </c>
      <c r="D215" s="455" t="s">
        <v>796</v>
      </c>
      <c r="E215" s="408" t="s">
        <v>228</v>
      </c>
      <c r="F215" s="402" t="s">
        <v>831</v>
      </c>
      <c r="G215" s="409" t="s">
        <v>831</v>
      </c>
      <c r="H215" s="402"/>
      <c r="I215" s="403" t="s">
        <v>228</v>
      </c>
      <c r="J215" s="285" t="s">
        <v>1065</v>
      </c>
      <c r="K215" s="285" t="s">
        <v>719</v>
      </c>
      <c r="L215" s="402"/>
      <c r="M215" s="402"/>
      <c r="N215" s="402"/>
      <c r="O215" s="402"/>
      <c r="P215" s="402"/>
    </row>
    <row r="216" spans="1:16" ht="21.75" customHeight="1" x14ac:dyDescent="0.35">
      <c r="A216" s="458" t="s">
        <v>675</v>
      </c>
      <c r="B216" s="456" t="s">
        <v>1099</v>
      </c>
      <c r="C216" s="459" t="s">
        <v>309</v>
      </c>
      <c r="D216" s="458" t="s">
        <v>675</v>
      </c>
      <c r="E216" s="418" t="s">
        <v>1100</v>
      </c>
      <c r="F216" s="402"/>
      <c r="G216" s="409"/>
      <c r="H216" s="402"/>
      <c r="I216" s="403"/>
      <c r="J216" s="285" t="s">
        <v>1065</v>
      </c>
      <c r="K216" s="285" t="s">
        <v>719</v>
      </c>
      <c r="L216" s="402"/>
      <c r="M216" s="402"/>
      <c r="N216" s="402"/>
      <c r="O216" s="402"/>
      <c r="P216" s="402"/>
    </row>
    <row r="217" spans="1:16" ht="21.75" customHeight="1" x14ac:dyDescent="0.35">
      <c r="A217" s="455" t="s">
        <v>246</v>
      </c>
      <c r="B217" s="456" t="s">
        <v>1101</v>
      </c>
      <c r="C217" s="457" t="s">
        <v>323</v>
      </c>
      <c r="D217" s="455" t="s">
        <v>246</v>
      </c>
      <c r="E217" s="408" t="s">
        <v>228</v>
      </c>
      <c r="F217" s="402" t="s">
        <v>831</v>
      </c>
      <c r="G217" s="402" t="s">
        <v>831</v>
      </c>
      <c r="H217" s="402"/>
      <c r="I217" s="408" t="s">
        <v>228</v>
      </c>
      <c r="J217" s="284" t="s">
        <v>1065</v>
      </c>
      <c r="K217" s="285" t="s">
        <v>719</v>
      </c>
      <c r="L217" s="412"/>
      <c r="M217" s="402"/>
      <c r="N217" s="402"/>
      <c r="O217" s="402"/>
      <c r="P217" s="402"/>
    </row>
    <row r="218" spans="1:16" ht="21.75" customHeight="1" x14ac:dyDescent="0.35">
      <c r="A218" s="458" t="s">
        <v>775</v>
      </c>
      <c r="B218" s="456" t="s">
        <v>1102</v>
      </c>
      <c r="C218" s="459" t="s">
        <v>426</v>
      </c>
      <c r="D218" s="458" t="s">
        <v>775</v>
      </c>
      <c r="E218" s="408" t="s">
        <v>228</v>
      </c>
      <c r="F218" s="402" t="s">
        <v>726</v>
      </c>
      <c r="G218" s="409" t="s">
        <v>726</v>
      </c>
      <c r="H218" s="402"/>
      <c r="I218" s="403" t="s">
        <v>228</v>
      </c>
      <c r="J218" s="285" t="s">
        <v>1065</v>
      </c>
      <c r="K218" s="285" t="s">
        <v>719</v>
      </c>
      <c r="L218" s="402"/>
      <c r="M218" s="402"/>
      <c r="N218" s="402"/>
      <c r="O218" s="402"/>
      <c r="P218" s="402"/>
    </row>
    <row r="219" spans="1:16" ht="21.75" customHeight="1" x14ac:dyDescent="0.35">
      <c r="A219" s="455" t="s">
        <v>716</v>
      </c>
      <c r="B219" s="456" t="s">
        <v>1103</v>
      </c>
      <c r="C219" s="457" t="s">
        <v>1104</v>
      </c>
      <c r="D219" s="455" t="s">
        <v>716</v>
      </c>
      <c r="E219" s="408" t="s">
        <v>228</v>
      </c>
      <c r="F219" s="402" t="s">
        <v>922</v>
      </c>
      <c r="G219" s="409" t="s">
        <v>922</v>
      </c>
      <c r="H219" s="402"/>
      <c r="I219" s="403" t="s">
        <v>228</v>
      </c>
      <c r="J219" s="284" t="s">
        <v>1065</v>
      </c>
      <c r="K219" s="285" t="s">
        <v>719</v>
      </c>
      <c r="L219" s="412"/>
      <c r="M219" s="402"/>
      <c r="N219" s="402"/>
      <c r="O219" s="402"/>
      <c r="P219" s="402"/>
    </row>
    <row r="220" spans="1:16" ht="21.75" customHeight="1" x14ac:dyDescent="0.35">
      <c r="A220" s="455" t="s">
        <v>678</v>
      </c>
      <c r="B220" s="456" t="s">
        <v>1105</v>
      </c>
      <c r="C220" s="459" t="s">
        <v>916</v>
      </c>
      <c r="D220" s="458" t="s">
        <v>763</v>
      </c>
      <c r="E220" s="408" t="s">
        <v>231</v>
      </c>
      <c r="F220" s="402"/>
      <c r="G220" s="409"/>
      <c r="H220" s="402"/>
      <c r="I220" s="403"/>
      <c r="J220" s="285" t="s">
        <v>1065</v>
      </c>
      <c r="K220" s="285" t="s">
        <v>719</v>
      </c>
      <c r="L220" s="402"/>
      <c r="M220" s="402"/>
      <c r="N220" s="402"/>
      <c r="O220" s="402"/>
      <c r="P220" s="402"/>
    </row>
    <row r="221" spans="1:16" ht="21.75" customHeight="1" x14ac:dyDescent="0.35">
      <c r="A221" s="455" t="s">
        <v>782</v>
      </c>
      <c r="B221" s="456" t="s">
        <v>1106</v>
      </c>
      <c r="C221" s="457" t="s">
        <v>870</v>
      </c>
      <c r="D221" s="455" t="s">
        <v>782</v>
      </c>
      <c r="E221" s="408" t="s">
        <v>228</v>
      </c>
      <c r="F221" s="402" t="s">
        <v>718</v>
      </c>
      <c r="G221" s="409" t="s">
        <v>718</v>
      </c>
      <c r="H221" s="402"/>
      <c r="I221" s="403" t="s">
        <v>228</v>
      </c>
      <c r="J221" s="285" t="s">
        <v>1065</v>
      </c>
      <c r="K221" s="285" t="s">
        <v>719</v>
      </c>
      <c r="L221" s="402"/>
      <c r="M221" s="402"/>
      <c r="N221" s="402"/>
      <c r="O221" s="402"/>
      <c r="P221" s="402"/>
    </row>
    <row r="222" spans="1:16" ht="21.75" customHeight="1" x14ac:dyDescent="0.35">
      <c r="A222" s="458" t="s">
        <v>775</v>
      </c>
      <c r="B222" s="456" t="s">
        <v>1107</v>
      </c>
      <c r="C222" s="459" t="s">
        <v>838</v>
      </c>
      <c r="D222" s="458" t="s">
        <v>775</v>
      </c>
      <c r="E222" s="408" t="s">
        <v>228</v>
      </c>
      <c r="F222" s="402" t="s">
        <v>721</v>
      </c>
      <c r="G222" s="409" t="s">
        <v>721</v>
      </c>
      <c r="H222" s="402"/>
      <c r="I222" s="403" t="s">
        <v>228</v>
      </c>
      <c r="J222" s="285" t="s">
        <v>1065</v>
      </c>
      <c r="K222" s="285" t="s">
        <v>719</v>
      </c>
      <c r="L222" s="402"/>
      <c r="M222" s="402"/>
      <c r="N222" s="402"/>
      <c r="O222" s="402"/>
      <c r="P222" s="402"/>
    </row>
    <row r="223" spans="1:16" ht="21.75" customHeight="1" x14ac:dyDescent="0.35">
      <c r="A223" s="455" t="s">
        <v>678</v>
      </c>
      <c r="B223" s="456" t="s">
        <v>1108</v>
      </c>
      <c r="C223" s="457" t="s">
        <v>470</v>
      </c>
      <c r="D223" s="455" t="s">
        <v>763</v>
      </c>
      <c r="E223" s="408" t="s">
        <v>228</v>
      </c>
      <c r="F223" s="402" t="s">
        <v>758</v>
      </c>
      <c r="G223" s="409" t="s">
        <v>758</v>
      </c>
      <c r="H223" s="402"/>
      <c r="I223" s="403" t="s">
        <v>228</v>
      </c>
      <c r="J223" s="285" t="s">
        <v>1065</v>
      </c>
      <c r="K223" s="285" t="s">
        <v>719</v>
      </c>
      <c r="L223" s="402"/>
      <c r="M223" s="402"/>
      <c r="N223" s="402"/>
      <c r="O223" s="402"/>
      <c r="P223" s="402"/>
    </row>
    <row r="224" spans="1:16" ht="21.75" customHeight="1" x14ac:dyDescent="0.35">
      <c r="A224" s="455" t="s">
        <v>678</v>
      </c>
      <c r="B224" s="456" t="s">
        <v>1109</v>
      </c>
      <c r="C224" s="457" t="s">
        <v>470</v>
      </c>
      <c r="D224" s="455" t="s">
        <v>763</v>
      </c>
      <c r="E224" s="408" t="s">
        <v>228</v>
      </c>
      <c r="F224" s="402" t="s">
        <v>718</v>
      </c>
      <c r="G224" s="409" t="s">
        <v>718</v>
      </c>
      <c r="H224" s="402"/>
      <c r="I224" s="403" t="s">
        <v>228</v>
      </c>
      <c r="J224" s="285" t="s">
        <v>1065</v>
      </c>
      <c r="K224" s="285" t="s">
        <v>719</v>
      </c>
      <c r="L224" s="402"/>
      <c r="M224" s="402"/>
      <c r="N224" s="402"/>
      <c r="O224" s="402"/>
      <c r="P224" s="402"/>
    </row>
    <row r="225" spans="1:16" ht="21.75" customHeight="1" x14ac:dyDescent="0.35">
      <c r="A225" s="458" t="s">
        <v>675</v>
      </c>
      <c r="B225" s="456" t="s">
        <v>1110</v>
      </c>
      <c r="C225" s="459" t="s">
        <v>1043</v>
      </c>
      <c r="D225" s="458" t="s">
        <v>675</v>
      </c>
      <c r="E225" s="408" t="s">
        <v>228</v>
      </c>
      <c r="F225" s="402" t="s">
        <v>718</v>
      </c>
      <c r="G225" s="409" t="s">
        <v>718</v>
      </c>
      <c r="H225" s="402"/>
      <c r="I225" s="403" t="s">
        <v>228</v>
      </c>
      <c r="J225" s="285" t="s">
        <v>1065</v>
      </c>
      <c r="K225" s="285" t="s">
        <v>719</v>
      </c>
      <c r="L225" s="402"/>
      <c r="M225" s="402"/>
      <c r="N225" s="402"/>
      <c r="O225" s="402"/>
      <c r="P225" s="402"/>
    </row>
    <row r="226" spans="1:16" ht="21.75" customHeight="1" x14ac:dyDescent="0.35">
      <c r="A226" s="455" t="s">
        <v>675</v>
      </c>
      <c r="B226" s="456" t="s">
        <v>1111</v>
      </c>
      <c r="C226" s="457" t="s">
        <v>386</v>
      </c>
      <c r="D226" s="455" t="s">
        <v>675</v>
      </c>
      <c r="E226" s="408" t="s">
        <v>228</v>
      </c>
      <c r="F226" s="402" t="s">
        <v>740</v>
      </c>
      <c r="G226" s="409" t="s">
        <v>740</v>
      </c>
      <c r="H226" s="402"/>
      <c r="I226" s="403" t="s">
        <v>228</v>
      </c>
      <c r="J226" s="285" t="s">
        <v>1065</v>
      </c>
      <c r="K226" s="285" t="s">
        <v>719</v>
      </c>
      <c r="L226" s="462" t="s">
        <v>1033</v>
      </c>
      <c r="M226" s="402"/>
      <c r="N226" s="402"/>
      <c r="O226" s="402"/>
      <c r="P226" s="402"/>
    </row>
    <row r="227" spans="1:16" ht="21.75" customHeight="1" x14ac:dyDescent="0.35">
      <c r="A227" s="458" t="s">
        <v>775</v>
      </c>
      <c r="B227" s="456" t="s">
        <v>1112</v>
      </c>
      <c r="C227" s="459" t="s">
        <v>1092</v>
      </c>
      <c r="D227" s="458" t="s">
        <v>775</v>
      </c>
      <c r="E227" s="408" t="s">
        <v>228</v>
      </c>
      <c r="F227" s="402" t="s">
        <v>726</v>
      </c>
      <c r="G227" s="409" t="s">
        <v>726</v>
      </c>
      <c r="H227" s="402"/>
      <c r="I227" s="403" t="s">
        <v>228</v>
      </c>
      <c r="J227" s="285" t="s">
        <v>1065</v>
      </c>
      <c r="K227" s="285" t="s">
        <v>719</v>
      </c>
      <c r="L227" s="402"/>
      <c r="M227" s="402"/>
      <c r="N227" s="402"/>
      <c r="O227" s="402"/>
      <c r="P227" s="402"/>
    </row>
    <row r="228" spans="1:16" ht="21.75" customHeight="1" x14ac:dyDescent="0.35">
      <c r="A228" s="455" t="s">
        <v>716</v>
      </c>
      <c r="B228" s="456" t="s">
        <v>1113</v>
      </c>
      <c r="C228" s="457" t="s">
        <v>928</v>
      </c>
      <c r="D228" s="455" t="s">
        <v>716</v>
      </c>
      <c r="E228" s="408" t="s">
        <v>228</v>
      </c>
      <c r="F228" s="402" t="s">
        <v>828</v>
      </c>
      <c r="G228" s="409" t="s">
        <v>828</v>
      </c>
      <c r="H228" s="402"/>
      <c r="I228" s="403" t="s">
        <v>228</v>
      </c>
      <c r="J228" s="284" t="s">
        <v>1065</v>
      </c>
      <c r="K228" s="285" t="s">
        <v>719</v>
      </c>
      <c r="L228" s="412"/>
      <c r="M228" s="402"/>
      <c r="N228" s="402"/>
      <c r="O228" s="402"/>
      <c r="P228" s="402"/>
    </row>
    <row r="229" spans="1:16" ht="21.75" customHeight="1" x14ac:dyDescent="0.35">
      <c r="A229" s="458" t="s">
        <v>246</v>
      </c>
      <c r="B229" s="456" t="s">
        <v>1114</v>
      </c>
      <c r="C229" s="459" t="s">
        <v>323</v>
      </c>
      <c r="D229" s="458" t="s">
        <v>246</v>
      </c>
      <c r="E229" s="408" t="s">
        <v>228</v>
      </c>
      <c r="F229" s="402" t="s">
        <v>718</v>
      </c>
      <c r="G229" s="409" t="s">
        <v>718</v>
      </c>
      <c r="H229" s="402"/>
      <c r="I229" s="403" t="s">
        <v>228</v>
      </c>
      <c r="J229" s="284" t="s">
        <v>1065</v>
      </c>
      <c r="K229" s="285" t="s">
        <v>719</v>
      </c>
      <c r="L229" s="412"/>
      <c r="M229" s="402"/>
      <c r="N229" s="402"/>
      <c r="O229" s="402"/>
      <c r="P229" s="402"/>
    </row>
    <row r="230" spans="1:16" ht="21.75" customHeight="1" x14ac:dyDescent="0.35">
      <c r="A230" s="455" t="s">
        <v>675</v>
      </c>
      <c r="B230" s="456" t="s">
        <v>1115</v>
      </c>
      <c r="C230" s="457" t="s">
        <v>1116</v>
      </c>
      <c r="D230" s="455" t="s">
        <v>675</v>
      </c>
      <c r="E230" s="408" t="s">
        <v>228</v>
      </c>
      <c r="F230" s="402" t="s">
        <v>932</v>
      </c>
      <c r="G230" s="409" t="s">
        <v>932</v>
      </c>
      <c r="H230" s="402"/>
      <c r="I230" s="403" t="s">
        <v>228</v>
      </c>
      <c r="J230" s="285" t="s">
        <v>1065</v>
      </c>
      <c r="K230" s="285" t="s">
        <v>719</v>
      </c>
      <c r="L230" s="402"/>
      <c r="M230" s="402"/>
      <c r="N230" s="402"/>
      <c r="O230" s="402"/>
      <c r="P230" s="402"/>
    </row>
    <row r="231" spans="1:16" ht="21.75" customHeight="1" x14ac:dyDescent="0.35">
      <c r="A231" s="458" t="s">
        <v>675</v>
      </c>
      <c r="B231" s="456" t="s">
        <v>1117</v>
      </c>
      <c r="C231" s="459" t="s">
        <v>1118</v>
      </c>
      <c r="D231" s="458" t="s">
        <v>675</v>
      </c>
      <c r="E231" s="408" t="s">
        <v>228</v>
      </c>
      <c r="F231" s="402" t="s">
        <v>859</v>
      </c>
      <c r="G231" s="409" t="s">
        <v>859</v>
      </c>
      <c r="H231" s="402"/>
      <c r="I231" s="403" t="s">
        <v>228</v>
      </c>
      <c r="J231" s="285" t="s">
        <v>1065</v>
      </c>
      <c r="K231" s="285" t="s">
        <v>719</v>
      </c>
      <c r="L231" s="402"/>
      <c r="M231" s="402"/>
      <c r="N231" s="402"/>
      <c r="O231" s="402"/>
      <c r="P231" s="402"/>
    </row>
    <row r="232" spans="1:16" ht="21.75" customHeight="1" x14ac:dyDescent="0.35">
      <c r="A232" s="455" t="s">
        <v>675</v>
      </c>
      <c r="B232" s="456" t="s">
        <v>1119</v>
      </c>
      <c r="C232" s="457" t="s">
        <v>1120</v>
      </c>
      <c r="D232" s="455" t="s">
        <v>675</v>
      </c>
      <c r="E232" s="408" t="s">
        <v>228</v>
      </c>
      <c r="F232" s="402" t="s">
        <v>718</v>
      </c>
      <c r="G232" s="409" t="s">
        <v>718</v>
      </c>
      <c r="H232" s="402"/>
      <c r="I232" s="403" t="s">
        <v>228</v>
      </c>
      <c r="J232" s="285" t="s">
        <v>1065</v>
      </c>
      <c r="K232" s="285" t="s">
        <v>719</v>
      </c>
      <c r="L232" s="402"/>
      <c r="M232" s="402"/>
      <c r="N232" s="402"/>
      <c r="O232" s="402"/>
      <c r="P232" s="402"/>
    </row>
    <row r="233" spans="1:16" ht="21.75" customHeight="1" x14ac:dyDescent="0.35">
      <c r="A233" s="458" t="s">
        <v>782</v>
      </c>
      <c r="B233" s="456" t="s">
        <v>1121</v>
      </c>
      <c r="C233" s="459" t="s">
        <v>849</v>
      </c>
      <c r="D233" s="458" t="s">
        <v>782</v>
      </c>
      <c r="E233" s="408" t="s">
        <v>228</v>
      </c>
      <c r="F233" s="402" t="s">
        <v>828</v>
      </c>
      <c r="G233" s="409" t="s">
        <v>828</v>
      </c>
      <c r="H233" s="402"/>
      <c r="I233" s="403" t="s">
        <v>228</v>
      </c>
      <c r="J233" s="285" t="s">
        <v>1065</v>
      </c>
      <c r="K233" s="285" t="s">
        <v>719</v>
      </c>
      <c r="L233" s="402"/>
      <c r="M233" s="402"/>
      <c r="N233" s="402"/>
      <c r="O233" s="402"/>
      <c r="P233" s="402"/>
    </row>
    <row r="234" spans="1:16" ht="21.75" customHeight="1" x14ac:dyDescent="0.35">
      <c r="A234" s="455" t="s">
        <v>246</v>
      </c>
      <c r="B234" s="456" t="s">
        <v>1122</v>
      </c>
      <c r="C234" s="457" t="s">
        <v>308</v>
      </c>
      <c r="D234" s="455" t="s">
        <v>246</v>
      </c>
      <c r="E234" s="408" t="s">
        <v>228</v>
      </c>
      <c r="F234" s="402" t="s">
        <v>726</v>
      </c>
      <c r="G234" s="409" t="s">
        <v>726</v>
      </c>
      <c r="H234" s="402"/>
      <c r="I234" s="403" t="s">
        <v>228</v>
      </c>
      <c r="J234" s="284" t="s">
        <v>1065</v>
      </c>
      <c r="K234" s="285" t="s">
        <v>719</v>
      </c>
      <c r="L234" s="412"/>
      <c r="M234" s="402"/>
      <c r="N234" s="402"/>
      <c r="O234" s="402"/>
      <c r="P234" s="402"/>
    </row>
    <row r="235" spans="1:16" ht="21.75" customHeight="1" x14ac:dyDescent="0.35">
      <c r="A235" s="458" t="s">
        <v>775</v>
      </c>
      <c r="B235" s="456" t="s">
        <v>1123</v>
      </c>
      <c r="C235" s="459" t="s">
        <v>426</v>
      </c>
      <c r="D235" s="458" t="s">
        <v>775</v>
      </c>
      <c r="E235" s="408" t="s">
        <v>228</v>
      </c>
      <c r="F235" s="402" t="s">
        <v>726</v>
      </c>
      <c r="G235" s="409" t="s">
        <v>726</v>
      </c>
      <c r="H235" s="402"/>
      <c r="I235" s="403" t="s">
        <v>228</v>
      </c>
      <c r="J235" s="285" t="s">
        <v>1065</v>
      </c>
      <c r="K235" s="285" t="s">
        <v>719</v>
      </c>
      <c r="L235" s="402"/>
      <c r="M235" s="402"/>
      <c r="N235" s="402"/>
      <c r="O235" s="402"/>
      <c r="P235" s="402"/>
    </row>
    <row r="236" spans="1:16" ht="21.75" customHeight="1" x14ac:dyDescent="0.35">
      <c r="A236" s="455" t="s">
        <v>678</v>
      </c>
      <c r="B236" s="456" t="s">
        <v>1124</v>
      </c>
      <c r="C236" s="457" t="s">
        <v>455</v>
      </c>
      <c r="D236" s="455" t="s">
        <v>763</v>
      </c>
      <c r="E236" s="408" t="s">
        <v>228</v>
      </c>
      <c r="F236" s="402" t="s">
        <v>898</v>
      </c>
      <c r="G236" s="409" t="s">
        <v>898</v>
      </c>
      <c r="H236" s="402"/>
      <c r="I236" s="408" t="s">
        <v>228</v>
      </c>
      <c r="J236" s="285" t="s">
        <v>1065</v>
      </c>
      <c r="K236" s="285" t="s">
        <v>719</v>
      </c>
      <c r="L236" s="402"/>
      <c r="M236" s="402"/>
      <c r="N236" s="402"/>
      <c r="O236" s="402"/>
      <c r="P236" s="402"/>
    </row>
    <row r="237" spans="1:16" ht="21.75" customHeight="1" x14ac:dyDescent="0.35">
      <c r="A237" s="455" t="s">
        <v>775</v>
      </c>
      <c r="B237" s="456" t="s">
        <v>1125</v>
      </c>
      <c r="C237" s="457" t="s">
        <v>426</v>
      </c>
      <c r="D237" s="455" t="s">
        <v>775</v>
      </c>
      <c r="E237" s="408" t="s">
        <v>228</v>
      </c>
      <c r="F237" s="402" t="s">
        <v>1126</v>
      </c>
      <c r="G237" s="409" t="s">
        <v>1127</v>
      </c>
      <c r="H237" s="402"/>
      <c r="I237" s="403" t="s">
        <v>1128</v>
      </c>
      <c r="J237" s="285" t="s">
        <v>1129</v>
      </c>
      <c r="K237" s="285" t="s">
        <v>719</v>
      </c>
      <c r="L237" s="402"/>
      <c r="M237" s="402"/>
      <c r="N237" s="402"/>
      <c r="O237" s="402"/>
      <c r="P237" s="402"/>
    </row>
    <row r="238" spans="1:16" ht="21.75" customHeight="1" x14ac:dyDescent="0.35">
      <c r="A238" s="455" t="s">
        <v>678</v>
      </c>
      <c r="B238" s="456" t="s">
        <v>1130</v>
      </c>
      <c r="C238" s="459" t="s">
        <v>455</v>
      </c>
      <c r="D238" s="458" t="s">
        <v>763</v>
      </c>
      <c r="E238" s="408" t="s">
        <v>228</v>
      </c>
      <c r="F238" s="402" t="s">
        <v>898</v>
      </c>
      <c r="G238" s="409" t="s">
        <v>934</v>
      </c>
      <c r="H238" s="402"/>
      <c r="I238" s="403" t="s">
        <v>228</v>
      </c>
      <c r="J238" s="285" t="s">
        <v>1065</v>
      </c>
      <c r="K238" s="285" t="s">
        <v>719</v>
      </c>
      <c r="L238" s="402"/>
      <c r="M238" s="402"/>
      <c r="N238" s="402"/>
      <c r="O238" s="402"/>
      <c r="P238" s="402"/>
    </row>
    <row r="239" spans="1:16" ht="21.75" customHeight="1" x14ac:dyDescent="0.35">
      <c r="A239" s="455" t="s">
        <v>782</v>
      </c>
      <c r="B239" s="456" t="s">
        <v>1131</v>
      </c>
      <c r="C239" s="457" t="s">
        <v>1132</v>
      </c>
      <c r="D239" s="455" t="s">
        <v>782</v>
      </c>
      <c r="E239" s="402" t="s">
        <v>1133</v>
      </c>
      <c r="F239" s="402" t="s">
        <v>1133</v>
      </c>
      <c r="G239" s="409"/>
      <c r="H239" s="402"/>
      <c r="I239" s="403"/>
      <c r="J239" s="285" t="s">
        <v>1065</v>
      </c>
      <c r="K239" s="285" t="s">
        <v>719</v>
      </c>
      <c r="L239" s="402"/>
      <c r="M239" s="402"/>
      <c r="N239" s="402"/>
      <c r="O239" s="402"/>
      <c r="P239" s="463" t="s">
        <v>1134</v>
      </c>
    </row>
    <row r="240" spans="1:16" ht="21.75" customHeight="1" x14ac:dyDescent="0.35">
      <c r="A240" s="458" t="s">
        <v>796</v>
      </c>
      <c r="B240" s="456" t="s">
        <v>1135</v>
      </c>
      <c r="C240" s="459" t="s">
        <v>487</v>
      </c>
      <c r="D240" s="458" t="s">
        <v>796</v>
      </c>
      <c r="E240" s="408" t="s">
        <v>228</v>
      </c>
      <c r="F240" s="402" t="s">
        <v>947</v>
      </c>
      <c r="G240" s="402" t="s">
        <v>947</v>
      </c>
      <c r="H240" s="402"/>
      <c r="I240" s="403" t="s">
        <v>228</v>
      </c>
      <c r="J240" s="285" t="s">
        <v>1065</v>
      </c>
      <c r="K240" s="285" t="s">
        <v>719</v>
      </c>
      <c r="L240" s="402"/>
      <c r="M240" s="402"/>
      <c r="N240" s="402"/>
      <c r="O240" s="402"/>
      <c r="P240" s="402"/>
    </row>
    <row r="241" spans="1:16" ht="21.75" customHeight="1" x14ac:dyDescent="0.35">
      <c r="A241" s="455" t="s">
        <v>246</v>
      </c>
      <c r="B241" s="456" t="s">
        <v>1136</v>
      </c>
      <c r="C241" s="457" t="s">
        <v>308</v>
      </c>
      <c r="D241" s="455" t="s">
        <v>246</v>
      </c>
      <c r="E241" s="408" t="s">
        <v>228</v>
      </c>
      <c r="F241" s="402" t="s">
        <v>831</v>
      </c>
      <c r="G241" s="402" t="s">
        <v>831</v>
      </c>
      <c r="H241" s="402"/>
      <c r="I241" s="408" t="s">
        <v>228</v>
      </c>
      <c r="J241" s="284" t="s">
        <v>1065</v>
      </c>
      <c r="K241" s="285" t="s">
        <v>719</v>
      </c>
      <c r="L241" s="412"/>
      <c r="M241" s="402"/>
      <c r="N241" s="402"/>
      <c r="O241" s="402"/>
      <c r="P241" s="402"/>
    </row>
    <row r="242" spans="1:16" ht="21.75" customHeight="1" x14ac:dyDescent="0.35">
      <c r="A242" s="458" t="s">
        <v>246</v>
      </c>
      <c r="B242" s="456" t="s">
        <v>1137</v>
      </c>
      <c r="C242" s="459" t="s">
        <v>334</v>
      </c>
      <c r="D242" s="458" t="s">
        <v>246</v>
      </c>
      <c r="E242" s="408" t="s">
        <v>228</v>
      </c>
      <c r="F242" s="402" t="s">
        <v>721</v>
      </c>
      <c r="G242" s="409" t="s">
        <v>721</v>
      </c>
      <c r="H242" s="402"/>
      <c r="I242" s="403" t="s">
        <v>228</v>
      </c>
      <c r="J242" s="284" t="s">
        <v>1065</v>
      </c>
      <c r="K242" s="285" t="s">
        <v>719</v>
      </c>
      <c r="L242" s="412"/>
      <c r="M242" s="402"/>
      <c r="N242" s="402"/>
      <c r="O242" s="402"/>
      <c r="P242" s="402"/>
    </row>
    <row r="243" spans="1:16" ht="21.75" customHeight="1" x14ac:dyDescent="0.35">
      <c r="A243" s="455" t="s">
        <v>678</v>
      </c>
      <c r="B243" s="456" t="s">
        <v>1138</v>
      </c>
      <c r="C243" s="457" t="s">
        <v>470</v>
      </c>
      <c r="D243" s="455" t="s">
        <v>763</v>
      </c>
      <c r="E243" s="408" t="s">
        <v>228</v>
      </c>
      <c r="F243" s="402" t="s">
        <v>912</v>
      </c>
      <c r="G243" s="409" t="s">
        <v>934</v>
      </c>
      <c r="H243" s="402"/>
      <c r="I243" s="403" t="s">
        <v>228</v>
      </c>
      <c r="J243" s="285" t="s">
        <v>1065</v>
      </c>
      <c r="K243" s="285" t="s">
        <v>719</v>
      </c>
      <c r="L243" s="402"/>
      <c r="M243" s="402"/>
      <c r="N243" s="402"/>
      <c r="O243" s="402"/>
      <c r="P243" s="402"/>
    </row>
    <row r="244" spans="1:16" ht="21.75" customHeight="1" x14ac:dyDescent="0.35">
      <c r="A244" s="458" t="s">
        <v>782</v>
      </c>
      <c r="B244" s="456" t="s">
        <v>1139</v>
      </c>
      <c r="C244" s="459" t="s">
        <v>914</v>
      </c>
      <c r="D244" s="458" t="s">
        <v>782</v>
      </c>
      <c r="E244" s="402" t="s">
        <v>1133</v>
      </c>
      <c r="F244" s="402" t="s">
        <v>1133</v>
      </c>
      <c r="G244" s="409"/>
      <c r="H244" s="402"/>
      <c r="I244" s="403"/>
      <c r="J244" s="285" t="s">
        <v>1065</v>
      </c>
      <c r="K244" s="285" t="s">
        <v>719</v>
      </c>
      <c r="L244" s="402"/>
      <c r="M244" s="402"/>
      <c r="N244" s="402"/>
      <c r="O244" s="402"/>
      <c r="P244" s="463" t="s">
        <v>1134</v>
      </c>
    </row>
    <row r="245" spans="1:16" ht="21.75" customHeight="1" x14ac:dyDescent="0.35">
      <c r="A245" s="455" t="s">
        <v>782</v>
      </c>
      <c r="B245" s="456" t="s">
        <v>1140</v>
      </c>
      <c r="C245" s="457" t="s">
        <v>823</v>
      </c>
      <c r="D245" s="455" t="s">
        <v>782</v>
      </c>
      <c r="E245" s="408" t="s">
        <v>228</v>
      </c>
      <c r="F245" s="402" t="s">
        <v>1141</v>
      </c>
      <c r="G245" s="409" t="s">
        <v>1141</v>
      </c>
      <c r="H245" s="402"/>
      <c r="I245" s="403" t="s">
        <v>228</v>
      </c>
      <c r="J245" s="285" t="s">
        <v>1065</v>
      </c>
      <c r="K245" s="285" t="s">
        <v>719</v>
      </c>
      <c r="L245" s="402"/>
      <c r="M245" s="402"/>
      <c r="N245" s="402"/>
      <c r="O245" s="402"/>
      <c r="P245" s="402"/>
    </row>
    <row r="246" spans="1:16" ht="21.75" customHeight="1" x14ac:dyDescent="0.35">
      <c r="A246" s="458" t="s">
        <v>782</v>
      </c>
      <c r="B246" s="456" t="s">
        <v>1142</v>
      </c>
      <c r="C246" s="459" t="s">
        <v>889</v>
      </c>
      <c r="D246" s="458" t="s">
        <v>782</v>
      </c>
      <c r="E246" s="408" t="s">
        <v>228</v>
      </c>
      <c r="F246" s="402" t="s">
        <v>718</v>
      </c>
      <c r="G246" s="409" t="s">
        <v>718</v>
      </c>
      <c r="H246" s="402"/>
      <c r="I246" s="403" t="s">
        <v>228</v>
      </c>
      <c r="J246" s="285" t="s">
        <v>1065</v>
      </c>
      <c r="K246" s="285" t="s">
        <v>719</v>
      </c>
      <c r="L246" s="402"/>
      <c r="M246" s="402"/>
      <c r="N246" s="402"/>
      <c r="O246" s="402"/>
      <c r="P246" s="402"/>
    </row>
    <row r="247" spans="1:16" ht="21.75" customHeight="1" x14ac:dyDescent="0.35">
      <c r="A247" s="455" t="s">
        <v>246</v>
      </c>
      <c r="B247" s="456" t="s">
        <v>1143</v>
      </c>
      <c r="C247" s="457" t="s">
        <v>906</v>
      </c>
      <c r="D247" s="455" t="s">
        <v>246</v>
      </c>
      <c r="E247" s="408" t="s">
        <v>228</v>
      </c>
      <c r="F247" s="402" t="s">
        <v>852</v>
      </c>
      <c r="G247" s="409" t="s">
        <v>852</v>
      </c>
      <c r="H247" s="402"/>
      <c r="I247" s="403" t="s">
        <v>228</v>
      </c>
      <c r="J247" s="284" t="s">
        <v>1065</v>
      </c>
      <c r="K247" s="285" t="s">
        <v>719</v>
      </c>
      <c r="L247" s="412"/>
      <c r="M247" s="402"/>
      <c r="N247" s="402"/>
      <c r="O247" s="402"/>
      <c r="P247" s="402"/>
    </row>
    <row r="248" spans="1:16" ht="21.75" customHeight="1" x14ac:dyDescent="0.35">
      <c r="A248" s="455" t="s">
        <v>678</v>
      </c>
      <c r="B248" s="456" t="s">
        <v>1144</v>
      </c>
      <c r="C248" s="459" t="s">
        <v>897</v>
      </c>
      <c r="D248" s="458" t="s">
        <v>763</v>
      </c>
      <c r="E248" s="408" t="s">
        <v>228</v>
      </c>
      <c r="F248" s="402" t="s">
        <v>912</v>
      </c>
      <c r="G248" s="409" t="s">
        <v>912</v>
      </c>
      <c r="H248" s="402"/>
      <c r="I248" s="408" t="s">
        <v>228</v>
      </c>
      <c r="J248" s="285" t="s">
        <v>1065</v>
      </c>
      <c r="K248" s="285" t="s">
        <v>719</v>
      </c>
      <c r="L248" s="402"/>
      <c r="M248" s="402"/>
      <c r="N248" s="402"/>
      <c r="O248" s="402"/>
      <c r="P248" s="402"/>
    </row>
    <row r="249" spans="1:16" ht="21.75" customHeight="1" x14ac:dyDescent="0.35">
      <c r="A249" s="455" t="s">
        <v>775</v>
      </c>
      <c r="B249" s="456" t="s">
        <v>1145</v>
      </c>
      <c r="C249" s="457" t="s">
        <v>426</v>
      </c>
      <c r="D249" s="455" t="s">
        <v>775</v>
      </c>
      <c r="E249" s="408" t="s">
        <v>228</v>
      </c>
      <c r="F249" s="402" t="s">
        <v>828</v>
      </c>
      <c r="G249" s="409" t="s">
        <v>828</v>
      </c>
      <c r="H249" s="402"/>
      <c r="I249" s="403" t="s">
        <v>228</v>
      </c>
      <c r="J249" s="285" t="s">
        <v>1065</v>
      </c>
      <c r="K249" s="285" t="s">
        <v>719</v>
      </c>
      <c r="L249" s="402"/>
      <c r="M249" s="402"/>
      <c r="N249" s="402"/>
      <c r="O249" s="402"/>
      <c r="P249" s="402"/>
    </row>
    <row r="250" spans="1:16" ht="21.75" customHeight="1" x14ac:dyDescent="0.35">
      <c r="A250" s="455" t="s">
        <v>675</v>
      </c>
      <c r="B250" s="456" t="s">
        <v>1146</v>
      </c>
      <c r="C250" s="457" t="s">
        <v>675</v>
      </c>
      <c r="D250" s="455" t="s">
        <v>675</v>
      </c>
      <c r="E250" s="408" t="s">
        <v>228</v>
      </c>
      <c r="F250" s="402" t="s">
        <v>718</v>
      </c>
      <c r="G250" s="409" t="s">
        <v>718</v>
      </c>
      <c r="H250" s="402"/>
      <c r="I250" s="403" t="s">
        <v>228</v>
      </c>
      <c r="J250" s="285" t="s">
        <v>1065</v>
      </c>
      <c r="K250" s="285" t="s">
        <v>719</v>
      </c>
      <c r="L250" s="412"/>
      <c r="M250" s="402"/>
      <c r="N250" s="402"/>
      <c r="O250" s="402"/>
      <c r="P250" s="402"/>
    </row>
    <row r="251" spans="1:16" ht="21.75" customHeight="1" x14ac:dyDescent="0.35">
      <c r="A251" s="455" t="s">
        <v>246</v>
      </c>
      <c r="B251" s="456" t="s">
        <v>1147</v>
      </c>
      <c r="C251" s="457" t="s">
        <v>858</v>
      </c>
      <c r="D251" s="455" t="s">
        <v>246</v>
      </c>
      <c r="E251" s="408" t="s">
        <v>228</v>
      </c>
      <c r="F251" s="402" t="s">
        <v>718</v>
      </c>
      <c r="G251" s="409" t="s">
        <v>718</v>
      </c>
      <c r="H251" s="402"/>
      <c r="I251" s="403" t="s">
        <v>228</v>
      </c>
      <c r="J251" s="284" t="s">
        <v>1065</v>
      </c>
      <c r="K251" s="285" t="s">
        <v>719</v>
      </c>
      <c r="L251" s="412"/>
      <c r="M251" s="402"/>
      <c r="N251" s="402"/>
      <c r="O251" s="402"/>
      <c r="P251" s="402"/>
    </row>
    <row r="252" spans="1:16" ht="21.75" customHeight="1" thickBot="1" x14ac:dyDescent="0.4">
      <c r="A252" s="464" t="s">
        <v>675</v>
      </c>
      <c r="B252" s="465" t="s">
        <v>1148</v>
      </c>
      <c r="C252" s="466" t="s">
        <v>1059</v>
      </c>
      <c r="D252" s="464" t="s">
        <v>675</v>
      </c>
      <c r="E252" s="408" t="s">
        <v>228</v>
      </c>
      <c r="F252" s="402" t="s">
        <v>718</v>
      </c>
      <c r="G252" s="409" t="s">
        <v>718</v>
      </c>
      <c r="H252" s="402"/>
      <c r="I252" s="403" t="s">
        <v>228</v>
      </c>
      <c r="J252" s="285" t="s">
        <v>1065</v>
      </c>
      <c r="K252" s="285" t="s">
        <v>719</v>
      </c>
      <c r="L252" s="402"/>
      <c r="M252" s="402"/>
      <c r="N252" s="402"/>
      <c r="O252" s="402"/>
      <c r="P252" s="402"/>
    </row>
    <row r="253" spans="1:16" ht="21.75" customHeight="1" thickBot="1" x14ac:dyDescent="0.4">
      <c r="A253" s="391"/>
      <c r="B253" s="391" t="s">
        <v>1149</v>
      </c>
      <c r="C253" s="275"/>
      <c r="D253" s="275"/>
      <c r="E253" s="467"/>
      <c r="F253" s="468"/>
      <c r="G253" s="469"/>
      <c r="H253" s="468"/>
      <c r="I253" s="470"/>
      <c r="J253" s="396"/>
      <c r="K253" s="471"/>
      <c r="L253" s="468"/>
      <c r="M253" s="468"/>
      <c r="N253" s="468"/>
      <c r="O253" s="468"/>
      <c r="P253" s="468"/>
    </row>
    <row r="254" spans="1:16" ht="21.75" customHeight="1" x14ac:dyDescent="0.35">
      <c r="A254" s="472" t="s">
        <v>675</v>
      </c>
      <c r="B254" s="473" t="s">
        <v>1150</v>
      </c>
      <c r="C254" s="474" t="s">
        <v>994</v>
      </c>
      <c r="D254" s="472" t="s">
        <v>675</v>
      </c>
      <c r="E254" s="475" t="s">
        <v>228</v>
      </c>
      <c r="F254" s="476" t="s">
        <v>718</v>
      </c>
      <c r="G254" s="477" t="s">
        <v>718</v>
      </c>
      <c r="H254" s="476"/>
      <c r="I254" s="478" t="s">
        <v>228</v>
      </c>
      <c r="J254" s="285" t="s">
        <v>1065</v>
      </c>
      <c r="K254" s="285" t="s">
        <v>719</v>
      </c>
      <c r="L254" s="476"/>
      <c r="M254" s="476"/>
      <c r="N254" s="476"/>
      <c r="O254" s="476"/>
      <c r="P254" s="479"/>
    </row>
    <row r="255" spans="1:16" ht="21.75" customHeight="1" x14ac:dyDescent="0.35">
      <c r="A255" s="480" t="s">
        <v>775</v>
      </c>
      <c r="B255" s="481" t="s">
        <v>1151</v>
      </c>
      <c r="C255" s="482" t="s">
        <v>820</v>
      </c>
      <c r="D255" s="480" t="s">
        <v>775</v>
      </c>
      <c r="E255" s="403" t="s">
        <v>228</v>
      </c>
      <c r="F255" s="402" t="s">
        <v>947</v>
      </c>
      <c r="G255" s="402" t="s">
        <v>947</v>
      </c>
      <c r="H255" s="402"/>
      <c r="I255" s="403" t="s">
        <v>228</v>
      </c>
      <c r="J255" s="285" t="s">
        <v>1065</v>
      </c>
      <c r="K255" s="285" t="s">
        <v>719</v>
      </c>
      <c r="L255" s="402"/>
      <c r="M255" s="402"/>
      <c r="N255" s="402"/>
      <c r="O255" s="402"/>
      <c r="P255" s="463"/>
    </row>
    <row r="256" spans="1:16" ht="21.75" customHeight="1" x14ac:dyDescent="0.35">
      <c r="A256" s="483" t="s">
        <v>716</v>
      </c>
      <c r="B256" s="481" t="s">
        <v>1152</v>
      </c>
      <c r="C256" s="484" t="s">
        <v>855</v>
      </c>
      <c r="D256" s="483" t="s">
        <v>716</v>
      </c>
      <c r="E256" s="408" t="s">
        <v>228</v>
      </c>
      <c r="F256" s="402" t="s">
        <v>718</v>
      </c>
      <c r="G256" s="409" t="s">
        <v>718</v>
      </c>
      <c r="H256" s="402"/>
      <c r="I256" s="403" t="s">
        <v>228</v>
      </c>
      <c r="J256" s="284" t="s">
        <v>1065</v>
      </c>
      <c r="K256" s="285" t="s">
        <v>719</v>
      </c>
      <c r="L256" s="412"/>
      <c r="M256" s="402"/>
      <c r="N256" s="402"/>
      <c r="O256" s="402"/>
      <c r="P256" s="463"/>
    </row>
    <row r="257" spans="1:16" ht="21.75" customHeight="1" x14ac:dyDescent="0.35">
      <c r="A257" s="480" t="s">
        <v>246</v>
      </c>
      <c r="B257" s="481" t="s">
        <v>1153</v>
      </c>
      <c r="C257" s="482" t="s">
        <v>858</v>
      </c>
      <c r="D257" s="480" t="s">
        <v>246</v>
      </c>
      <c r="E257" s="408" t="s">
        <v>228</v>
      </c>
      <c r="F257" s="402" t="s">
        <v>831</v>
      </c>
      <c r="G257" s="402" t="s">
        <v>831</v>
      </c>
      <c r="H257" s="402"/>
      <c r="I257" s="408" t="s">
        <v>228</v>
      </c>
      <c r="J257" s="485" t="s">
        <v>1065</v>
      </c>
      <c r="K257" s="285" t="s">
        <v>719</v>
      </c>
      <c r="L257" s="412"/>
      <c r="M257" s="402"/>
      <c r="N257" s="402"/>
      <c r="O257" s="402"/>
      <c r="P257" s="463"/>
    </row>
    <row r="258" spans="1:16" ht="21.75" customHeight="1" x14ac:dyDescent="0.35">
      <c r="A258" s="483" t="s">
        <v>678</v>
      </c>
      <c r="B258" s="481" t="s">
        <v>1154</v>
      </c>
      <c r="C258" s="484" t="s">
        <v>916</v>
      </c>
      <c r="D258" s="483" t="s">
        <v>763</v>
      </c>
      <c r="E258" s="408" t="s">
        <v>231</v>
      </c>
      <c r="F258" s="402"/>
      <c r="G258" s="409"/>
      <c r="H258" s="402"/>
      <c r="I258" s="403"/>
      <c r="J258" s="285" t="s">
        <v>1065</v>
      </c>
      <c r="K258" s="285" t="s">
        <v>719</v>
      </c>
      <c r="L258" s="402"/>
      <c r="M258" s="402"/>
      <c r="N258" s="402"/>
      <c r="O258" s="402"/>
      <c r="P258" s="463"/>
    </row>
    <row r="259" spans="1:16" ht="21.75" customHeight="1" x14ac:dyDescent="0.35">
      <c r="A259" s="480" t="s">
        <v>675</v>
      </c>
      <c r="B259" s="481" t="s">
        <v>1155</v>
      </c>
      <c r="C259" s="482" t="s">
        <v>862</v>
      </c>
      <c r="D259" s="480" t="s">
        <v>675</v>
      </c>
      <c r="E259" s="408" t="s">
        <v>228</v>
      </c>
      <c r="F259" s="402" t="s">
        <v>718</v>
      </c>
      <c r="G259" s="409" t="s">
        <v>718</v>
      </c>
      <c r="H259" s="402"/>
      <c r="I259" s="403" t="s">
        <v>228</v>
      </c>
      <c r="J259" s="285" t="s">
        <v>1065</v>
      </c>
      <c r="K259" s="285" t="s">
        <v>719</v>
      </c>
      <c r="L259" s="402"/>
      <c r="M259" s="402"/>
      <c r="N259" s="402"/>
      <c r="O259" s="402"/>
      <c r="P259" s="463"/>
    </row>
    <row r="260" spans="1:16" ht="21.75" customHeight="1" x14ac:dyDescent="0.35">
      <c r="A260" s="483" t="s">
        <v>796</v>
      </c>
      <c r="B260" s="481" t="s">
        <v>1098</v>
      </c>
      <c r="C260" s="484" t="s">
        <v>398</v>
      </c>
      <c r="D260" s="483" t="s">
        <v>796</v>
      </c>
      <c r="E260" s="408" t="s">
        <v>231</v>
      </c>
      <c r="F260" s="402"/>
      <c r="G260" s="409"/>
      <c r="H260" s="402"/>
      <c r="I260" s="403"/>
      <c r="J260" s="285" t="s">
        <v>1065</v>
      </c>
      <c r="K260" s="285" t="s">
        <v>719</v>
      </c>
      <c r="L260" s="402"/>
      <c r="M260" s="402"/>
      <c r="N260" s="402"/>
      <c r="O260" s="402"/>
      <c r="P260" s="463"/>
    </row>
    <row r="261" spans="1:16" ht="21.75" customHeight="1" x14ac:dyDescent="0.35">
      <c r="A261" s="480" t="s">
        <v>796</v>
      </c>
      <c r="B261" s="481" t="s">
        <v>1156</v>
      </c>
      <c r="C261" s="482" t="s">
        <v>417</v>
      </c>
      <c r="D261" s="480" t="s">
        <v>796</v>
      </c>
      <c r="E261" s="408" t="s">
        <v>228</v>
      </c>
      <c r="F261" s="402" t="s">
        <v>718</v>
      </c>
      <c r="G261" s="409" t="s">
        <v>718</v>
      </c>
      <c r="H261" s="402"/>
      <c r="I261" s="403" t="s">
        <v>228</v>
      </c>
      <c r="J261" s="285" t="s">
        <v>1065</v>
      </c>
      <c r="K261" s="285" t="s">
        <v>719</v>
      </c>
      <c r="L261" s="402"/>
      <c r="M261" s="402"/>
      <c r="N261" s="402"/>
      <c r="O261" s="402"/>
      <c r="P261" s="463"/>
    </row>
    <row r="262" spans="1:16" ht="21.75" customHeight="1" x14ac:dyDescent="0.35">
      <c r="A262" s="483" t="s">
        <v>716</v>
      </c>
      <c r="B262" s="481" t="s">
        <v>1157</v>
      </c>
      <c r="C262" s="482" t="s">
        <v>1020</v>
      </c>
      <c r="D262" s="483" t="s">
        <v>716</v>
      </c>
      <c r="E262" s="408" t="s">
        <v>228</v>
      </c>
      <c r="F262" s="402" t="s">
        <v>831</v>
      </c>
      <c r="G262" s="409" t="s">
        <v>831</v>
      </c>
      <c r="H262" s="402"/>
      <c r="I262" s="408" t="s">
        <v>228</v>
      </c>
      <c r="J262" s="284" t="s">
        <v>1065</v>
      </c>
      <c r="K262" s="285" t="s">
        <v>719</v>
      </c>
      <c r="L262" s="412"/>
      <c r="M262" s="402"/>
      <c r="N262" s="402"/>
      <c r="O262" s="402"/>
      <c r="P262" s="463"/>
    </row>
    <row r="263" spans="1:16" ht="21.75" customHeight="1" x14ac:dyDescent="0.35">
      <c r="A263" s="480" t="s">
        <v>716</v>
      </c>
      <c r="B263" s="481" t="s">
        <v>1158</v>
      </c>
      <c r="C263" s="482" t="s">
        <v>1020</v>
      </c>
      <c r="D263" s="480" t="s">
        <v>716</v>
      </c>
      <c r="E263" s="408" t="s">
        <v>228</v>
      </c>
      <c r="F263" s="402" t="s">
        <v>898</v>
      </c>
      <c r="G263" s="409" t="s">
        <v>934</v>
      </c>
      <c r="H263" s="402"/>
      <c r="I263" s="403" t="s">
        <v>228</v>
      </c>
      <c r="J263" s="284" t="s">
        <v>1065</v>
      </c>
      <c r="K263" s="285" t="s">
        <v>719</v>
      </c>
      <c r="L263" s="412"/>
      <c r="M263" s="402"/>
      <c r="N263" s="402"/>
      <c r="O263" s="402"/>
      <c r="P263" s="463"/>
    </row>
    <row r="264" spans="1:16" ht="21.75" customHeight="1" x14ac:dyDescent="0.35">
      <c r="A264" s="483" t="s">
        <v>675</v>
      </c>
      <c r="B264" s="481" t="s">
        <v>1159</v>
      </c>
      <c r="C264" s="484" t="s">
        <v>386</v>
      </c>
      <c r="D264" s="483" t="s">
        <v>675</v>
      </c>
      <c r="E264" s="408" t="s">
        <v>228</v>
      </c>
      <c r="F264" s="402" t="s">
        <v>1160</v>
      </c>
      <c r="G264" s="409"/>
      <c r="H264" s="402"/>
      <c r="I264" s="403"/>
      <c r="J264" s="285" t="s">
        <v>1065</v>
      </c>
      <c r="K264" s="285" t="s">
        <v>719</v>
      </c>
      <c r="L264" s="462" t="s">
        <v>1033</v>
      </c>
      <c r="M264" s="402"/>
      <c r="N264" s="402"/>
      <c r="O264" s="402"/>
      <c r="P264" s="463"/>
    </row>
    <row r="265" spans="1:16" ht="21.75" customHeight="1" x14ac:dyDescent="0.35">
      <c r="A265" s="480" t="s">
        <v>775</v>
      </c>
      <c r="B265" s="481" t="s">
        <v>950</v>
      </c>
      <c r="C265" s="482" t="s">
        <v>426</v>
      </c>
      <c r="D265" s="480" t="s">
        <v>775</v>
      </c>
      <c r="E265" s="408" t="s">
        <v>228</v>
      </c>
      <c r="F265" s="402" t="s">
        <v>737</v>
      </c>
      <c r="G265" s="486" t="s">
        <v>1161</v>
      </c>
      <c r="H265" s="402"/>
      <c r="I265" s="403" t="s">
        <v>228</v>
      </c>
      <c r="J265" s="285" t="s">
        <v>1065</v>
      </c>
      <c r="K265" s="285" t="s">
        <v>719</v>
      </c>
      <c r="L265" s="432" t="s">
        <v>1162</v>
      </c>
      <c r="M265" s="402"/>
      <c r="N265" s="402"/>
      <c r="O265" s="402"/>
      <c r="P265" s="463"/>
    </row>
    <row r="266" spans="1:16" ht="21.75" customHeight="1" x14ac:dyDescent="0.35">
      <c r="A266" s="483" t="s">
        <v>716</v>
      </c>
      <c r="B266" s="481" t="s">
        <v>1163</v>
      </c>
      <c r="C266" s="484" t="s">
        <v>928</v>
      </c>
      <c r="D266" s="483" t="s">
        <v>716</v>
      </c>
      <c r="E266" s="408" t="s">
        <v>228</v>
      </c>
      <c r="F266" s="402" t="s">
        <v>718</v>
      </c>
      <c r="G266" s="409" t="s">
        <v>718</v>
      </c>
      <c r="H266" s="402"/>
      <c r="I266" s="403" t="s">
        <v>228</v>
      </c>
      <c r="J266" s="284" t="s">
        <v>1065</v>
      </c>
      <c r="K266" s="285" t="s">
        <v>719</v>
      </c>
      <c r="L266" s="412"/>
      <c r="M266" s="402"/>
      <c r="N266" s="402"/>
      <c r="O266" s="402"/>
      <c r="P266" s="463"/>
    </row>
    <row r="267" spans="1:16" ht="21.75" customHeight="1" x14ac:dyDescent="0.35">
      <c r="A267" s="480" t="s">
        <v>246</v>
      </c>
      <c r="B267" s="481" t="s">
        <v>1164</v>
      </c>
      <c r="C267" s="482" t="s">
        <v>323</v>
      </c>
      <c r="D267" s="480" t="s">
        <v>246</v>
      </c>
      <c r="E267" s="408" t="s">
        <v>228</v>
      </c>
      <c r="F267" s="402" t="s">
        <v>1165</v>
      </c>
      <c r="G267" s="409"/>
      <c r="H267" s="402"/>
      <c r="I267" s="408" t="s">
        <v>228</v>
      </c>
      <c r="J267" s="284" t="s">
        <v>1065</v>
      </c>
      <c r="K267" s="285" t="s">
        <v>719</v>
      </c>
      <c r="L267" s="412"/>
      <c r="M267" s="402"/>
      <c r="N267" s="402"/>
      <c r="O267" s="402"/>
      <c r="P267" s="463"/>
    </row>
    <row r="268" spans="1:16" ht="21.75" customHeight="1" x14ac:dyDescent="0.35">
      <c r="A268" s="483" t="s">
        <v>782</v>
      </c>
      <c r="B268" s="481" t="s">
        <v>1166</v>
      </c>
      <c r="C268" s="484" t="s">
        <v>849</v>
      </c>
      <c r="D268" s="483" t="s">
        <v>782</v>
      </c>
      <c r="E268" s="408" t="s">
        <v>228</v>
      </c>
      <c r="F268" s="402" t="s">
        <v>828</v>
      </c>
      <c r="G268" s="409" t="s">
        <v>828</v>
      </c>
      <c r="H268" s="402"/>
      <c r="I268" s="403" t="s">
        <v>228</v>
      </c>
      <c r="J268" s="285" t="s">
        <v>1065</v>
      </c>
      <c r="K268" s="285" t="s">
        <v>719</v>
      </c>
      <c r="L268" s="402"/>
      <c r="M268" s="402"/>
      <c r="N268" s="402"/>
      <c r="O268" s="402"/>
      <c r="P268" s="463" t="s">
        <v>1167</v>
      </c>
    </row>
    <row r="269" spans="1:16" ht="21.75" customHeight="1" x14ac:dyDescent="0.35">
      <c r="A269" s="480" t="s">
        <v>675</v>
      </c>
      <c r="B269" s="481" t="s">
        <v>1168</v>
      </c>
      <c r="C269" s="482" t="s">
        <v>1005</v>
      </c>
      <c r="D269" s="480" t="s">
        <v>675</v>
      </c>
      <c r="E269" s="408" t="s">
        <v>228</v>
      </c>
      <c r="F269" s="402" t="s">
        <v>740</v>
      </c>
      <c r="G269" s="409" t="s">
        <v>740</v>
      </c>
      <c r="H269" s="402"/>
      <c r="I269" s="403" t="s">
        <v>228</v>
      </c>
      <c r="J269" s="285" t="s">
        <v>1065</v>
      </c>
      <c r="K269" s="285" t="s">
        <v>719</v>
      </c>
      <c r="L269" s="402"/>
      <c r="M269" s="402"/>
      <c r="N269" s="402"/>
      <c r="O269" s="402"/>
      <c r="P269" s="463"/>
    </row>
    <row r="270" spans="1:16" ht="21.75" customHeight="1" x14ac:dyDescent="0.35">
      <c r="A270" s="487" t="s">
        <v>782</v>
      </c>
      <c r="B270" s="481" t="s">
        <v>1131</v>
      </c>
      <c r="C270" s="482" t="s">
        <v>1169</v>
      </c>
      <c r="D270" s="487" t="s">
        <v>782</v>
      </c>
      <c r="E270" s="402" t="s">
        <v>1133</v>
      </c>
      <c r="F270" s="402" t="s">
        <v>1133</v>
      </c>
      <c r="G270" s="409"/>
      <c r="H270" s="402"/>
      <c r="I270" s="403"/>
      <c r="J270" s="285" t="s">
        <v>1065</v>
      </c>
      <c r="K270" s="285" t="s">
        <v>719</v>
      </c>
      <c r="L270" s="402"/>
      <c r="M270" s="402"/>
      <c r="N270" s="402"/>
      <c r="O270" s="402"/>
      <c r="P270" s="463" t="s">
        <v>1134</v>
      </c>
    </row>
    <row r="271" spans="1:16" ht="21.75" customHeight="1" x14ac:dyDescent="0.35">
      <c r="A271" s="488" t="s">
        <v>678</v>
      </c>
      <c r="B271" s="481" t="s">
        <v>1170</v>
      </c>
      <c r="C271" s="489" t="s">
        <v>1171</v>
      </c>
      <c r="D271" s="488" t="s">
        <v>763</v>
      </c>
      <c r="E271" s="408" t="s">
        <v>231</v>
      </c>
      <c r="F271" s="402"/>
      <c r="G271" s="409"/>
      <c r="H271" s="402"/>
      <c r="I271" s="403"/>
      <c r="J271" s="285" t="s">
        <v>1065</v>
      </c>
      <c r="K271" s="285" t="s">
        <v>719</v>
      </c>
      <c r="L271" s="402"/>
      <c r="M271" s="402"/>
      <c r="N271" s="402"/>
      <c r="O271" s="402"/>
      <c r="P271" s="463"/>
    </row>
    <row r="272" spans="1:16" ht="21.75" customHeight="1" x14ac:dyDescent="0.35">
      <c r="A272" s="488" t="s">
        <v>782</v>
      </c>
      <c r="B272" s="490" t="s">
        <v>1172</v>
      </c>
      <c r="C272" s="491" t="s">
        <v>889</v>
      </c>
      <c r="D272" s="488" t="s">
        <v>782</v>
      </c>
      <c r="E272" s="408" t="s">
        <v>228</v>
      </c>
      <c r="F272" s="402" t="s">
        <v>718</v>
      </c>
      <c r="G272" s="409" t="s">
        <v>718</v>
      </c>
      <c r="H272" s="402"/>
      <c r="I272" s="403" t="s">
        <v>228</v>
      </c>
      <c r="J272" s="285" t="s">
        <v>1065</v>
      </c>
      <c r="K272" s="285" t="s">
        <v>719</v>
      </c>
      <c r="L272" s="402"/>
      <c r="M272" s="402"/>
      <c r="N272" s="402"/>
      <c r="O272" s="402"/>
      <c r="P272" s="463"/>
    </row>
    <row r="273" spans="1:16" ht="21.75" customHeight="1" x14ac:dyDescent="0.35">
      <c r="A273" s="488" t="s">
        <v>775</v>
      </c>
      <c r="B273" s="492" t="s">
        <v>1173</v>
      </c>
      <c r="C273" s="489" t="s">
        <v>426</v>
      </c>
      <c r="D273" s="488" t="s">
        <v>775</v>
      </c>
      <c r="E273" s="408" t="s">
        <v>231</v>
      </c>
      <c r="F273" s="402"/>
      <c r="G273" s="409"/>
      <c r="H273" s="402"/>
      <c r="I273" s="403"/>
      <c r="J273" s="285" t="s">
        <v>1065</v>
      </c>
      <c r="K273" s="285" t="s">
        <v>719</v>
      </c>
      <c r="L273" s="402"/>
      <c r="M273" s="402"/>
      <c r="N273" s="402"/>
      <c r="O273" s="402"/>
      <c r="P273" s="463"/>
    </row>
    <row r="274" spans="1:16" ht="21.75" customHeight="1" thickBot="1" x14ac:dyDescent="0.4">
      <c r="A274" s="493" t="s">
        <v>775</v>
      </c>
      <c r="B274" s="494" t="s">
        <v>1174</v>
      </c>
      <c r="C274" s="495" t="s">
        <v>820</v>
      </c>
      <c r="D274" s="493" t="s">
        <v>775</v>
      </c>
      <c r="E274" s="496" t="s">
        <v>228</v>
      </c>
      <c r="F274" s="497" t="s">
        <v>718</v>
      </c>
      <c r="G274" s="498" t="s">
        <v>718</v>
      </c>
      <c r="H274" s="497"/>
      <c r="I274" s="499" t="s">
        <v>228</v>
      </c>
      <c r="J274" s="285" t="s">
        <v>1065</v>
      </c>
      <c r="K274" s="285" t="s">
        <v>719</v>
      </c>
      <c r="L274" s="497"/>
      <c r="M274" s="497"/>
      <c r="N274" s="497"/>
      <c r="O274" s="497"/>
      <c r="P274" s="500"/>
    </row>
    <row r="275" spans="1:16" ht="21.75" customHeight="1" x14ac:dyDescent="0.35">
      <c r="A275" s="501"/>
      <c r="B275" s="502"/>
      <c r="C275" s="502"/>
      <c r="D275" s="502"/>
      <c r="E275" s="503"/>
      <c r="F275" s="504"/>
      <c r="G275" s="505"/>
      <c r="H275" s="504"/>
      <c r="I275" s="506"/>
      <c r="J275" s="504"/>
      <c r="K275" s="504"/>
      <c r="L275" s="504"/>
      <c r="M275" s="504"/>
      <c r="N275" s="504"/>
      <c r="O275" s="504"/>
      <c r="P275" s="504"/>
    </row>
    <row r="276" spans="1:16" ht="21.75" customHeight="1" x14ac:dyDescent="0.35">
      <c r="A276" s="507"/>
      <c r="B276" s="508"/>
      <c r="C276" s="508"/>
      <c r="D276" s="508"/>
      <c r="E276" s="509"/>
      <c r="F276" s="402"/>
      <c r="G276" s="510"/>
      <c r="H276" s="402"/>
      <c r="I276" s="409"/>
      <c r="J276" s="402"/>
      <c r="K276" s="402"/>
      <c r="L276" s="402"/>
      <c r="M276" s="402"/>
      <c r="N276" s="402"/>
      <c r="O276" s="402"/>
      <c r="P276" s="402"/>
    </row>
    <row r="277" spans="1:16" ht="21.75" customHeight="1" x14ac:dyDescent="0.35">
      <c r="A277" s="507"/>
      <c r="B277" s="508"/>
      <c r="C277" s="508"/>
      <c r="D277" s="508"/>
      <c r="E277" s="509"/>
      <c r="F277" s="402"/>
      <c r="G277" s="510"/>
      <c r="H277" s="402"/>
      <c r="I277" s="409"/>
      <c r="J277" s="402"/>
      <c r="K277" s="402"/>
      <c r="L277" s="402"/>
      <c r="M277" s="402"/>
      <c r="N277" s="402"/>
      <c r="O277" s="402"/>
      <c r="P277" s="402"/>
    </row>
    <row r="278" spans="1:16" ht="21.75" customHeight="1" x14ac:dyDescent="0.35">
      <c r="A278" s="507"/>
      <c r="B278" s="508"/>
      <c r="C278" s="508"/>
      <c r="D278" s="508"/>
      <c r="E278" s="509"/>
      <c r="F278" s="402"/>
      <c r="G278" s="510"/>
      <c r="H278" s="402"/>
      <c r="I278" s="409"/>
      <c r="J278" s="402"/>
      <c r="K278" s="402"/>
      <c r="L278" s="402"/>
      <c r="M278" s="402"/>
      <c r="N278" s="402"/>
      <c r="O278" s="402"/>
      <c r="P278" s="402"/>
    </row>
    <row r="279" spans="1:16" ht="21.75" customHeight="1" x14ac:dyDescent="0.35">
      <c r="A279" s="507"/>
      <c r="B279" s="508"/>
      <c r="C279" s="508"/>
      <c r="D279" s="508"/>
      <c r="E279" s="509"/>
      <c r="F279" s="402"/>
      <c r="G279" s="510"/>
      <c r="H279" s="402"/>
      <c r="I279" s="409"/>
      <c r="J279" s="402"/>
      <c r="K279" s="402"/>
      <c r="L279" s="402"/>
      <c r="M279" s="402"/>
      <c r="N279" s="402"/>
      <c r="O279" s="402"/>
      <c r="P279" s="402"/>
    </row>
    <row r="280" spans="1:16" ht="21.75" customHeight="1" x14ac:dyDescent="0.35">
      <c r="A280" s="507"/>
      <c r="B280" s="508"/>
      <c r="C280" s="508"/>
      <c r="D280" s="508"/>
      <c r="E280" s="509"/>
      <c r="F280" s="402"/>
      <c r="G280" s="510"/>
      <c r="H280" s="402"/>
      <c r="I280" s="409"/>
      <c r="J280" s="402"/>
      <c r="K280" s="402"/>
      <c r="L280" s="402"/>
      <c r="M280" s="402"/>
      <c r="N280" s="402"/>
      <c r="O280" s="402"/>
      <c r="P280" s="402"/>
    </row>
    <row r="281" spans="1:16" ht="21.75" customHeight="1" x14ac:dyDescent="0.35">
      <c r="A281" s="507"/>
      <c r="B281" s="508"/>
      <c r="C281" s="508"/>
      <c r="D281" s="508"/>
      <c r="E281" s="509"/>
      <c r="F281" s="402"/>
      <c r="G281" s="510"/>
      <c r="H281" s="402"/>
      <c r="I281" s="409"/>
      <c r="J281" s="402"/>
      <c r="K281" s="402"/>
      <c r="L281" s="402"/>
      <c r="M281" s="402"/>
      <c r="N281" s="402"/>
      <c r="O281" s="402"/>
      <c r="P281" s="402"/>
    </row>
    <row r="282" spans="1:16" ht="21.75" customHeight="1" x14ac:dyDescent="0.35">
      <c r="A282" s="507"/>
      <c r="B282" s="508"/>
      <c r="C282" s="508"/>
      <c r="D282" s="508"/>
      <c r="E282" s="509"/>
      <c r="F282" s="402"/>
      <c r="G282" s="510"/>
      <c r="H282" s="402"/>
      <c r="I282" s="409"/>
      <c r="J282" s="402"/>
      <c r="K282" s="402"/>
      <c r="L282" s="402"/>
      <c r="M282" s="402"/>
      <c r="N282" s="402"/>
      <c r="O282" s="402"/>
      <c r="P282" s="402"/>
    </row>
    <row r="283" spans="1:16" ht="21.75" customHeight="1" x14ac:dyDescent="0.35">
      <c r="A283" s="507"/>
      <c r="B283" s="508"/>
      <c r="C283" s="508"/>
      <c r="D283" s="508"/>
      <c r="E283" s="509"/>
      <c r="F283" s="402"/>
      <c r="G283" s="510"/>
      <c r="H283" s="402"/>
      <c r="I283" s="409"/>
      <c r="J283" s="402"/>
      <c r="K283" s="402"/>
      <c r="L283" s="402"/>
      <c r="M283" s="402"/>
      <c r="N283" s="402"/>
      <c r="O283" s="402"/>
      <c r="P283" s="402"/>
    </row>
    <row r="284" spans="1:16" ht="21.75" customHeight="1" x14ac:dyDescent="0.35">
      <c r="A284" s="507"/>
      <c r="B284" s="508"/>
      <c r="C284" s="508"/>
      <c r="D284" s="508"/>
      <c r="E284" s="509"/>
      <c r="F284" s="402"/>
      <c r="G284" s="510"/>
      <c r="H284" s="402"/>
      <c r="I284" s="409"/>
      <c r="J284" s="402"/>
      <c r="K284" s="402"/>
      <c r="L284" s="402"/>
      <c r="M284" s="402"/>
      <c r="N284" s="402"/>
      <c r="O284" s="402"/>
      <c r="P284" s="402"/>
    </row>
    <row r="285" spans="1:16" ht="21.75" customHeight="1" x14ac:dyDescent="0.35">
      <c r="A285" s="507"/>
      <c r="B285" s="508"/>
      <c r="C285" s="508"/>
      <c r="D285" s="508"/>
      <c r="E285" s="509"/>
      <c r="F285" s="402"/>
      <c r="G285" s="510"/>
      <c r="H285" s="402"/>
      <c r="I285" s="409"/>
      <c r="J285" s="402"/>
      <c r="K285" s="402"/>
      <c r="L285" s="402"/>
      <c r="M285" s="402"/>
      <c r="N285" s="402"/>
      <c r="O285" s="402"/>
      <c r="P285" s="402"/>
    </row>
    <row r="286" spans="1:16" ht="21.75" customHeight="1" x14ac:dyDescent="0.35">
      <c r="A286" s="507"/>
      <c r="B286" s="508"/>
      <c r="C286" s="508"/>
      <c r="D286" s="508"/>
      <c r="E286" s="509"/>
      <c r="F286" s="402"/>
      <c r="G286" s="510"/>
      <c r="H286" s="402"/>
      <c r="I286" s="409"/>
      <c r="J286" s="402"/>
      <c r="K286" s="402"/>
      <c r="L286" s="402"/>
      <c r="M286" s="402"/>
      <c r="N286" s="402"/>
      <c r="O286" s="402"/>
      <c r="P286" s="402"/>
    </row>
    <row r="287" spans="1:16" ht="21.75" customHeight="1" x14ac:dyDescent="0.35">
      <c r="A287" s="507"/>
      <c r="B287" s="508"/>
      <c r="C287" s="508"/>
      <c r="D287" s="508"/>
      <c r="E287" s="509"/>
      <c r="F287" s="402"/>
      <c r="G287" s="510"/>
      <c r="H287" s="402"/>
      <c r="I287" s="409"/>
      <c r="J287" s="402"/>
      <c r="K287" s="402"/>
      <c r="L287" s="402"/>
      <c r="M287" s="402"/>
      <c r="N287" s="402"/>
      <c r="O287" s="402"/>
      <c r="P287" s="402"/>
    </row>
    <row r="288" spans="1:16" ht="21.75" customHeight="1" x14ac:dyDescent="0.35">
      <c r="A288" s="507"/>
      <c r="B288" s="508"/>
      <c r="C288" s="508"/>
      <c r="D288" s="508"/>
      <c r="E288" s="509"/>
      <c r="F288" s="402"/>
      <c r="G288" s="510"/>
      <c r="H288" s="402"/>
      <c r="I288" s="409"/>
      <c r="J288" s="402"/>
      <c r="K288" s="402"/>
      <c r="L288" s="402"/>
      <c r="M288" s="402"/>
      <c r="N288" s="402"/>
      <c r="O288" s="402"/>
      <c r="P288" s="402"/>
    </row>
    <row r="289" spans="1:16" ht="21.75" customHeight="1" x14ac:dyDescent="0.35">
      <c r="A289" s="507"/>
      <c r="B289" s="508"/>
      <c r="C289" s="508"/>
      <c r="D289" s="508"/>
      <c r="E289" s="509"/>
      <c r="F289" s="402"/>
      <c r="G289" s="510"/>
      <c r="H289" s="402"/>
      <c r="I289" s="409"/>
      <c r="J289" s="402"/>
      <c r="K289" s="402"/>
      <c r="L289" s="402"/>
      <c r="M289" s="402"/>
      <c r="N289" s="402"/>
      <c r="O289" s="402"/>
      <c r="P289" s="402"/>
    </row>
    <row r="290" spans="1:16" ht="21.75" customHeight="1" x14ac:dyDescent="0.35">
      <c r="A290" s="507"/>
      <c r="B290" s="508"/>
      <c r="C290" s="508"/>
      <c r="D290" s="508"/>
      <c r="E290" s="509"/>
      <c r="F290" s="402"/>
      <c r="G290" s="510"/>
      <c r="H290" s="402"/>
      <c r="I290" s="409"/>
      <c r="J290" s="402"/>
      <c r="K290" s="402"/>
      <c r="L290" s="402"/>
      <c r="M290" s="402"/>
      <c r="N290" s="402"/>
      <c r="O290" s="402"/>
      <c r="P290" s="402"/>
    </row>
    <row r="291" spans="1:16" ht="21.75" customHeight="1" x14ac:dyDescent="0.35">
      <c r="A291" s="507"/>
      <c r="B291" s="508"/>
      <c r="C291" s="508"/>
      <c r="D291" s="508"/>
      <c r="E291" s="509"/>
      <c r="F291" s="402"/>
      <c r="G291" s="510"/>
      <c r="H291" s="402"/>
      <c r="I291" s="409"/>
      <c r="J291" s="402"/>
      <c r="K291" s="402"/>
      <c r="L291" s="402"/>
      <c r="M291" s="402"/>
      <c r="N291" s="402"/>
      <c r="O291" s="402"/>
      <c r="P291" s="402"/>
    </row>
    <row r="292" spans="1:16" ht="21.75" customHeight="1" x14ac:dyDescent="0.35">
      <c r="A292" s="507"/>
      <c r="B292" s="508"/>
      <c r="C292" s="508"/>
      <c r="D292" s="508"/>
      <c r="E292" s="509"/>
      <c r="F292" s="402"/>
      <c r="G292" s="510"/>
      <c r="H292" s="402"/>
      <c r="I292" s="409"/>
      <c r="J292" s="402"/>
      <c r="K292" s="402"/>
      <c r="L292" s="402"/>
      <c r="M292" s="402"/>
      <c r="N292" s="402"/>
      <c r="O292" s="402"/>
      <c r="P292" s="402"/>
    </row>
    <row r="293" spans="1:16" ht="21.75" customHeight="1" x14ac:dyDescent="0.35">
      <c r="A293" s="507"/>
      <c r="B293" s="508"/>
      <c r="C293" s="508"/>
      <c r="D293" s="508"/>
      <c r="E293" s="509"/>
      <c r="F293" s="402"/>
      <c r="G293" s="510"/>
      <c r="H293" s="402"/>
      <c r="I293" s="409"/>
      <c r="J293" s="402"/>
      <c r="K293" s="402"/>
      <c r="L293" s="402"/>
      <c r="M293" s="402"/>
      <c r="N293" s="402"/>
      <c r="O293" s="402"/>
      <c r="P293" s="402"/>
    </row>
    <row r="294" spans="1:16" ht="21.75" customHeight="1" x14ac:dyDescent="0.35">
      <c r="A294" s="507"/>
      <c r="B294" s="508"/>
      <c r="C294" s="508"/>
      <c r="D294" s="508"/>
      <c r="E294" s="509"/>
      <c r="F294" s="402"/>
      <c r="G294" s="510"/>
      <c r="H294" s="402"/>
      <c r="I294" s="409"/>
      <c r="J294" s="402"/>
      <c r="K294" s="402"/>
      <c r="L294" s="402"/>
      <c r="M294" s="402"/>
      <c r="N294" s="402"/>
      <c r="O294" s="402"/>
      <c r="P294" s="402"/>
    </row>
    <row r="295" spans="1:16" ht="21.75" customHeight="1" x14ac:dyDescent="0.35">
      <c r="A295" s="507"/>
      <c r="B295" s="508"/>
      <c r="C295" s="508"/>
      <c r="D295" s="508"/>
      <c r="E295" s="509"/>
      <c r="F295" s="402"/>
      <c r="G295" s="510"/>
      <c r="H295" s="402"/>
      <c r="I295" s="409"/>
      <c r="J295" s="402"/>
      <c r="K295" s="402"/>
      <c r="L295" s="402"/>
      <c r="M295" s="402"/>
      <c r="N295" s="402"/>
      <c r="O295" s="402"/>
      <c r="P295" s="402"/>
    </row>
    <row r="296" spans="1:16" ht="21.75" customHeight="1" x14ac:dyDescent="0.35">
      <c r="A296" s="507"/>
      <c r="B296" s="508"/>
      <c r="C296" s="508"/>
      <c r="D296" s="508"/>
      <c r="E296" s="509"/>
      <c r="F296" s="402"/>
      <c r="G296" s="510"/>
      <c r="H296" s="402"/>
      <c r="I296" s="409"/>
      <c r="J296" s="402"/>
      <c r="K296" s="402"/>
      <c r="L296" s="402"/>
      <c r="M296" s="402"/>
      <c r="N296" s="402"/>
      <c r="O296" s="402"/>
      <c r="P296" s="402"/>
    </row>
    <row r="297" spans="1:16" ht="21.75" customHeight="1" x14ac:dyDescent="0.35">
      <c r="A297" s="507"/>
      <c r="B297" s="508"/>
      <c r="C297" s="508"/>
      <c r="D297" s="508"/>
      <c r="E297" s="509"/>
      <c r="F297" s="402"/>
      <c r="G297" s="510"/>
      <c r="H297" s="402"/>
      <c r="I297" s="409"/>
      <c r="J297" s="402"/>
      <c r="K297" s="402"/>
      <c r="L297" s="402"/>
      <c r="M297" s="402"/>
      <c r="N297" s="402"/>
      <c r="O297" s="402"/>
      <c r="P297" s="402"/>
    </row>
    <row r="298" spans="1:16" ht="21.75" customHeight="1" x14ac:dyDescent="0.35">
      <c r="A298" s="507"/>
      <c r="B298" s="508"/>
      <c r="C298" s="508"/>
      <c r="D298" s="508"/>
      <c r="E298" s="509"/>
      <c r="F298" s="402"/>
      <c r="G298" s="510"/>
      <c r="H298" s="402"/>
      <c r="I298" s="409"/>
      <c r="J298" s="402"/>
      <c r="K298" s="402"/>
      <c r="L298" s="402"/>
      <c r="M298" s="402"/>
      <c r="N298" s="402"/>
      <c r="O298" s="402"/>
      <c r="P298" s="402"/>
    </row>
    <row r="299" spans="1:16" ht="21.75" customHeight="1" x14ac:dyDescent="0.35">
      <c r="A299" s="507"/>
      <c r="B299" s="508"/>
      <c r="C299" s="508"/>
      <c r="D299" s="508"/>
      <c r="E299" s="509"/>
      <c r="F299" s="402"/>
      <c r="G299" s="510"/>
      <c r="H299" s="402"/>
      <c r="I299" s="409"/>
      <c r="J299" s="402"/>
      <c r="K299" s="402"/>
      <c r="L299" s="402"/>
      <c r="M299" s="402"/>
      <c r="N299" s="402"/>
      <c r="O299" s="402"/>
      <c r="P299" s="402"/>
    </row>
    <row r="300" spans="1:16" ht="21.75" customHeight="1" x14ac:dyDescent="0.35">
      <c r="A300" s="507"/>
      <c r="B300" s="508"/>
      <c r="C300" s="508"/>
      <c r="D300" s="508"/>
      <c r="E300" s="509"/>
      <c r="F300" s="402"/>
      <c r="G300" s="510"/>
      <c r="H300" s="402"/>
      <c r="I300" s="409"/>
      <c r="J300" s="402"/>
      <c r="K300" s="402"/>
      <c r="L300" s="402"/>
      <c r="M300" s="402"/>
      <c r="N300" s="402"/>
      <c r="O300" s="402"/>
      <c r="P300" s="402"/>
    </row>
    <row r="301" spans="1:16" ht="21.75" customHeight="1" x14ac:dyDescent="0.35">
      <c r="A301" s="507"/>
      <c r="B301" s="508"/>
      <c r="C301" s="508"/>
      <c r="D301" s="508"/>
      <c r="E301" s="509"/>
      <c r="F301" s="402"/>
      <c r="G301" s="510"/>
      <c r="H301" s="402"/>
      <c r="I301" s="409"/>
      <c r="J301" s="402"/>
      <c r="K301" s="402"/>
      <c r="L301" s="402"/>
      <c r="M301" s="402"/>
      <c r="N301" s="402"/>
      <c r="O301" s="402"/>
      <c r="P301" s="402"/>
    </row>
    <row r="302" spans="1:16" ht="21.75" customHeight="1" x14ac:dyDescent="0.35">
      <c r="A302" s="507"/>
      <c r="B302" s="508"/>
      <c r="C302" s="508"/>
      <c r="D302" s="508"/>
      <c r="E302" s="509"/>
      <c r="F302" s="402"/>
      <c r="G302" s="510"/>
      <c r="H302" s="402"/>
      <c r="I302" s="409"/>
      <c r="J302" s="402"/>
      <c r="K302" s="402"/>
      <c r="L302" s="402"/>
      <c r="M302" s="402"/>
      <c r="N302" s="402"/>
      <c r="O302" s="402"/>
      <c r="P302" s="402"/>
    </row>
    <row r="303" spans="1:16" ht="21.75" customHeight="1" x14ac:dyDescent="0.35">
      <c r="A303" s="507"/>
      <c r="B303" s="508"/>
      <c r="C303" s="508"/>
      <c r="D303" s="508"/>
      <c r="E303" s="509"/>
      <c r="F303" s="402"/>
      <c r="G303" s="510"/>
      <c r="H303" s="402"/>
      <c r="I303" s="409"/>
      <c r="J303" s="402"/>
      <c r="K303" s="402"/>
      <c r="L303" s="402"/>
      <c r="M303" s="402"/>
      <c r="N303" s="402"/>
      <c r="O303" s="402"/>
      <c r="P303" s="402"/>
    </row>
    <row r="304" spans="1:16" ht="21.75" customHeight="1" x14ac:dyDescent="0.35">
      <c r="A304" s="507"/>
      <c r="B304" s="508"/>
      <c r="C304" s="508"/>
      <c r="D304" s="508"/>
      <c r="E304" s="509"/>
      <c r="F304" s="402"/>
      <c r="G304" s="510"/>
      <c r="H304" s="402"/>
      <c r="I304" s="409"/>
      <c r="J304" s="402"/>
      <c r="K304" s="402"/>
      <c r="L304" s="402"/>
      <c r="M304" s="402"/>
      <c r="N304" s="402"/>
      <c r="O304" s="402"/>
      <c r="P304" s="402"/>
    </row>
    <row r="305" spans="1:16" ht="21.75" customHeight="1" x14ac:dyDescent="0.35">
      <c r="A305" s="507"/>
      <c r="B305" s="508"/>
      <c r="C305" s="508"/>
      <c r="D305" s="508"/>
      <c r="E305" s="509"/>
      <c r="F305" s="402"/>
      <c r="G305" s="510"/>
      <c r="H305" s="402"/>
      <c r="I305" s="409"/>
      <c r="J305" s="402"/>
      <c r="K305" s="402"/>
      <c r="L305" s="402"/>
      <c r="M305" s="402"/>
      <c r="N305" s="402"/>
      <c r="O305" s="402"/>
      <c r="P305" s="402"/>
    </row>
    <row r="306" spans="1:16" ht="21.75" customHeight="1" x14ac:dyDescent="0.35">
      <c r="A306" s="507"/>
      <c r="B306" s="508"/>
      <c r="C306" s="508"/>
      <c r="D306" s="508"/>
      <c r="E306" s="509"/>
      <c r="F306" s="402"/>
      <c r="G306" s="510"/>
      <c r="H306" s="402"/>
      <c r="I306" s="409"/>
      <c r="J306" s="402"/>
      <c r="K306" s="402"/>
      <c r="L306" s="402"/>
      <c r="M306" s="402"/>
      <c r="N306" s="402"/>
      <c r="O306" s="402"/>
      <c r="P306" s="402"/>
    </row>
    <row r="307" spans="1:16" ht="21.75" customHeight="1" x14ac:dyDescent="0.35">
      <c r="A307" s="507"/>
      <c r="B307" s="508"/>
      <c r="C307" s="508"/>
      <c r="D307" s="508"/>
      <c r="E307" s="509"/>
      <c r="F307" s="402"/>
      <c r="G307" s="510"/>
      <c r="H307" s="402"/>
      <c r="I307" s="409"/>
      <c r="J307" s="402"/>
      <c r="K307" s="402"/>
      <c r="L307" s="402"/>
      <c r="M307" s="402"/>
      <c r="N307" s="402"/>
      <c r="O307" s="402"/>
      <c r="P307" s="402"/>
    </row>
    <row r="308" spans="1:16" ht="21.75" customHeight="1" x14ac:dyDescent="0.35">
      <c r="A308" s="507"/>
      <c r="B308" s="508"/>
      <c r="C308" s="508"/>
      <c r="D308" s="508"/>
      <c r="E308" s="509"/>
      <c r="F308" s="402"/>
      <c r="G308" s="510"/>
      <c r="H308" s="402"/>
      <c r="I308" s="409"/>
      <c r="J308" s="402"/>
      <c r="K308" s="402"/>
      <c r="L308" s="402"/>
      <c r="M308" s="402"/>
      <c r="N308" s="402"/>
      <c r="O308" s="402"/>
      <c r="P308" s="402"/>
    </row>
    <row r="309" spans="1:16" ht="21.75" customHeight="1" x14ac:dyDescent="0.35">
      <c r="A309" s="507"/>
      <c r="B309" s="508"/>
      <c r="C309" s="508"/>
      <c r="D309" s="508"/>
      <c r="E309" s="509"/>
      <c r="F309" s="402"/>
      <c r="G309" s="510"/>
      <c r="H309" s="402"/>
      <c r="I309" s="409"/>
      <c r="J309" s="402"/>
      <c r="K309" s="402"/>
      <c r="L309" s="402"/>
      <c r="M309" s="402"/>
      <c r="N309" s="402"/>
      <c r="O309" s="402"/>
      <c r="P309" s="402"/>
    </row>
    <row r="310" spans="1:16" ht="21.75" customHeight="1" x14ac:dyDescent="0.35">
      <c r="A310" s="507"/>
      <c r="B310" s="508"/>
      <c r="C310" s="508"/>
      <c r="D310" s="508"/>
      <c r="E310" s="509"/>
      <c r="F310" s="402"/>
      <c r="G310" s="510"/>
      <c r="H310" s="402"/>
      <c r="I310" s="409"/>
      <c r="J310" s="402"/>
      <c r="K310" s="402"/>
      <c r="L310" s="402"/>
      <c r="M310" s="402"/>
      <c r="N310" s="402"/>
      <c r="O310" s="402"/>
      <c r="P310" s="402"/>
    </row>
    <row r="311" spans="1:16" ht="21.75" customHeight="1" x14ac:dyDescent="0.35">
      <c r="A311" s="507"/>
      <c r="B311" s="508"/>
      <c r="C311" s="508"/>
      <c r="D311" s="508"/>
      <c r="E311" s="509"/>
      <c r="F311" s="402"/>
      <c r="G311" s="510"/>
      <c r="H311" s="402"/>
      <c r="I311" s="409"/>
      <c r="J311" s="402"/>
      <c r="K311" s="402"/>
      <c r="L311" s="402"/>
      <c r="M311" s="402"/>
      <c r="N311" s="402"/>
      <c r="O311" s="402"/>
      <c r="P311" s="402"/>
    </row>
    <row r="312" spans="1:16" ht="21.75" customHeight="1" x14ac:dyDescent="0.35">
      <c r="A312" s="507"/>
      <c r="B312" s="508"/>
      <c r="C312" s="508"/>
      <c r="D312" s="508"/>
      <c r="E312" s="509"/>
      <c r="F312" s="402"/>
      <c r="G312" s="510"/>
      <c r="H312" s="402"/>
      <c r="I312" s="409"/>
      <c r="J312" s="402"/>
      <c r="K312" s="402"/>
      <c r="L312" s="402"/>
      <c r="M312" s="402"/>
      <c r="N312" s="402"/>
      <c r="O312" s="402"/>
      <c r="P312" s="402"/>
    </row>
    <row r="313" spans="1:16" ht="21.75" customHeight="1" x14ac:dyDescent="0.35">
      <c r="A313" s="507"/>
      <c r="B313" s="508"/>
      <c r="C313" s="508"/>
      <c r="D313" s="508"/>
      <c r="E313" s="509"/>
      <c r="F313" s="402"/>
      <c r="G313" s="510"/>
      <c r="H313" s="402"/>
      <c r="I313" s="409"/>
      <c r="J313" s="402"/>
      <c r="K313" s="402"/>
      <c r="L313" s="402"/>
      <c r="M313" s="402"/>
      <c r="N313" s="402"/>
      <c r="O313" s="402"/>
      <c r="P313" s="402"/>
    </row>
    <row r="314" spans="1:16" ht="21.75" customHeight="1" x14ac:dyDescent="0.35">
      <c r="A314" s="507"/>
      <c r="B314" s="508"/>
      <c r="C314" s="508"/>
      <c r="D314" s="508"/>
      <c r="E314" s="509"/>
      <c r="F314" s="402"/>
      <c r="G314" s="510"/>
      <c r="H314" s="402"/>
      <c r="I314" s="409"/>
      <c r="J314" s="402"/>
      <c r="K314" s="402"/>
      <c r="L314" s="402"/>
      <c r="M314" s="402"/>
      <c r="N314" s="402"/>
      <c r="O314" s="402"/>
      <c r="P314" s="402"/>
    </row>
    <row r="315" spans="1:16" ht="21.75" customHeight="1" x14ac:dyDescent="0.35">
      <c r="A315" s="507"/>
      <c r="B315" s="508"/>
      <c r="C315" s="508"/>
      <c r="D315" s="508"/>
      <c r="E315" s="509"/>
      <c r="F315" s="402"/>
      <c r="G315" s="510"/>
      <c r="H315" s="402"/>
      <c r="I315" s="409"/>
      <c r="J315" s="402"/>
      <c r="K315" s="402"/>
      <c r="L315" s="402"/>
      <c r="M315" s="402"/>
      <c r="N315" s="402"/>
      <c r="O315" s="402"/>
      <c r="P315" s="402"/>
    </row>
    <row r="316" spans="1:16" ht="21.75" customHeight="1" x14ac:dyDescent="0.35">
      <c r="A316" s="507"/>
      <c r="B316" s="508"/>
      <c r="C316" s="508"/>
      <c r="D316" s="508"/>
      <c r="E316" s="509"/>
      <c r="F316" s="402"/>
      <c r="G316" s="510"/>
      <c r="H316" s="402"/>
      <c r="I316" s="409"/>
      <c r="J316" s="402"/>
      <c r="K316" s="402"/>
      <c r="L316" s="402"/>
      <c r="M316" s="402"/>
      <c r="N316" s="402"/>
      <c r="O316" s="402"/>
      <c r="P316" s="402"/>
    </row>
    <row r="317" spans="1:16" ht="21.75" customHeight="1" x14ac:dyDescent="0.35">
      <c r="A317" s="507"/>
      <c r="B317" s="508"/>
      <c r="C317" s="508"/>
      <c r="D317" s="508"/>
      <c r="E317" s="509"/>
      <c r="F317" s="402"/>
      <c r="G317" s="510"/>
      <c r="H317" s="402"/>
      <c r="I317" s="409"/>
      <c r="J317" s="402"/>
      <c r="K317" s="402"/>
      <c r="L317" s="402"/>
      <c r="M317" s="402"/>
      <c r="N317" s="402"/>
      <c r="O317" s="402"/>
      <c r="P317" s="402"/>
    </row>
    <row r="318" spans="1:16" ht="21.75" customHeight="1" x14ac:dyDescent="0.35">
      <c r="A318" s="507"/>
      <c r="B318" s="508"/>
      <c r="C318" s="508"/>
      <c r="D318" s="508"/>
      <c r="E318" s="509"/>
      <c r="F318" s="402"/>
      <c r="G318" s="510"/>
      <c r="H318" s="402"/>
      <c r="I318" s="409"/>
      <c r="J318" s="402"/>
      <c r="K318" s="402"/>
      <c r="L318" s="402"/>
      <c r="M318" s="402"/>
      <c r="N318" s="402"/>
      <c r="O318" s="402"/>
      <c r="P318" s="402"/>
    </row>
    <row r="319" spans="1:16" ht="21.75" customHeight="1" x14ac:dyDescent="0.35">
      <c r="A319" s="507"/>
      <c r="B319" s="508"/>
      <c r="C319" s="508"/>
      <c r="D319" s="508"/>
      <c r="E319" s="509"/>
      <c r="F319" s="402"/>
      <c r="G319" s="510"/>
      <c r="H319" s="402"/>
      <c r="I319" s="409"/>
      <c r="J319" s="402"/>
      <c r="K319" s="402"/>
      <c r="L319" s="402"/>
      <c r="M319" s="402"/>
      <c r="N319" s="402"/>
      <c r="O319" s="402"/>
      <c r="P319" s="402"/>
    </row>
    <row r="320" spans="1:16" ht="21.75" customHeight="1" x14ac:dyDescent="0.35">
      <c r="A320" s="507"/>
      <c r="B320" s="508"/>
      <c r="C320" s="508"/>
      <c r="D320" s="508"/>
      <c r="E320" s="509"/>
      <c r="F320" s="402"/>
      <c r="G320" s="510"/>
      <c r="H320" s="402"/>
      <c r="I320" s="409"/>
      <c r="J320" s="402"/>
      <c r="K320" s="402"/>
      <c r="L320" s="402"/>
      <c r="M320" s="402"/>
      <c r="N320" s="402"/>
      <c r="O320" s="402"/>
      <c r="P320" s="402"/>
    </row>
    <row r="321" spans="1:16" ht="21.75" customHeight="1" x14ac:dyDescent="0.35">
      <c r="A321" s="507"/>
      <c r="B321" s="508"/>
      <c r="C321" s="508"/>
      <c r="D321" s="508"/>
      <c r="E321" s="509"/>
      <c r="F321" s="402"/>
      <c r="G321" s="510"/>
      <c r="H321" s="402"/>
      <c r="I321" s="409"/>
      <c r="J321" s="402"/>
      <c r="K321" s="402"/>
      <c r="L321" s="402"/>
      <c r="M321" s="402"/>
      <c r="N321" s="402"/>
      <c r="O321" s="402"/>
      <c r="P321" s="402"/>
    </row>
    <row r="322" spans="1:16" ht="21.75" customHeight="1" x14ac:dyDescent="0.35">
      <c r="A322" s="507"/>
      <c r="B322" s="508"/>
      <c r="C322" s="508"/>
      <c r="D322" s="508"/>
      <c r="E322" s="509"/>
      <c r="F322" s="402"/>
      <c r="G322" s="510"/>
      <c r="H322" s="402"/>
      <c r="I322" s="409"/>
      <c r="J322" s="402"/>
      <c r="K322" s="402"/>
      <c r="L322" s="402"/>
      <c r="M322" s="402"/>
      <c r="N322" s="402"/>
      <c r="O322" s="402"/>
      <c r="P322" s="402"/>
    </row>
    <row r="323" spans="1:16" ht="21.75" customHeight="1" x14ac:dyDescent="0.35">
      <c r="A323" s="507"/>
      <c r="B323" s="508"/>
      <c r="C323" s="508"/>
      <c r="D323" s="508"/>
      <c r="E323" s="509"/>
      <c r="F323" s="402"/>
      <c r="G323" s="510"/>
      <c r="H323" s="402"/>
      <c r="I323" s="409"/>
      <c r="J323" s="402"/>
      <c r="K323" s="402"/>
      <c r="L323" s="402"/>
      <c r="M323" s="402"/>
      <c r="N323" s="402"/>
      <c r="O323" s="402"/>
      <c r="P323" s="402"/>
    </row>
    <row r="324" spans="1:16" ht="21.75" customHeight="1" x14ac:dyDescent="0.35">
      <c r="A324" s="507"/>
      <c r="B324" s="508"/>
      <c r="C324" s="508"/>
      <c r="D324" s="508"/>
      <c r="E324" s="509"/>
      <c r="F324" s="402"/>
      <c r="G324" s="510"/>
      <c r="H324" s="402"/>
      <c r="I324" s="409"/>
      <c r="J324" s="402"/>
      <c r="K324" s="402"/>
      <c r="L324" s="402"/>
      <c r="M324" s="402"/>
      <c r="N324" s="402"/>
      <c r="O324" s="402"/>
      <c r="P324" s="402"/>
    </row>
    <row r="325" spans="1:16" ht="21.75" customHeight="1" x14ac:dyDescent="0.35">
      <c r="A325" s="507"/>
      <c r="B325" s="508"/>
      <c r="C325" s="508"/>
      <c r="D325" s="508"/>
      <c r="E325" s="509"/>
      <c r="F325" s="402"/>
      <c r="G325" s="510"/>
      <c r="H325" s="402"/>
      <c r="I325" s="409"/>
      <c r="J325" s="402"/>
      <c r="K325" s="402"/>
      <c r="L325" s="402"/>
      <c r="M325" s="402"/>
      <c r="N325" s="402"/>
      <c r="O325" s="402"/>
      <c r="P325" s="402"/>
    </row>
    <row r="326" spans="1:16" ht="21.75" customHeight="1" x14ac:dyDescent="0.35">
      <c r="A326" s="507"/>
      <c r="B326" s="508"/>
      <c r="C326" s="508"/>
      <c r="D326" s="508"/>
      <c r="E326" s="509"/>
      <c r="F326" s="402"/>
      <c r="G326" s="510"/>
      <c r="H326" s="402"/>
      <c r="I326" s="409"/>
      <c r="J326" s="402"/>
      <c r="K326" s="402"/>
      <c r="L326" s="402"/>
      <c r="M326" s="402"/>
      <c r="N326" s="402"/>
      <c r="O326" s="402"/>
      <c r="P326" s="402"/>
    </row>
    <row r="327" spans="1:16" ht="21.75" customHeight="1" x14ac:dyDescent="0.35">
      <c r="A327" s="507"/>
      <c r="B327" s="508"/>
      <c r="C327" s="508"/>
      <c r="D327" s="508"/>
      <c r="E327" s="509"/>
      <c r="F327" s="402"/>
      <c r="G327" s="510"/>
      <c r="H327" s="402"/>
      <c r="I327" s="409"/>
      <c r="J327" s="402"/>
      <c r="K327" s="402"/>
      <c r="L327" s="402"/>
      <c r="M327" s="402"/>
      <c r="N327" s="402"/>
      <c r="O327" s="402"/>
      <c r="P327" s="402"/>
    </row>
    <row r="328" spans="1:16" ht="21.75" customHeight="1" x14ac:dyDescent="0.35">
      <c r="A328" s="507"/>
      <c r="B328" s="508"/>
      <c r="C328" s="508"/>
      <c r="D328" s="508"/>
      <c r="E328" s="509"/>
      <c r="F328" s="402"/>
      <c r="G328" s="510"/>
      <c r="H328" s="402"/>
      <c r="I328" s="409"/>
      <c r="J328" s="402"/>
      <c r="K328" s="402"/>
      <c r="L328" s="402"/>
      <c r="M328" s="402"/>
      <c r="N328" s="402"/>
      <c r="O328" s="402"/>
      <c r="P328" s="402"/>
    </row>
    <row r="329" spans="1:16" ht="21.75" customHeight="1" x14ac:dyDescent="0.35">
      <c r="A329" s="507"/>
      <c r="B329" s="508"/>
      <c r="C329" s="508"/>
      <c r="D329" s="508"/>
      <c r="E329" s="509"/>
      <c r="F329" s="402"/>
      <c r="G329" s="510"/>
      <c r="H329" s="402"/>
      <c r="I329" s="409"/>
      <c r="J329" s="402"/>
      <c r="K329" s="402"/>
      <c r="L329" s="402"/>
      <c r="M329" s="402"/>
      <c r="N329" s="402"/>
      <c r="O329" s="402"/>
      <c r="P329" s="402"/>
    </row>
    <row r="330" spans="1:16" ht="21.75" customHeight="1" x14ac:dyDescent="0.35">
      <c r="A330" s="507"/>
      <c r="B330" s="508"/>
      <c r="C330" s="508"/>
      <c r="D330" s="508"/>
      <c r="E330" s="509"/>
      <c r="F330" s="402"/>
      <c r="G330" s="510"/>
      <c r="H330" s="402"/>
      <c r="I330" s="409"/>
      <c r="J330" s="402"/>
      <c r="K330" s="402"/>
      <c r="L330" s="402"/>
      <c r="M330" s="402"/>
      <c r="N330" s="402"/>
      <c r="O330" s="402"/>
      <c r="P330" s="402"/>
    </row>
    <row r="331" spans="1:16" ht="21.75" customHeight="1" x14ac:dyDescent="0.35">
      <c r="A331" s="507"/>
      <c r="B331" s="508"/>
      <c r="C331" s="508"/>
      <c r="D331" s="508"/>
      <c r="E331" s="509"/>
      <c r="F331" s="402"/>
      <c r="G331" s="510"/>
      <c r="H331" s="402"/>
      <c r="I331" s="409"/>
      <c r="J331" s="402"/>
      <c r="K331" s="402"/>
      <c r="L331" s="402"/>
      <c r="M331" s="402"/>
      <c r="N331" s="402"/>
      <c r="O331" s="402"/>
      <c r="P331" s="402"/>
    </row>
    <row r="332" spans="1:16" ht="21.75" customHeight="1" x14ac:dyDescent="0.35">
      <c r="A332" s="507"/>
      <c r="B332" s="508"/>
      <c r="C332" s="508"/>
      <c r="D332" s="508"/>
      <c r="E332" s="509"/>
      <c r="F332" s="402"/>
      <c r="G332" s="510"/>
      <c r="H332" s="402"/>
      <c r="I332" s="409"/>
      <c r="J332" s="402"/>
      <c r="K332" s="402"/>
      <c r="L332" s="402"/>
      <c r="M332" s="402"/>
      <c r="N332" s="402"/>
      <c r="O332" s="402"/>
      <c r="P332" s="402"/>
    </row>
    <row r="333" spans="1:16" ht="21.75" customHeight="1" x14ac:dyDescent="0.35">
      <c r="A333" s="507"/>
      <c r="B333" s="508"/>
      <c r="C333" s="508"/>
      <c r="D333" s="508"/>
      <c r="E333" s="509"/>
      <c r="F333" s="402"/>
      <c r="G333" s="510"/>
      <c r="H333" s="402"/>
      <c r="I333" s="409"/>
      <c r="J333" s="402"/>
      <c r="K333" s="402"/>
      <c r="L333" s="402"/>
      <c r="M333" s="402"/>
      <c r="N333" s="402"/>
      <c r="O333" s="402"/>
      <c r="P333" s="402"/>
    </row>
  </sheetData>
  <autoFilter ref="A3:P274" xr:uid="{C615EAC7-E514-4A35-9419-30D5B4471CA3}">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13">
    <mergeCell ref="A10:A14"/>
    <mergeCell ref="B1:C1"/>
    <mergeCell ref="F1:G1"/>
    <mergeCell ref="A2:B2"/>
    <mergeCell ref="B3:P3"/>
    <mergeCell ref="A4:A9"/>
    <mergeCell ref="E144:I144"/>
    <mergeCell ref="A15:A25"/>
    <mergeCell ref="A26:A30"/>
    <mergeCell ref="A31:A33"/>
    <mergeCell ref="A34:A39"/>
    <mergeCell ref="A40:A46"/>
    <mergeCell ref="E101:I101"/>
  </mergeCells>
  <conditionalFormatting sqref="C187:D187">
    <cfRule type="containsText" dxfId="16" priority="5" operator="containsText" text="No">
      <formula>NOT(ISERROR(SEARCH("No",C187)))</formula>
    </cfRule>
    <cfRule type="containsText" dxfId="15" priority="6" operator="containsText" text="Yes">
      <formula>NOT(ISERROR(SEARCH("Yes",C187)))</formula>
    </cfRule>
  </conditionalFormatting>
  <conditionalFormatting sqref="C198:D198">
    <cfRule type="containsText" dxfId="14" priority="3" operator="containsText" text="No">
      <formula>NOT(ISERROR(SEARCH("No",C198)))</formula>
    </cfRule>
    <cfRule type="containsText" dxfId="13" priority="4" operator="containsText" text="Yes">
      <formula>NOT(ISERROR(SEARCH("Yes",C198)))</formula>
    </cfRule>
  </conditionalFormatting>
  <conditionalFormatting sqref="C253:D253">
    <cfRule type="containsText" dxfId="12" priority="1" operator="containsText" text="No">
      <formula>NOT(ISERROR(SEARCH("No",C253)))</formula>
    </cfRule>
    <cfRule type="containsText" dxfId="11" priority="2" operator="containsText" text="Yes">
      <formula>NOT(ISERROR(SEARCH("Yes",C253)))</formula>
    </cfRule>
  </conditionalFormatting>
  <conditionalFormatting sqref="E4:E15 O4:O46 B16:B30 E19 E24 E26:E34 E36:E46">
    <cfRule type="cellIs" dxfId="10" priority="12" operator="equal">
      <formula>"Green"</formula>
    </cfRule>
    <cfRule type="cellIs" dxfId="9" priority="13" operator="equal">
      <formula>"Amber"</formula>
    </cfRule>
    <cfRule type="cellIs" dxfId="8" priority="14" operator="equal">
      <formula>"Red"</formula>
    </cfRule>
  </conditionalFormatting>
  <conditionalFormatting sqref="E334:E542">
    <cfRule type="cellIs" dxfId="7" priority="15" operator="equal">
      <formula>"Green"</formula>
    </cfRule>
    <cfRule type="cellIs" dxfId="6" priority="16" operator="equal">
      <formula>"Amber"</formula>
    </cfRule>
    <cfRule type="cellIs" dxfId="5" priority="17" operator="equal">
      <formula>"Red"</formula>
    </cfRule>
  </conditionalFormatting>
  <conditionalFormatting sqref="I4:I100 E4:E215 C47:D47 I102:I143 I145:I333 E217:E238 E240:E243 E245:E269 E271:E333">
    <cfRule type="containsText" dxfId="4" priority="7" operator="containsText" text="No">
      <formula>NOT(ISERROR(SEARCH("No",C4)))</formula>
    </cfRule>
    <cfRule type="containsText" dxfId="3" priority="8" operator="containsText" text="Yes">
      <formula>NOT(ISERROR(SEARCH("Yes",C4)))</formula>
    </cfRule>
  </conditionalFormatting>
  <conditionalFormatting sqref="O334:O542">
    <cfRule type="cellIs" dxfId="2" priority="9" operator="equal">
      <formula>"Green"</formula>
    </cfRule>
    <cfRule type="cellIs" dxfId="1" priority="10" operator="equal">
      <formula>"Amber"</formula>
    </cfRule>
    <cfRule type="cellIs" dxfId="0" priority="11" operator="equal">
      <formula>"Red"</formula>
    </cfRule>
  </conditionalFormatting>
  <hyperlinks>
    <hyperlink ref="L264" r:id="rId1" xr:uid="{42708769-7B4A-441F-A2A6-CFFFB123BCBF}"/>
    <hyperlink ref="L226" r:id="rId2" xr:uid="{83BD84D2-5E84-487A-994B-6C9F943DCD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2CE4-4F18-4374-A632-3376D9B30BA4}">
  <sheetPr>
    <tabColor rgb="FFFFC000"/>
    <pageSetUpPr autoPageBreaks="0"/>
  </sheetPr>
  <dimension ref="A1:H18"/>
  <sheetViews>
    <sheetView zoomScale="63" zoomScaleNormal="70" workbookViewId="0">
      <selection activeCell="E14" sqref="E14"/>
    </sheetView>
  </sheetViews>
  <sheetFormatPr defaultColWidth="0" defaultRowHeight="14.5" zeroHeight="1" x14ac:dyDescent="0.35"/>
  <cols>
    <col min="1" max="1" width="11.54296875" style="13" customWidth="1"/>
    <col min="2" max="3" width="8.7265625" style="13" customWidth="1"/>
    <col min="4" max="4" width="66.1796875" style="13" customWidth="1"/>
    <col min="5" max="5" width="13.1796875" style="13" customWidth="1"/>
    <col min="6" max="7" width="66.1796875" style="13" customWidth="1"/>
    <col min="8" max="8" width="8.7265625" style="13" customWidth="1"/>
    <col min="9" max="16384" width="8.7265625" style="13" hidden="1"/>
  </cols>
  <sheetData>
    <row r="1" spans="1:8" x14ac:dyDescent="0.35"/>
    <row r="2" spans="1:8" ht="62.15" customHeight="1" x14ac:dyDescent="0.35">
      <c r="B2" s="538" t="s">
        <v>0</v>
      </c>
      <c r="C2" s="539"/>
      <c r="D2" s="539"/>
      <c r="E2" s="540" t="s">
        <v>1</v>
      </c>
      <c r="F2" s="540"/>
      <c r="G2" s="541"/>
      <c r="H2" s="1"/>
    </row>
    <row r="3" spans="1:8" customFormat="1" ht="20.5" x14ac:dyDescent="0.35">
      <c r="A3" s="13"/>
      <c r="B3" s="553"/>
      <c r="C3" s="553"/>
      <c r="D3" s="553"/>
      <c r="E3" s="1"/>
      <c r="F3" s="1"/>
      <c r="G3" s="1"/>
      <c r="H3" s="1"/>
    </row>
    <row r="4" spans="1:8" customFormat="1" ht="20.5" x14ac:dyDescent="0.35">
      <c r="A4" s="13"/>
      <c r="B4" s="3"/>
      <c r="C4" s="3"/>
      <c r="D4" s="103" t="s">
        <v>2</v>
      </c>
      <c r="E4" s="555"/>
      <c r="F4" s="555"/>
      <c r="G4" s="107" t="str">
        <f>IF(E4="","",IFERROR(VLOOKUP($E$4,LRD!$J$4:$K$126,2,FALSE),""))</f>
        <v/>
      </c>
      <c r="H4" s="1"/>
    </row>
    <row r="5" spans="1:8" customFormat="1" ht="20.5" x14ac:dyDescent="0.35">
      <c r="A5" s="13"/>
      <c r="B5" s="3"/>
      <c r="C5" s="3"/>
      <c r="D5" s="105" t="s">
        <v>3</v>
      </c>
      <c r="E5" s="554"/>
      <c r="F5" s="554"/>
      <c r="G5" s="1"/>
      <c r="H5" s="1"/>
    </row>
    <row r="6" spans="1:8" customFormat="1" ht="18" x14ac:dyDescent="0.35">
      <c r="A6" s="13"/>
      <c r="B6" s="1"/>
      <c r="C6" s="4"/>
      <c r="D6" s="103" t="s">
        <v>4</v>
      </c>
      <c r="E6" s="555"/>
      <c r="F6" s="555"/>
      <c r="G6" s="1"/>
      <c r="H6" s="1"/>
    </row>
    <row r="7" spans="1:8" customFormat="1" ht="18" x14ac:dyDescent="0.35">
      <c r="A7" s="13"/>
      <c r="B7" s="1"/>
      <c r="C7" s="1"/>
      <c r="D7" s="103" t="s">
        <v>5</v>
      </c>
      <c r="E7" s="556">
        <v>46204</v>
      </c>
      <c r="F7" s="556"/>
      <c r="G7" s="13"/>
      <c r="H7" s="13"/>
    </row>
    <row r="8" spans="1:8" customFormat="1" ht="15" thickBot="1" x14ac:dyDescent="0.4">
      <c r="A8" s="13"/>
      <c r="B8" s="1"/>
      <c r="C8" s="1"/>
      <c r="D8" s="5"/>
      <c r="E8" s="1"/>
      <c r="F8" s="1"/>
      <c r="G8" s="1"/>
      <c r="H8" s="1"/>
    </row>
    <row r="9" spans="1:8" customFormat="1" ht="24" thickBot="1" x14ac:dyDescent="0.6">
      <c r="A9" s="13"/>
      <c r="B9" s="1"/>
      <c r="C9" s="1"/>
      <c r="D9" s="5"/>
      <c r="E9" s="557" t="s">
        <v>6</v>
      </c>
      <c r="F9" s="558"/>
      <c r="G9" s="559"/>
      <c r="H9" s="1"/>
    </row>
    <row r="10" spans="1:8" customFormat="1" ht="54" x14ac:dyDescent="0.35">
      <c r="A10" s="13"/>
      <c r="B10" s="560" t="s">
        <v>7</v>
      </c>
      <c r="C10" s="561"/>
      <c r="D10" s="562"/>
      <c r="E10" s="39" t="s">
        <v>8</v>
      </c>
      <c r="F10" s="40" t="s">
        <v>9</v>
      </c>
      <c r="G10" s="40" t="s">
        <v>10</v>
      </c>
      <c r="H10" s="6"/>
    </row>
    <row r="11" spans="1:8" s="36" customFormat="1" ht="16" x14ac:dyDescent="0.4">
      <c r="A11" s="521"/>
      <c r="B11" s="115" t="s">
        <v>11</v>
      </c>
      <c r="C11" s="115"/>
      <c r="D11" s="115"/>
      <c r="E11" s="115"/>
      <c r="F11" s="115"/>
      <c r="G11" s="116"/>
      <c r="H11" s="8"/>
    </row>
    <row r="12" spans="1:8" customFormat="1" ht="26.5" customHeight="1" x14ac:dyDescent="0.35">
      <c r="A12" s="522"/>
      <c r="B12" s="550">
        <v>1</v>
      </c>
      <c r="C12" s="12">
        <v>1.1000000000000001</v>
      </c>
      <c r="D12" s="10" t="s">
        <v>12</v>
      </c>
      <c r="E12" s="123"/>
      <c r="F12" s="514" t="s">
        <v>1175</v>
      </c>
      <c r="G12" s="514" t="s">
        <v>1176</v>
      </c>
      <c r="H12" s="7"/>
    </row>
    <row r="13" spans="1:8" customFormat="1" ht="54" customHeight="1" x14ac:dyDescent="0.35">
      <c r="A13" s="522"/>
      <c r="B13" s="551"/>
      <c r="C13" s="9">
        <v>1.2</v>
      </c>
      <c r="D13" s="10" t="s">
        <v>13</v>
      </c>
      <c r="E13" s="123"/>
      <c r="F13" s="514" t="s">
        <v>1177</v>
      </c>
      <c r="G13" s="514" t="s">
        <v>1178</v>
      </c>
      <c r="H13" s="7"/>
    </row>
    <row r="14" spans="1:8" customFormat="1" ht="56.5" customHeight="1" x14ac:dyDescent="0.35">
      <c r="A14" s="522"/>
      <c r="B14" s="551"/>
      <c r="C14" s="9">
        <v>1.3</v>
      </c>
      <c r="D14" s="10" t="s">
        <v>14</v>
      </c>
      <c r="E14" s="123"/>
      <c r="F14" s="514"/>
      <c r="G14" s="514"/>
      <c r="H14" s="7"/>
    </row>
    <row r="15" spans="1:8" customFormat="1" ht="42.65" customHeight="1" x14ac:dyDescent="0.35">
      <c r="A15" s="522"/>
      <c r="B15" s="551"/>
      <c r="C15" s="9">
        <v>1.4</v>
      </c>
      <c r="D15" s="10" t="s">
        <v>15</v>
      </c>
      <c r="E15" s="123"/>
      <c r="F15" s="514"/>
      <c r="G15" s="514"/>
      <c r="H15" s="7"/>
    </row>
    <row r="16" spans="1:8" customFormat="1" ht="54" customHeight="1" x14ac:dyDescent="0.35">
      <c r="A16" s="522"/>
      <c r="B16" s="551"/>
      <c r="C16" s="9">
        <v>1.5</v>
      </c>
      <c r="D16" s="11" t="s">
        <v>16</v>
      </c>
      <c r="E16" s="123"/>
      <c r="F16" s="514"/>
      <c r="G16" s="514"/>
      <c r="H16" s="7"/>
    </row>
    <row r="17" spans="1:8" customFormat="1" ht="48" customHeight="1" x14ac:dyDescent="0.35">
      <c r="A17" s="522"/>
      <c r="B17" s="548"/>
      <c r="C17" s="9">
        <v>1.6</v>
      </c>
      <c r="D17" s="11" t="s">
        <v>17</v>
      </c>
      <c r="E17" s="123"/>
      <c r="F17" s="514"/>
      <c r="G17" s="514"/>
      <c r="H17" s="1"/>
    </row>
    <row r="18" spans="1:8" x14ac:dyDescent="0.35"/>
  </sheetData>
  <sheetProtection algorithmName="SHA-512" hashValue="KFmhB80dZzli39cbSSlQguBAMb4TEDHQnxEWcBSzvuq+H+y7N98av92WUJR3beupk6WGDe6EMq9jbWNuqjgO/Q==" saltValue="30rk8i2AyTMfeD6X4jiHPg==" spinCount="100000" sheet="1" selectLockedCells="1"/>
  <mergeCells count="10">
    <mergeCell ref="E7:F7"/>
    <mergeCell ref="E4:F4"/>
    <mergeCell ref="E9:G9"/>
    <mergeCell ref="B10:D10"/>
    <mergeCell ref="B12:B17"/>
    <mergeCell ref="B2:D2"/>
    <mergeCell ref="E2:G2"/>
    <mergeCell ref="B3:D3"/>
    <mergeCell ref="E5:F5"/>
    <mergeCell ref="E6:F6"/>
  </mergeCells>
  <conditionalFormatting sqref="D1:D1048576 A1:A11 A18:A1048576">
    <cfRule type="duplicateValues" dxfId="53" priority="27"/>
  </conditionalFormatting>
  <conditionalFormatting sqref="E12:E17">
    <cfRule type="containsText" dxfId="52" priority="7" operator="containsText" text="No">
      <formula>NOT(ISERROR(SEARCH("No",E12)))</formula>
    </cfRule>
    <cfRule type="containsText" dxfId="51" priority="8" operator="containsText" text="Yes">
      <formula>NOT(ISERROR(SEARCH("Yes",E12)))</formula>
    </cfRule>
    <cfRule type="containsBlanks" priority="9">
      <formula>LEN(TRIM(E12))=0</formula>
    </cfRule>
  </conditionalFormatting>
  <conditionalFormatting sqref="E12:G17">
    <cfRule type="containsBlanks" dxfId="45" priority="2">
      <formula>LEN(TRIM(E12))=0</formula>
    </cfRule>
  </conditionalFormatting>
  <dataValidations xWindow="780" yWindow="369" count="6">
    <dataValidation allowBlank="1" showErrorMessage="1" promptTitle="Confidence Score" prompt="Choose rating from drop down list" sqref="B2:B9 C3:C9 E8:H9 H2:H6 G3:G6 E3:F3 E6:F6" xr:uid="{7674563A-8257-4676-AB81-463E4980A873}"/>
    <dataValidation type="list" allowBlank="1" showInputMessage="1" showErrorMessage="1" promptTitle="Please select Trust" prompt="If your Trust is not listed, please select OTHER and write your trust name below" sqref="E4:F4" xr:uid="{3595287B-FAD6-4249-9041-97D8E30000A2}">
      <formula1>TrustList</formula1>
    </dataValidation>
    <dataValidation allowBlank="1" showInputMessage="1" showErrorMessage="1" prompt="If Trust name is not on the list, please write it here" sqref="E5:F5" xr:uid="{D7B4178C-6E2B-4D54-B4ED-B2741C1FCA74}"/>
    <dataValidation type="date" allowBlank="1" showInputMessage="1" showErrorMessage="1" errorTitle="Invalid Date" error="Please enter a date between 1 July and 31 October 2026" promptTitle="Please enter date" prompt="Please enter date in DD/MM/YYYY format" sqref="E7:F7" xr:uid="{1A3D9339-83F1-484F-A09D-0BD9767F544A}">
      <formula1>46204</formula1>
      <formula2>46327</formula2>
    </dataValidation>
    <dataValidation type="list" allowBlank="1" showInputMessage="1" showErrorMessage="1" prompt="If not fully in place/assured, please choose 'No' and provide additional narrative " sqref="E12:E17" xr:uid="{3A987922-8C9E-41F6-BF9E-95E4BAB7C32C}">
      <formula1>"Yes,No"</formula1>
    </dataValidation>
    <dataValidation allowBlank="1" showInputMessage="1" showErrorMessage="1" promptTitle="If no, please update" prompt="including (if known):_x000a_&gt;explanation of gap_x000a_&gt;mitigation in place_x000a_&gt;support required_x000a_&gt;expected resolution" sqref="F12:F17" xr:uid="{118D392F-76C1-4035-91AF-5DB4C1279704}"/>
  </dataValidations>
  <pageMargins left="0.70866141732283472" right="0.70866141732283472" top="0.74803149606299213" bottom="0.74803149606299213" header="0.31496062992125984" footer="0.31496062992125984"/>
  <pageSetup paperSize="8" scale="400" orientation="portrait" r:id="rId1"/>
  <extLst>
    <ext xmlns:x14="http://schemas.microsoft.com/office/spreadsheetml/2009/9/main" uri="{78C0D931-6437-407d-A8EE-F0AAD7539E65}">
      <x14:conditionalFormattings>
        <x14:conditionalFormatting xmlns:xm="http://schemas.microsoft.com/office/excel/2006/main">
          <x14:cfRule type="containsText" priority="10" operator="containsText" id="{FE1B98C5-AC3E-4D25-AEC0-21B9E4032AED}">
            <xm:f>NOT(ISERROR(SEARCH(#REF!,E12)))</xm:f>
            <xm:f>#REF!</xm:f>
            <x14:dxf>
              <fill>
                <patternFill>
                  <bgColor rgb="FF00B050"/>
                </patternFill>
              </fill>
            </x14:dxf>
          </x14:cfRule>
          <x14:cfRule type="containsText" priority="11" operator="containsText" id="{F90DF532-7C9F-48D6-A012-AA189C362D51}">
            <xm:f>NOT(ISERROR(SEARCH(#REF!,E12)))</xm:f>
            <xm:f>#REF!</xm:f>
            <x14:dxf>
              <fill>
                <patternFill>
                  <bgColor rgb="FF92D050"/>
                </patternFill>
              </fill>
            </x14:dxf>
          </x14:cfRule>
          <x14:cfRule type="containsText" priority="12" operator="containsText" id="{6BFFBFF2-AA03-4477-81C9-52E677953050}">
            <xm:f>NOT(ISERROR(SEARCH(#REF!,E12)))</xm:f>
            <xm:f>#REF!</xm:f>
            <x14:dxf>
              <fill>
                <patternFill>
                  <bgColor rgb="FFFFFF00"/>
                </patternFill>
              </fill>
            </x14:dxf>
          </x14:cfRule>
          <x14:cfRule type="containsText" priority="13" operator="containsText" id="{1A12D9B0-47B7-4128-A1B1-889441727588}">
            <xm:f>NOT(ISERROR(SEARCH(#REF!,E12)))</xm:f>
            <xm:f>#REF!</xm:f>
            <x14:dxf>
              <fill>
                <patternFill>
                  <bgColor rgb="FFFFC000"/>
                </patternFill>
              </fill>
            </x14:dxf>
          </x14:cfRule>
          <x14:cfRule type="beginsWith" priority="14" operator="beginsWith" id="{3A9C6B4B-3FE9-4948-A5F4-9B79732740B7}">
            <xm:f>LEFT(E12,LEN(#REF!))=#REF!</xm:f>
            <xm:f>#REF!</xm:f>
            <x14:dxf>
              <fill>
                <patternFill>
                  <bgColor rgb="FFFF0000"/>
                </patternFill>
              </fill>
            </x14:dxf>
          </x14:cfRule>
          <xm:sqref>E12:E17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4460F-B8E6-46BD-A687-67B414C79FC5}">
  <sheetPr>
    <tabColor rgb="FFFFC000"/>
    <pageSetUpPr autoPageBreaks="0"/>
  </sheetPr>
  <dimension ref="A1:H60"/>
  <sheetViews>
    <sheetView zoomScale="70" zoomScaleNormal="70" workbookViewId="0">
      <selection activeCell="F7" sqref="F7"/>
    </sheetView>
  </sheetViews>
  <sheetFormatPr defaultColWidth="0" defaultRowHeight="14.5" zeroHeight="1" x14ac:dyDescent="0.35"/>
  <cols>
    <col min="1" max="1" width="10.54296875" style="13" customWidth="1"/>
    <col min="2" max="2" width="8.7265625" style="127" customWidth="1"/>
    <col min="3" max="3" width="8.7265625" style="61" customWidth="1"/>
    <col min="4" max="4" width="96.1796875" customWidth="1"/>
    <col min="5" max="5" width="13.7265625" style="121" customWidth="1"/>
    <col min="6" max="7" width="66.1796875" style="94" customWidth="1"/>
    <col min="8" max="8" width="8.7265625" style="13" customWidth="1"/>
    <col min="9" max="16384" width="8.7265625" hidden="1"/>
  </cols>
  <sheetData>
    <row r="1" spans="1:8" s="13" customFormat="1" x14ac:dyDescent="0.35">
      <c r="B1" s="56"/>
      <c r="C1" s="55"/>
      <c r="E1" s="118"/>
      <c r="F1" s="91"/>
      <c r="G1" s="91"/>
    </row>
    <row r="2" spans="1:8" s="13" customFormat="1" ht="48.65" customHeight="1" x14ac:dyDescent="0.35">
      <c r="B2" s="538" t="s">
        <v>18</v>
      </c>
      <c r="C2" s="539"/>
      <c r="D2" s="539"/>
      <c r="E2" s="540" t="s">
        <v>19</v>
      </c>
      <c r="F2" s="540"/>
      <c r="G2" s="541"/>
      <c r="H2" s="1"/>
    </row>
    <row r="3" spans="1:8" ht="15" thickBot="1" x14ac:dyDescent="0.4">
      <c r="B3" s="56"/>
      <c r="C3" s="56"/>
      <c r="D3" s="5"/>
      <c r="E3" s="119"/>
      <c r="F3" s="93"/>
      <c r="G3" s="93"/>
      <c r="H3" s="1"/>
    </row>
    <row r="4" spans="1:8" ht="24" thickBot="1" x14ac:dyDescent="0.6">
      <c r="B4" s="56"/>
      <c r="C4" s="56"/>
      <c r="D4" s="5"/>
      <c r="E4" s="542" t="s">
        <v>6</v>
      </c>
      <c r="F4" s="543"/>
      <c r="G4" s="544"/>
      <c r="H4" s="1"/>
    </row>
    <row r="5" spans="1:8" ht="56.15" customHeight="1" x14ac:dyDescent="0.35">
      <c r="B5" s="545" t="s">
        <v>20</v>
      </c>
      <c r="C5" s="546"/>
      <c r="D5" s="547"/>
      <c r="E5" s="39" t="s">
        <v>8</v>
      </c>
      <c r="F5" s="108" t="s">
        <v>9</v>
      </c>
      <c r="G5" s="108" t="s">
        <v>10</v>
      </c>
      <c r="H5" s="6"/>
    </row>
    <row r="6" spans="1:8" s="19" customFormat="1" ht="20.149999999999999" customHeight="1" x14ac:dyDescent="0.45">
      <c r="A6" s="57"/>
      <c r="B6" s="520" t="s">
        <v>21</v>
      </c>
      <c r="C6" s="66"/>
      <c r="D6" s="66"/>
      <c r="E6" s="66"/>
      <c r="F6" s="66"/>
      <c r="G6" s="67"/>
      <c r="H6" s="58"/>
    </row>
    <row r="7" spans="1:8" ht="139.5" customHeight="1" x14ac:dyDescent="0.35">
      <c r="A7" s="523"/>
      <c r="B7" s="548">
        <v>1</v>
      </c>
      <c r="C7" s="64">
        <v>1.1000000000000001</v>
      </c>
      <c r="D7" s="65" t="s">
        <v>22</v>
      </c>
      <c r="E7" s="122"/>
      <c r="F7" s="117"/>
      <c r="G7" s="515"/>
    </row>
    <row r="8" spans="1:8" ht="40" customHeight="1" x14ac:dyDescent="0.35">
      <c r="A8" s="522"/>
      <c r="B8" s="549"/>
      <c r="C8" s="59">
        <v>1.2</v>
      </c>
      <c r="D8" s="60" t="s">
        <v>23</v>
      </c>
      <c r="E8" s="122"/>
      <c r="F8" s="117"/>
      <c r="G8" s="516"/>
    </row>
    <row r="9" spans="1:8" ht="40" customHeight="1" x14ac:dyDescent="0.35">
      <c r="A9" s="526"/>
      <c r="B9" s="549"/>
      <c r="C9" s="59">
        <v>1.3</v>
      </c>
      <c r="D9" s="60" t="s">
        <v>24</v>
      </c>
      <c r="E9" s="122"/>
      <c r="F9" s="516"/>
      <c r="G9" s="516"/>
    </row>
    <row r="10" spans="1:8" ht="60.65" customHeight="1" x14ac:dyDescent="0.35">
      <c r="A10" s="522"/>
      <c r="B10" s="550"/>
      <c r="C10" s="62">
        <v>1.4</v>
      </c>
      <c r="D10" s="63" t="s">
        <v>25</v>
      </c>
      <c r="E10" s="122"/>
      <c r="F10" s="517"/>
      <c r="G10" s="517"/>
    </row>
    <row r="11" spans="1:8" s="19" customFormat="1" ht="18.5" x14ac:dyDescent="0.45">
      <c r="A11" s="57"/>
      <c r="B11" s="520" t="s">
        <v>26</v>
      </c>
      <c r="C11" s="66"/>
      <c r="D11" s="66"/>
      <c r="E11" s="66"/>
      <c r="F11" s="518"/>
      <c r="G11" s="519"/>
      <c r="H11" s="57"/>
    </row>
    <row r="12" spans="1:8" ht="62" x14ac:dyDescent="0.35">
      <c r="A12" s="524"/>
      <c r="B12" s="548">
        <v>2</v>
      </c>
      <c r="C12" s="64">
        <v>2.1</v>
      </c>
      <c r="D12" s="65" t="s">
        <v>27</v>
      </c>
      <c r="E12" s="122"/>
      <c r="F12" s="515"/>
      <c r="G12" s="515"/>
    </row>
    <row r="13" spans="1:8" ht="248" x14ac:dyDescent="0.35">
      <c r="A13" s="524"/>
      <c r="B13" s="549"/>
      <c r="C13" s="59">
        <v>2.2000000000000002</v>
      </c>
      <c r="D13" s="60" t="s">
        <v>28</v>
      </c>
      <c r="E13" s="122"/>
      <c r="F13" s="516"/>
      <c r="G13" s="516"/>
    </row>
    <row r="14" spans="1:8" ht="39.65" customHeight="1" x14ac:dyDescent="0.35">
      <c r="A14" s="524"/>
      <c r="B14" s="549"/>
      <c r="C14" s="59">
        <v>2.2999999999999998</v>
      </c>
      <c r="D14" s="60" t="s">
        <v>29</v>
      </c>
      <c r="E14" s="122"/>
      <c r="F14" s="516"/>
      <c r="G14" s="516"/>
    </row>
    <row r="15" spans="1:8" ht="39.65" customHeight="1" x14ac:dyDescent="0.35">
      <c r="A15" s="524"/>
      <c r="B15" s="549"/>
      <c r="C15" s="59">
        <v>2.4</v>
      </c>
      <c r="D15" s="60" t="s">
        <v>30</v>
      </c>
      <c r="E15" s="122"/>
      <c r="F15" s="516"/>
      <c r="G15" s="516"/>
    </row>
    <row r="16" spans="1:8" ht="39.65" customHeight="1" x14ac:dyDescent="0.35">
      <c r="A16" s="524"/>
      <c r="B16" s="549"/>
      <c r="C16" s="59">
        <v>2.5</v>
      </c>
      <c r="D16" s="60" t="s">
        <v>31</v>
      </c>
      <c r="E16" s="122"/>
      <c r="F16" s="516"/>
      <c r="G16" s="516"/>
    </row>
    <row r="17" spans="1:7" s="57" customFormat="1" ht="18.5" x14ac:dyDescent="0.45">
      <c r="B17" s="520" t="s">
        <v>32</v>
      </c>
      <c r="C17" s="66"/>
      <c r="D17" s="66"/>
      <c r="E17" s="66"/>
      <c r="F17" s="518"/>
      <c r="G17" s="519"/>
    </row>
    <row r="18" spans="1:7" s="13" customFormat="1" ht="57" customHeight="1" x14ac:dyDescent="0.35">
      <c r="B18" s="548">
        <v>3</v>
      </c>
      <c r="C18" s="64">
        <v>3.1</v>
      </c>
      <c r="D18" s="65" t="s">
        <v>33</v>
      </c>
      <c r="E18" s="122"/>
      <c r="F18" s="515"/>
      <c r="G18" s="515"/>
    </row>
    <row r="19" spans="1:7" s="13" customFormat="1" ht="57" customHeight="1" x14ac:dyDescent="0.35">
      <c r="B19" s="548"/>
      <c r="C19" s="59">
        <v>3.2</v>
      </c>
      <c r="D19" s="65" t="s">
        <v>34</v>
      </c>
      <c r="E19" s="122"/>
      <c r="F19" s="515"/>
      <c r="G19" s="515"/>
    </row>
    <row r="20" spans="1:7" s="13" customFormat="1" ht="57" customHeight="1" x14ac:dyDescent="0.35">
      <c r="B20" s="548"/>
      <c r="C20" s="64">
        <v>3.3</v>
      </c>
      <c r="D20" s="65" t="s">
        <v>35</v>
      </c>
      <c r="E20" s="122"/>
      <c r="F20" s="515"/>
      <c r="G20" s="515"/>
    </row>
    <row r="21" spans="1:7" s="13" customFormat="1" ht="57" customHeight="1" x14ac:dyDescent="0.35">
      <c r="B21" s="548"/>
      <c r="C21" s="59">
        <v>3.4</v>
      </c>
      <c r="D21" s="65" t="s">
        <v>36</v>
      </c>
      <c r="E21" s="122"/>
      <c r="F21" s="515"/>
      <c r="G21" s="515"/>
    </row>
    <row r="22" spans="1:7" s="13" customFormat="1" ht="41.5" customHeight="1" x14ac:dyDescent="0.35">
      <c r="B22" s="548"/>
      <c r="C22" s="64">
        <v>3.5</v>
      </c>
      <c r="D22" s="65" t="s">
        <v>37</v>
      </c>
      <c r="E22" s="122"/>
      <c r="F22" s="515"/>
      <c r="G22" s="515"/>
    </row>
    <row r="23" spans="1:7" s="57" customFormat="1" ht="18.5" x14ac:dyDescent="0.45">
      <c r="B23" s="520" t="s">
        <v>38</v>
      </c>
      <c r="C23" s="66"/>
      <c r="D23" s="66"/>
      <c r="E23" s="66"/>
      <c r="F23" s="518"/>
      <c r="G23" s="519"/>
    </row>
    <row r="24" spans="1:7" s="13" customFormat="1" ht="77.5" x14ac:dyDescent="0.35">
      <c r="B24" s="550">
        <v>4</v>
      </c>
      <c r="C24" s="64">
        <v>4.0999999999999996</v>
      </c>
      <c r="D24" s="65" t="s">
        <v>39</v>
      </c>
      <c r="E24" s="122"/>
      <c r="F24" s="515"/>
      <c r="G24" s="515"/>
    </row>
    <row r="25" spans="1:7" s="13" customFormat="1" ht="41.5" customHeight="1" x14ac:dyDescent="0.35">
      <c r="B25" s="551"/>
      <c r="C25" s="59">
        <v>4.2</v>
      </c>
      <c r="D25" s="60" t="s">
        <v>40</v>
      </c>
      <c r="E25" s="122"/>
      <c r="F25" s="516"/>
      <c r="G25" s="516"/>
    </row>
    <row r="26" spans="1:7" s="13" customFormat="1" ht="41.5" customHeight="1" x14ac:dyDescent="0.35">
      <c r="B26" s="551"/>
      <c r="C26" s="64">
        <v>4.3</v>
      </c>
      <c r="D26" s="60" t="s">
        <v>41</v>
      </c>
      <c r="E26" s="123"/>
      <c r="F26" s="516"/>
      <c r="G26" s="516"/>
    </row>
    <row r="27" spans="1:7" s="13" customFormat="1" ht="31" x14ac:dyDescent="0.35">
      <c r="B27" s="548"/>
      <c r="C27" s="64">
        <v>4.4000000000000004</v>
      </c>
      <c r="D27" s="527" t="s">
        <v>1179</v>
      </c>
      <c r="E27" s="123"/>
      <c r="F27" s="516"/>
      <c r="G27" s="516"/>
    </row>
    <row r="28" spans="1:7" s="57" customFormat="1" ht="18.5" x14ac:dyDescent="0.45">
      <c r="B28" s="520" t="s">
        <v>42</v>
      </c>
      <c r="C28" s="66"/>
      <c r="D28" s="66"/>
      <c r="E28" s="66"/>
      <c r="F28" s="518"/>
      <c r="G28" s="519"/>
    </row>
    <row r="29" spans="1:7" s="13" customFormat="1" ht="105" customHeight="1" x14ac:dyDescent="0.35">
      <c r="A29" s="524"/>
      <c r="B29" s="548">
        <v>5</v>
      </c>
      <c r="C29" s="64">
        <v>5.0999999999999996</v>
      </c>
      <c r="D29" s="65" t="s">
        <v>43</v>
      </c>
      <c r="E29" s="122"/>
      <c r="F29" s="515"/>
      <c r="G29" s="515"/>
    </row>
    <row r="30" spans="1:7" s="13" customFormat="1" ht="60" customHeight="1" x14ac:dyDescent="0.35">
      <c r="A30" s="524"/>
      <c r="B30" s="549"/>
      <c r="C30" s="59">
        <v>5.2</v>
      </c>
      <c r="D30" s="60" t="s">
        <v>44</v>
      </c>
      <c r="E30" s="122"/>
      <c r="F30" s="516"/>
      <c r="G30" s="516"/>
    </row>
    <row r="31" spans="1:7" s="13" customFormat="1" ht="83.15" customHeight="1" x14ac:dyDescent="0.35">
      <c r="A31" s="524"/>
      <c r="B31" s="549"/>
      <c r="C31" s="59">
        <v>5.3</v>
      </c>
      <c r="D31" s="60" t="s">
        <v>45</v>
      </c>
      <c r="E31" s="122"/>
      <c r="F31" s="516"/>
      <c r="G31" s="516"/>
    </row>
    <row r="32" spans="1:7" s="13" customFormat="1" ht="83.15" customHeight="1" x14ac:dyDescent="0.35">
      <c r="A32" s="524"/>
      <c r="B32" s="549"/>
      <c r="C32" s="59">
        <v>5.4</v>
      </c>
      <c r="D32" s="60" t="s">
        <v>46</v>
      </c>
      <c r="E32" s="122"/>
      <c r="F32" s="516"/>
      <c r="G32" s="516"/>
    </row>
    <row r="33" spans="1:7" s="57" customFormat="1" ht="18.5" x14ac:dyDescent="0.45">
      <c r="B33" s="520" t="s">
        <v>47</v>
      </c>
      <c r="C33" s="66"/>
      <c r="D33" s="66"/>
      <c r="E33" s="66"/>
      <c r="F33" s="518"/>
      <c r="G33" s="519"/>
    </row>
    <row r="34" spans="1:7" s="13" customFormat="1" ht="69" customHeight="1" x14ac:dyDescent="0.35">
      <c r="A34" s="525"/>
      <c r="B34" s="551">
        <v>6</v>
      </c>
      <c r="C34" s="64">
        <v>6.1</v>
      </c>
      <c r="D34" s="65" t="s">
        <v>48</v>
      </c>
      <c r="E34" s="122"/>
      <c r="F34" s="515"/>
      <c r="G34" s="515"/>
    </row>
    <row r="35" spans="1:7" s="13" customFormat="1" ht="45" customHeight="1" x14ac:dyDescent="0.35">
      <c r="A35" s="525"/>
      <c r="B35" s="551"/>
      <c r="C35" s="59">
        <v>6.2</v>
      </c>
      <c r="D35" s="60" t="s">
        <v>49</v>
      </c>
      <c r="E35" s="122"/>
      <c r="F35" s="516"/>
      <c r="G35" s="516"/>
    </row>
    <row r="36" spans="1:7" s="13" customFormat="1" ht="45" customHeight="1" x14ac:dyDescent="0.35">
      <c r="A36" s="524"/>
      <c r="B36" s="551"/>
      <c r="C36" s="59">
        <v>6.3</v>
      </c>
      <c r="D36" s="60" t="s">
        <v>50</v>
      </c>
      <c r="E36" s="122"/>
      <c r="F36" s="516"/>
      <c r="G36" s="516"/>
    </row>
    <row r="37" spans="1:7" s="13" customFormat="1" ht="45" customHeight="1" x14ac:dyDescent="0.35">
      <c r="A37" s="524"/>
      <c r="B37" s="551"/>
      <c r="C37" s="59">
        <v>6.4</v>
      </c>
      <c r="D37" s="60" t="s">
        <v>51</v>
      </c>
      <c r="E37" s="122"/>
      <c r="F37" s="516"/>
      <c r="G37" s="516"/>
    </row>
    <row r="38" spans="1:7" s="13" customFormat="1" ht="45" customHeight="1" x14ac:dyDescent="0.35">
      <c r="A38" s="524"/>
      <c r="B38" s="551"/>
      <c r="C38" s="59">
        <v>6.5</v>
      </c>
      <c r="D38" s="60" t="s">
        <v>52</v>
      </c>
      <c r="E38" s="122"/>
      <c r="F38" s="516"/>
      <c r="G38" s="516"/>
    </row>
    <row r="39" spans="1:7" s="13" customFormat="1" ht="29.15" customHeight="1" x14ac:dyDescent="0.35">
      <c r="A39" s="524"/>
      <c r="B39" s="551"/>
      <c r="C39" s="62">
        <v>6.6</v>
      </c>
      <c r="D39" s="63" t="s">
        <v>53</v>
      </c>
      <c r="E39" s="533"/>
      <c r="F39" s="517"/>
      <c r="G39" s="517"/>
    </row>
    <row r="40" spans="1:7" s="13" customFormat="1" ht="33" customHeight="1" x14ac:dyDescent="0.35">
      <c r="A40" s="524"/>
      <c r="B40" s="528"/>
      <c r="C40" s="529">
        <v>6.7</v>
      </c>
      <c r="D40" s="530" t="s">
        <v>54</v>
      </c>
      <c r="E40" s="531"/>
      <c r="F40" s="532"/>
      <c r="G40" s="532"/>
    </row>
    <row r="41" spans="1:7" s="57" customFormat="1" ht="18.5" x14ac:dyDescent="0.45">
      <c r="B41" s="520" t="s">
        <v>55</v>
      </c>
      <c r="C41" s="534"/>
      <c r="D41" s="534"/>
      <c r="E41" s="534"/>
      <c r="F41" s="535"/>
      <c r="G41" s="536"/>
    </row>
    <row r="42" spans="1:7" s="13" customFormat="1" ht="55" customHeight="1" x14ac:dyDescent="0.35">
      <c r="B42" s="548">
        <v>7</v>
      </c>
      <c r="C42" s="64">
        <v>7.1</v>
      </c>
      <c r="D42" s="65" t="s">
        <v>56</v>
      </c>
      <c r="E42" s="122"/>
      <c r="F42" s="515"/>
      <c r="G42" s="515"/>
    </row>
    <row r="43" spans="1:7" s="13" customFormat="1" ht="55" customHeight="1" x14ac:dyDescent="0.35">
      <c r="B43" s="549"/>
      <c r="C43" s="59">
        <v>7.2</v>
      </c>
      <c r="D43" s="60" t="s">
        <v>57</v>
      </c>
      <c r="E43" s="122"/>
      <c r="F43" s="516"/>
      <c r="G43" s="516"/>
    </row>
    <row r="44" spans="1:7" s="13" customFormat="1" ht="55" customHeight="1" x14ac:dyDescent="0.35">
      <c r="B44" s="549"/>
      <c r="C44" s="59">
        <v>7.3</v>
      </c>
      <c r="D44" s="60" t="s">
        <v>58</v>
      </c>
      <c r="E44" s="122"/>
      <c r="F44" s="516"/>
      <c r="G44" s="516"/>
    </row>
    <row r="45" spans="1:7" s="13" customFormat="1" ht="36" customHeight="1" x14ac:dyDescent="0.35">
      <c r="B45" s="537"/>
      <c r="C45" s="537"/>
      <c r="D45" s="537"/>
      <c r="E45" s="537"/>
      <c r="F45" s="537"/>
      <c r="G45" s="537"/>
    </row>
    <row r="46" spans="1:7" s="13" customFormat="1" hidden="1" x14ac:dyDescent="0.35">
      <c r="B46" s="56"/>
      <c r="C46" s="55"/>
      <c r="E46" s="118"/>
      <c r="F46" s="91"/>
      <c r="G46" s="91"/>
    </row>
    <row r="47" spans="1:7" s="13" customFormat="1" hidden="1" x14ac:dyDescent="0.35">
      <c r="B47" s="56"/>
      <c r="C47" s="55"/>
      <c r="E47" s="118"/>
      <c r="F47" s="91"/>
      <c r="G47" s="91"/>
    </row>
    <row r="48" spans="1:7" s="13" customFormat="1" hidden="1" x14ac:dyDescent="0.35">
      <c r="B48" s="56"/>
      <c r="C48" s="55"/>
      <c r="E48" s="118"/>
      <c r="F48" s="91"/>
      <c r="G48" s="91"/>
    </row>
    <row r="49" spans="1:7" s="68" customFormat="1" hidden="1" x14ac:dyDescent="0.35">
      <c r="A49" s="13"/>
      <c r="B49" s="126"/>
      <c r="C49" s="69"/>
      <c r="E49" s="120"/>
      <c r="F49" s="114"/>
      <c r="G49" s="114"/>
    </row>
    <row r="50" spans="1:7" s="68" customFormat="1" hidden="1" x14ac:dyDescent="0.35">
      <c r="A50" s="13"/>
      <c r="B50" s="126"/>
      <c r="C50" s="69"/>
      <c r="E50" s="120"/>
      <c r="F50" s="114"/>
      <c r="G50" s="114"/>
    </row>
    <row r="51" spans="1:7" s="68" customFormat="1" hidden="1" x14ac:dyDescent="0.35">
      <c r="A51" s="13"/>
      <c r="B51" s="126"/>
      <c r="C51" s="69"/>
      <c r="E51" s="120"/>
      <c r="F51" s="114"/>
      <c r="G51" s="114"/>
    </row>
    <row r="52" spans="1:7" s="68" customFormat="1" hidden="1" x14ac:dyDescent="0.35">
      <c r="A52" s="13"/>
      <c r="B52" s="126"/>
      <c r="C52" s="69"/>
      <c r="E52" s="120"/>
      <c r="F52" s="114"/>
      <c r="G52" s="114"/>
    </row>
    <row r="53" spans="1:7" s="68" customFormat="1" hidden="1" x14ac:dyDescent="0.35">
      <c r="A53" s="13"/>
      <c r="B53" s="126"/>
      <c r="C53" s="69"/>
      <c r="E53" s="120"/>
      <c r="F53" s="114"/>
      <c r="G53" s="114"/>
    </row>
    <row r="54" spans="1:7" s="68" customFormat="1" hidden="1" x14ac:dyDescent="0.35">
      <c r="A54" s="13"/>
      <c r="B54" s="126"/>
      <c r="C54" s="69"/>
      <c r="E54" s="120"/>
      <c r="F54" s="114"/>
      <c r="G54" s="114"/>
    </row>
    <row r="55" spans="1:7" s="68" customFormat="1" hidden="1" x14ac:dyDescent="0.35">
      <c r="A55" s="13"/>
      <c r="B55" s="126"/>
      <c r="C55" s="69"/>
      <c r="E55" s="120"/>
      <c r="F55" s="114"/>
      <c r="G55" s="114"/>
    </row>
    <row r="56" spans="1:7" s="68" customFormat="1" hidden="1" x14ac:dyDescent="0.35">
      <c r="A56" s="13"/>
      <c r="B56" s="126"/>
      <c r="C56" s="69"/>
      <c r="E56" s="120"/>
      <c r="F56" s="114"/>
      <c r="G56" s="114"/>
    </row>
    <row r="57" spans="1:7" s="68" customFormat="1" hidden="1" x14ac:dyDescent="0.35">
      <c r="A57" s="13"/>
      <c r="B57" s="126"/>
      <c r="C57" s="69"/>
      <c r="E57" s="120"/>
      <c r="F57" s="114"/>
      <c r="G57" s="114"/>
    </row>
    <row r="58" spans="1:7" s="68" customFormat="1" hidden="1" x14ac:dyDescent="0.35">
      <c r="A58" s="13"/>
      <c r="B58" s="126"/>
      <c r="C58" s="69"/>
      <c r="E58" s="120"/>
      <c r="F58" s="114"/>
      <c r="G58" s="114"/>
    </row>
    <row r="59" spans="1:7" s="68" customFormat="1" hidden="1" x14ac:dyDescent="0.35">
      <c r="A59" s="13"/>
      <c r="B59" s="126"/>
      <c r="C59" s="69"/>
      <c r="E59" s="120"/>
      <c r="F59" s="114"/>
      <c r="G59" s="114"/>
    </row>
    <row r="60" spans="1:7" s="68" customFormat="1" hidden="1" x14ac:dyDescent="0.35">
      <c r="A60" s="13"/>
      <c r="B60" s="126"/>
      <c r="C60" s="69"/>
      <c r="E60" s="120"/>
      <c r="F60" s="114"/>
      <c r="G60" s="114"/>
    </row>
  </sheetData>
  <sheetProtection algorithmName="SHA-512" hashValue="aC81wftRylUpx14F5QWixuB3rtoG/zR9zkwcGxFezS4Suilr/OFO5+AkLLjjEVZD2l9rjIOj/m6nQOsupggLWg==" saltValue="VYsoAvojTp6A9XfOGQwBnQ==" spinCount="100000" sheet="1" objects="1" scenarios="1" selectLockedCells="1"/>
  <mergeCells count="12">
    <mergeCell ref="B45:G45"/>
    <mergeCell ref="B2:D2"/>
    <mergeCell ref="E2:G2"/>
    <mergeCell ref="E4:G4"/>
    <mergeCell ref="B5:D5"/>
    <mergeCell ref="B7:B10"/>
    <mergeCell ref="B12:B16"/>
    <mergeCell ref="B18:B22"/>
    <mergeCell ref="B29:B32"/>
    <mergeCell ref="B42:B44"/>
    <mergeCell ref="B34:B39"/>
    <mergeCell ref="B24:B27"/>
  </mergeCells>
  <conditionalFormatting sqref="E12:E16 E18:E22 E24:E27 E29:E32 E34:E40 E42:E44 E6:E10 E1:E4 E46:E1048576">
    <cfRule type="cellIs" dxfId="44" priority="3" operator="equal">
      <formula>"No"</formula>
    </cfRule>
    <cfRule type="cellIs" dxfId="43" priority="4" operator="equal">
      <formula>"Yes"</formula>
    </cfRule>
  </conditionalFormatting>
  <conditionalFormatting sqref="E7:G10">
    <cfRule type="containsBlanks" dxfId="42" priority="1">
      <formula>LEN(TRIM(E7))=0</formula>
    </cfRule>
  </conditionalFormatting>
  <conditionalFormatting sqref="E12:G16 E18:G22 E24:G27 E29:G32 E34:G40 E42:G44">
    <cfRule type="containsBlanks" dxfId="41" priority="2">
      <formula>LEN(TRIM(E12))=0</formula>
    </cfRule>
  </conditionalFormatting>
  <dataValidations count="4">
    <dataValidation allowBlank="1" showErrorMessage="1" promptTitle="Confidence Score" prompt="Choose rating from drop down list" sqref="H2:H4" xr:uid="{8A8C4694-AD19-4B55-8144-2CEB75A95CE3}"/>
    <dataValidation type="list" allowBlank="1" showErrorMessage="1" promptTitle="Confidence Score" prompt="Choose rating from drop down list" sqref="E46:E1048576 E41 E33 E28 E23 E17 E11" xr:uid="{55E16DCD-90B3-4CAB-9105-1AA6B7C72587}">
      <formula1>"Yes,No"</formula1>
    </dataValidation>
    <dataValidation type="list" allowBlank="1" showInputMessage="1" showErrorMessage="1" prompt="If not fully in place/assured, please choose 'No' and provide additional narrative " sqref="E7:E10 E29:E32 E12:E16 E42:E44 E18:E22 E24:E27 E34:E40" xr:uid="{2C7DA41C-A7CF-4CF1-AE2D-61F7B2551044}">
      <formula1>"Yes,No"</formula1>
    </dataValidation>
    <dataValidation allowBlank="1" showInputMessage="1" showErrorMessage="1" promptTitle="If no, please update" prompt="including (if known):_x000a_&gt;explanation of gap_x000a_&gt;mitigation in place_x000a_&gt;support required_x000a_&gt;expected resolution" sqref="F7:F10 F12:F16 F18:F22 F24:F27 F29:F32 F34:F40 F42:F44" xr:uid="{062CE4D5-FFAE-4C96-B2C6-00F31FAF474E}"/>
  </dataValidations>
  <pageMargins left="0.70866141732283472" right="0.70866141732283472" top="0.74803149606299213" bottom="0.74803149606299213" header="0.31496062992125984" footer="0.31496062992125984"/>
  <pageSetup paperSize="8" scale="40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D077-4221-4B55-914B-5878CB71F25D}">
  <sheetPr>
    <pageSetUpPr autoPageBreaks="0"/>
  </sheetPr>
  <dimension ref="A1:R61"/>
  <sheetViews>
    <sheetView topLeftCell="A15" zoomScale="47" zoomScaleNormal="70" workbookViewId="0">
      <selection activeCell="C43" sqref="C43"/>
    </sheetView>
  </sheetViews>
  <sheetFormatPr defaultColWidth="8.7265625" defaultRowHeight="26.15" customHeight="1" x14ac:dyDescent="0.45"/>
  <cols>
    <col min="1" max="1" width="28.453125" style="21" customWidth="1"/>
    <col min="2" max="2" width="8.7265625" style="19"/>
    <col min="3" max="3" width="144.453125" style="20" bestFit="1" customWidth="1"/>
    <col min="4" max="4" width="13.1796875" style="19" bestFit="1" customWidth="1"/>
    <col min="5" max="5" width="25.1796875" style="19" bestFit="1" customWidth="1"/>
    <col min="6" max="6" width="8.54296875" style="35" bestFit="1" customWidth="1"/>
    <col min="7" max="7" width="13.7265625" style="19" bestFit="1" customWidth="1"/>
    <col min="8" max="8" width="20.26953125" style="19" customWidth="1"/>
    <col min="9" max="9" width="38.453125" style="19" customWidth="1"/>
    <col min="10" max="10" width="36.7265625" style="19" customWidth="1"/>
    <col min="11" max="11" width="26.453125" style="19" customWidth="1"/>
    <col min="12" max="12" width="10.81640625" style="19" customWidth="1"/>
    <col min="13" max="13" width="8.7265625" style="19"/>
    <col min="14" max="14" width="16.54296875" style="19" customWidth="1"/>
    <col min="15" max="16" width="8.7265625" style="19"/>
    <col min="17" max="17" width="13.54296875" style="19" customWidth="1"/>
    <col min="18" max="16384" width="8.7265625" style="19"/>
  </cols>
  <sheetData>
    <row r="1" spans="1:13" ht="26.15" customHeight="1" x14ac:dyDescent="0.45">
      <c r="A1" s="563" t="s">
        <v>59</v>
      </c>
      <c r="B1" s="22">
        <v>1</v>
      </c>
      <c r="C1" s="23" t="s">
        <v>60</v>
      </c>
      <c r="D1" s="22" t="s">
        <v>61</v>
      </c>
      <c r="E1" s="22" t="s">
        <v>62</v>
      </c>
      <c r="F1" s="32" t="s">
        <v>63</v>
      </c>
      <c r="G1" s="22" t="s">
        <v>64</v>
      </c>
      <c r="H1" s="22"/>
      <c r="I1" s="22"/>
      <c r="L1" s="19" t="s">
        <v>63</v>
      </c>
    </row>
    <row r="2" spans="1:13" ht="26.15" customHeight="1" x14ac:dyDescent="0.45">
      <c r="A2" s="564"/>
      <c r="B2" s="24">
        <f>'Trust Section A'!C12</f>
        <v>1.1000000000000001</v>
      </c>
      <c r="C2" s="24" t="str">
        <f>'Trust Section A'!D12</f>
        <v xml:space="preserve">The Board has assured the Trust Winter Plan for 2026/27. </v>
      </c>
      <c r="D2" s="24">
        <f>'Trust Section A'!E12</f>
        <v>0</v>
      </c>
      <c r="E2" s="24" t="str">
        <f t="shared" ref="E2:E4" si="0">IF(D2="Yes",10,IF(D2="No",10,""))</f>
        <v/>
      </c>
      <c r="F2" s="33" t="str">
        <f t="shared" ref="F2:F4" si="1">IF(D2="Yes",1,(IF(D2="No",0,"")))</f>
        <v/>
      </c>
      <c r="G2" s="24">
        <f>IF(B2="","",1)</f>
        <v>1</v>
      </c>
      <c r="H2" s="24"/>
      <c r="I2" s="24"/>
      <c r="L2" s="19" t="s">
        <v>65</v>
      </c>
      <c r="M2" s="19" t="s">
        <v>66</v>
      </c>
    </row>
    <row r="3" spans="1:13" ht="26.15" customHeight="1" x14ac:dyDescent="0.45">
      <c r="A3" s="564"/>
      <c r="B3" s="24">
        <f>'Trust Section A'!C13</f>
        <v>1.2</v>
      </c>
      <c r="C3" s="24" t="str">
        <f>'Trust Section A'!D13</f>
        <v>The Board is assured that a robust quality and equality impact assessment (QEIA) informed development of the Trust’s plan and has been reviewed by the Board.</v>
      </c>
      <c r="D3" s="24">
        <f>'Trust Section A'!E13</f>
        <v>0</v>
      </c>
      <c r="E3" s="24" t="str">
        <f t="shared" si="0"/>
        <v/>
      </c>
      <c r="F3" s="33" t="str">
        <f t="shared" si="1"/>
        <v/>
      </c>
      <c r="G3" s="24">
        <f t="shared" ref="G3:G16" si="2">IF(B3="","",1)</f>
        <v>1</v>
      </c>
      <c r="H3" s="24"/>
      <c r="I3" s="24"/>
      <c r="J3" s="19" t="s">
        <v>60</v>
      </c>
      <c r="K3" s="19">
        <v>1</v>
      </c>
      <c r="L3" s="19">
        <f>F8</f>
        <v>0</v>
      </c>
      <c r="M3" s="19">
        <f>G8</f>
        <v>6</v>
      </c>
    </row>
    <row r="4" spans="1:13" ht="26.15" customHeight="1" x14ac:dyDescent="0.45">
      <c r="A4" s="564"/>
      <c r="B4" s="24">
        <f>'Trust Section A'!C14</f>
        <v>1.3</v>
      </c>
      <c r="C4" s="24" t="str">
        <f>'Trust Section A'!D14</f>
        <v>The Board is assured that the Trust’s plan was developed with appropriate input from and engagement with all system partners, including primary care and social care.</v>
      </c>
      <c r="D4" s="24">
        <f>'Trust Section A'!E14</f>
        <v>0</v>
      </c>
      <c r="E4" s="24" t="str">
        <f t="shared" si="0"/>
        <v/>
      </c>
      <c r="F4" s="33" t="str">
        <f t="shared" si="1"/>
        <v/>
      </c>
      <c r="G4" s="24">
        <f t="shared" si="2"/>
        <v>1</v>
      </c>
      <c r="H4" s="24"/>
      <c r="I4" s="24"/>
      <c r="J4" s="19" t="s">
        <v>67</v>
      </c>
      <c r="K4" s="19">
        <v>2</v>
      </c>
      <c r="L4" s="19">
        <f>F14</f>
        <v>0</v>
      </c>
      <c r="M4" s="19">
        <f>G14</f>
        <v>4</v>
      </c>
    </row>
    <row r="5" spans="1:13" ht="26.15" customHeight="1" x14ac:dyDescent="0.45">
      <c r="A5" s="564"/>
      <c r="B5" s="24">
        <f>'Trust Section A'!C15</f>
        <v>1.4</v>
      </c>
      <c r="C5" s="24" t="str">
        <f>'Trust Section A'!D15</f>
        <v>The Board has tested the plan during a regionally-led winter exercise, reviewed the outcome, and incorporated lessons learned.</v>
      </c>
      <c r="D5" s="24">
        <f>'Trust Section A'!E15</f>
        <v>0</v>
      </c>
      <c r="E5" s="24" t="str">
        <f>IF(D5="Yes",10,IF(D5="No",10,""))</f>
        <v/>
      </c>
      <c r="F5" s="33" t="str">
        <f>IF(D5="Yes",1,(IF(D5="No",0,"")))</f>
        <v/>
      </c>
      <c r="G5" s="24">
        <f t="shared" si="2"/>
        <v>1</v>
      </c>
      <c r="H5" s="24"/>
      <c r="I5" s="24"/>
      <c r="J5" s="19" t="s">
        <v>68</v>
      </c>
      <c r="K5" s="19">
        <v>4</v>
      </c>
      <c r="L5" s="19">
        <f>F21</f>
        <v>0</v>
      </c>
      <c r="M5" s="19">
        <f>G21</f>
        <v>5</v>
      </c>
    </row>
    <row r="6" spans="1:13" ht="26.15" customHeight="1" x14ac:dyDescent="0.45">
      <c r="A6" s="564"/>
      <c r="B6" s="24">
        <f>'Trust Section A'!C16</f>
        <v>1.5</v>
      </c>
      <c r="C6" s="24" t="str">
        <f>'Trust Section A'!D16</f>
        <v>The Board has identified a named Executive Winter Sponsor with accountability for winter preparedness (including vaccinations), escalation and operational delivery.</v>
      </c>
      <c r="D6" s="24">
        <f>'Trust Section A'!E16</f>
        <v>0</v>
      </c>
      <c r="E6" s="24" t="str">
        <f t="shared" ref="E6:E16" si="3">IF(D6="Yes",10,IF(D6="No",10,""))</f>
        <v/>
      </c>
      <c r="F6" s="33" t="str">
        <f t="shared" ref="F6:F7" si="4">IF(D6="Yes",1,(IF(D6="No",0,"")))</f>
        <v/>
      </c>
      <c r="G6" s="24">
        <f t="shared" si="2"/>
        <v>1</v>
      </c>
      <c r="H6" s="24"/>
      <c r="I6" s="24"/>
      <c r="J6" s="19" t="s">
        <v>69</v>
      </c>
      <c r="K6" s="19">
        <v>5</v>
      </c>
      <c r="L6" s="19">
        <f>F28</f>
        <v>0</v>
      </c>
      <c r="M6" s="19">
        <f>G28</f>
        <v>5</v>
      </c>
    </row>
    <row r="7" spans="1:13" ht="26.15" customHeight="1" x14ac:dyDescent="0.45">
      <c r="A7" s="564"/>
      <c r="B7" s="24">
        <f>'Trust Section A'!C17</f>
        <v>1.6</v>
      </c>
      <c r="C7" s="24" t="str">
        <f>'Trust Section A'!D17</f>
        <v>The Board is assured that clear governance arrangements, escalation processes and operational leadership arrangements are in place throughout the winter period.</v>
      </c>
      <c r="D7" s="24">
        <f>'Trust Section A'!E17</f>
        <v>0</v>
      </c>
      <c r="E7" s="24" t="str">
        <f t="shared" si="3"/>
        <v/>
      </c>
      <c r="F7" s="33" t="str">
        <f t="shared" si="4"/>
        <v/>
      </c>
      <c r="G7" s="24">
        <f t="shared" si="2"/>
        <v>1</v>
      </c>
      <c r="H7" s="24"/>
      <c r="I7" s="24"/>
      <c r="J7" s="19" t="s">
        <v>70</v>
      </c>
      <c r="K7" s="19">
        <v>6</v>
      </c>
      <c r="L7" s="19">
        <f>F33</f>
        <v>0</v>
      </c>
      <c r="M7" s="19">
        <f>G33</f>
        <v>3</v>
      </c>
    </row>
    <row r="8" spans="1:13" ht="26.15" customHeight="1" x14ac:dyDescent="0.45">
      <c r="A8" s="564"/>
      <c r="B8" s="24"/>
      <c r="C8" s="26" t="s">
        <v>71</v>
      </c>
      <c r="D8" s="25">
        <f>SUM(COUNTIF(D2:D7,"Yes"),(COUNTIF(D2:D7,"No")))</f>
        <v>0</v>
      </c>
      <c r="E8" s="25">
        <f>SUM(E2:E7)</f>
        <v>0</v>
      </c>
      <c r="F8" s="34">
        <f>SUM(F2:F7)</f>
        <v>0</v>
      </c>
      <c r="G8" s="25">
        <f>SUM(G2:G7)</f>
        <v>6</v>
      </c>
      <c r="H8" s="25">
        <f>F8/G8</f>
        <v>0</v>
      </c>
      <c r="I8" s="25" t="str">
        <f t="shared" ref="I8:I16" si="5">IF(C8="Total score",IF(E8&lt;(G8*10),"Awaiting assessment",IF(H8&lt;0.32,$K$19,IF(H8&lt;0.49,$K$20,IF(H8&lt;0.67,$K$21,IF(H8&lt;0.84,$K$22,$K$23))))),"")</f>
        <v>Awaiting assessment</v>
      </c>
      <c r="J8" s="19" t="s">
        <v>42</v>
      </c>
      <c r="K8" s="19">
        <v>7</v>
      </c>
      <c r="L8" s="19">
        <f>F39</f>
        <v>0</v>
      </c>
      <c r="M8" s="19">
        <f>G39</f>
        <v>4</v>
      </c>
    </row>
    <row r="9" spans="1:13" ht="26.15" customHeight="1" x14ac:dyDescent="0.45">
      <c r="A9" s="564" t="s">
        <v>72</v>
      </c>
      <c r="B9" s="22">
        <v>3</v>
      </c>
      <c r="C9" s="23" t="s">
        <v>21</v>
      </c>
      <c r="D9" s="22"/>
      <c r="E9" s="22" t="str">
        <f t="shared" si="3"/>
        <v/>
      </c>
      <c r="F9" s="32" t="str">
        <f t="shared" ref="F9:F16" si="6">IF(D9="Yes",1,(IF(D9="No",0,"")))</f>
        <v/>
      </c>
      <c r="G9" s="22">
        <f t="shared" si="2"/>
        <v>1</v>
      </c>
      <c r="H9" s="22"/>
      <c r="I9" s="22" t="str">
        <f t="shared" si="5"/>
        <v/>
      </c>
      <c r="J9" s="19" t="s">
        <v>47</v>
      </c>
      <c r="K9" s="19">
        <v>8</v>
      </c>
      <c r="L9" s="19">
        <f>F47</f>
        <v>0</v>
      </c>
      <c r="M9" s="19">
        <f>G47</f>
        <v>6</v>
      </c>
    </row>
    <row r="10" spans="1:13" ht="26.15" customHeight="1" x14ac:dyDescent="0.45">
      <c r="A10" s="564"/>
      <c r="B10" s="24">
        <f>'Trust Section B'!C7</f>
        <v>1.1000000000000001</v>
      </c>
      <c r="C10" s="24" t="str">
        <f>'Trust Section B'!D7</f>
        <v>The Board is assured there are plans in place to deliver a frontline healthcare worker (FHCW) flu vaccination programme that achieves the trust level uptake ambitions and demonstrates:
•	the offer is accessible to all frontline staff between 1 October – 31 March with the majority of vaccinations completed by 30 November; 
•	that both walk-in and bookable appointments are available;
•	that all FHCW vaccination activity will be recorded on Record a Vaccination Service (RAVS); and
•	the FHCW flag has been applied to the ESR records of all clinical and non-clinical staff who are in direct contact with patients to ensure accurate reporting on FDP.</v>
      </c>
      <c r="D10" s="27">
        <f>'Trust Section B'!E7</f>
        <v>0</v>
      </c>
      <c r="E10" s="24" t="str">
        <f t="shared" si="3"/>
        <v/>
      </c>
      <c r="F10" s="33" t="str">
        <f t="shared" si="6"/>
        <v/>
      </c>
      <c r="G10" s="24">
        <f t="shared" si="2"/>
        <v>1</v>
      </c>
      <c r="H10" s="24"/>
      <c r="I10" s="24" t="str">
        <f t="shared" si="5"/>
        <v/>
      </c>
      <c r="J10" s="19" t="s">
        <v>55</v>
      </c>
      <c r="K10" s="19">
        <v>9</v>
      </c>
      <c r="L10" s="19">
        <f>F52</f>
        <v>0</v>
      </c>
      <c r="M10" s="19">
        <f>G52</f>
        <v>3</v>
      </c>
    </row>
    <row r="11" spans="1:13" ht="26.15" customHeight="1" x14ac:dyDescent="0.45">
      <c r="A11" s="564"/>
      <c r="B11" s="24">
        <f>'Trust Section B'!C8</f>
        <v>1.2</v>
      </c>
      <c r="C11" s="24" t="str">
        <f>'Trust Section B'!D8</f>
        <v>The Board is assured that frontline staff vaccination, respiratory virus prevention, and staff health measures are supported by targeted operational plans.</v>
      </c>
      <c r="D11" s="27">
        <f>'Trust Section B'!E8</f>
        <v>0</v>
      </c>
      <c r="E11" s="24" t="str">
        <f t="shared" si="3"/>
        <v/>
      </c>
      <c r="F11" s="33" t="str">
        <f t="shared" si="6"/>
        <v/>
      </c>
      <c r="G11" s="24">
        <f t="shared" si="2"/>
        <v>1</v>
      </c>
      <c r="H11" s="24"/>
      <c r="I11" s="24" t="str">
        <f t="shared" si="5"/>
        <v/>
      </c>
      <c r="K11" s="19" t="s">
        <v>73</v>
      </c>
      <c r="L11" s="19">
        <f>SUM(L3:L10)</f>
        <v>0</v>
      </c>
      <c r="M11" s="19">
        <f>SUM(M3:M10)</f>
        <v>36</v>
      </c>
    </row>
    <row r="12" spans="1:13" ht="26.15" customHeight="1" x14ac:dyDescent="0.45">
      <c r="A12" s="564"/>
      <c r="B12" s="24">
        <f>'Trust Section B'!C9</f>
        <v>1.3</v>
      </c>
      <c r="C12" s="24" t="str">
        <f>'Trust Section B'!D9</f>
        <v>The Board is assured that plans are in place to offer vaccinations (flu and COVID-19) to long stay inpatients (21 days and above) and inpatients who are being discharged into a care home.</v>
      </c>
      <c r="D12" s="27">
        <f>'Trust Section B'!E9</f>
        <v>0</v>
      </c>
      <c r="E12" s="24" t="str">
        <f t="shared" si="3"/>
        <v/>
      </c>
      <c r="F12" s="33" t="str">
        <f t="shared" si="6"/>
        <v/>
      </c>
      <c r="G12" s="24">
        <f t="shared" si="2"/>
        <v>1</v>
      </c>
      <c r="H12" s="24"/>
      <c r="I12" s="24" t="str">
        <f t="shared" si="5"/>
        <v/>
      </c>
    </row>
    <row r="13" spans="1:13" ht="26.15" customHeight="1" x14ac:dyDescent="0.45">
      <c r="A13" s="564"/>
      <c r="B13" s="24">
        <f>'Trust Section B'!C10</f>
        <v>1.4</v>
      </c>
      <c r="C13" s="24" t="str">
        <f>'Trust Section B'!D10</f>
        <v>The Board is assured that population health intelligence and risk stratification information are used in partnership with system colleagues to identify and support vulnerable patients and high-risk cohorts ahead of and during periods of winter pressure.</v>
      </c>
      <c r="D13" s="27">
        <f>'Trust Section B'!E10</f>
        <v>0</v>
      </c>
      <c r="E13" s="24" t="str">
        <f t="shared" si="3"/>
        <v/>
      </c>
      <c r="F13" s="33" t="str">
        <f t="shared" si="6"/>
        <v/>
      </c>
      <c r="G13" s="24">
        <f t="shared" si="2"/>
        <v>1</v>
      </c>
      <c r="H13" s="24"/>
      <c r="I13" s="24" t="str">
        <f t="shared" si="5"/>
        <v/>
      </c>
      <c r="K13" s="19" t="s">
        <v>64</v>
      </c>
      <c r="L13" s="19">
        <f>M11</f>
        <v>36</v>
      </c>
    </row>
    <row r="14" spans="1:13" ht="26.15" customHeight="1" x14ac:dyDescent="0.45">
      <c r="A14" s="564"/>
      <c r="B14" s="25"/>
      <c r="C14" s="26" t="s">
        <v>71</v>
      </c>
      <c r="D14" s="25">
        <f>SUM(COUNTIF(D10:D13,"Yes"),(COUNTIF(D10:D13,"No")))</f>
        <v>0</v>
      </c>
      <c r="E14" s="25">
        <f>SUM(E10:E13)</f>
        <v>0</v>
      </c>
      <c r="F14" s="34">
        <f>SUM(F10:F13)</f>
        <v>0</v>
      </c>
      <c r="G14" s="25">
        <f t="shared" ref="G14" si="7">SUM(G10:G13)</f>
        <v>4</v>
      </c>
      <c r="H14" s="25">
        <f>F14/G14</f>
        <v>0</v>
      </c>
      <c r="I14" s="25" t="str">
        <f t="shared" si="5"/>
        <v>Awaiting assessment</v>
      </c>
      <c r="K14" s="19" t="s">
        <v>71</v>
      </c>
      <c r="L14" s="19">
        <f>L11</f>
        <v>0</v>
      </c>
    </row>
    <row r="15" spans="1:13" ht="26.15" customHeight="1" x14ac:dyDescent="0.45">
      <c r="A15" s="564"/>
      <c r="B15" s="22">
        <v>4</v>
      </c>
      <c r="C15" s="23" t="s">
        <v>26</v>
      </c>
      <c r="D15" s="28"/>
      <c r="E15" s="22" t="str">
        <f t="shared" si="3"/>
        <v/>
      </c>
      <c r="F15" s="32" t="str">
        <f t="shared" si="6"/>
        <v/>
      </c>
      <c r="G15" s="22">
        <f t="shared" si="2"/>
        <v>1</v>
      </c>
      <c r="H15" s="22"/>
      <c r="I15" s="22" t="str">
        <f t="shared" si="5"/>
        <v/>
      </c>
      <c r="K15" s="19" t="s">
        <v>74</v>
      </c>
      <c r="L15" s="30">
        <f>L14/L13</f>
        <v>0</v>
      </c>
      <c r="M15" s="19">
        <f>L15*100</f>
        <v>0</v>
      </c>
    </row>
    <row r="16" spans="1:13" ht="26.15" customHeight="1" x14ac:dyDescent="0.45">
      <c r="A16" s="564"/>
      <c r="B16" s="24">
        <f>'Trust Section B'!C12</f>
        <v>2.1</v>
      </c>
      <c r="C16" s="24" t="str">
        <f>'Trust Section B'!D12</f>
        <v>The Board is assured that a review of discharges across each pathway required to manage bed demand and occupancy has taken place ahead of winter with system partners.  These have been developed jointly with local authority, Community Health Service Providers and system partners, including holiday-period arrangements.</v>
      </c>
      <c r="D16" s="27">
        <f>'Trust Section B'!E12</f>
        <v>0</v>
      </c>
      <c r="E16" s="24" t="str">
        <f t="shared" si="3"/>
        <v/>
      </c>
      <c r="F16" s="33" t="str">
        <f t="shared" si="6"/>
        <v/>
      </c>
      <c r="G16" s="24">
        <f t="shared" si="2"/>
        <v>1</v>
      </c>
      <c r="H16" s="24"/>
      <c r="I16" s="24" t="str">
        <f t="shared" si="5"/>
        <v/>
      </c>
      <c r="L16" s="19">
        <f>M11/K10</f>
        <v>4</v>
      </c>
    </row>
    <row r="17" spans="1:18" ht="26.15" customHeight="1" x14ac:dyDescent="0.45">
      <c r="A17" s="564"/>
      <c r="B17" s="24">
        <f>'Trust Section B'!C13</f>
        <v>2.2000000000000002</v>
      </c>
      <c r="C17" s="24" t="str">
        <f>'Trust Section B'!D13</f>
        <v xml:space="preserve">The Board is assured that model discharge pathway requirements are in place to optimise discharge seven days a week across acute, community and social care services. This should include:
•	 coordinated escalation, surge and extreme surge response arrangements, including bed escalation capacity, which have been tested and capable of safe activation to maintain patient flow, create additional capacity and support operational resilience during periods of increased demand.
•	executive-led governance arrangements to provide oversight of occupancy, the number of discharges required and delivered each day to support safe bed availability and flow, along with the number of patients who are NCTR by pathways 1 to 3 with monitoring of  patients with long discharge delays.
•	targeted operational actions to reduce long discharge delays.
•	Discharge to Assess pathways that operate effectively with home first as the default and assessment taking place outside hospital wherever possible.  These should be supported by integrated escalation arrangements with community and social care partners to maintain patient flow. </v>
      </c>
      <c r="D17" s="27">
        <f>'Trust Section B'!E13</f>
        <v>0</v>
      </c>
      <c r="E17" s="24" t="str">
        <f t="shared" ref="E17:E20" si="8">IF(D17="Yes",10,IF(D17="No",10,""))</f>
        <v/>
      </c>
      <c r="F17" s="33" t="str">
        <f t="shared" ref="F17:F20" si="9">IF(D17="Yes",1,(IF(D17="No",0,"")))</f>
        <v/>
      </c>
      <c r="G17" s="24">
        <f t="shared" ref="G17:G20" si="10">IF(B17="","",1)</f>
        <v>1</v>
      </c>
      <c r="H17" s="24"/>
      <c r="I17" s="24" t="str">
        <f t="shared" ref="I17:I20" si="11">IF(C17="Total score",IF(E17&lt;(G17*10),"Awaiting assessment",IF(H17&lt;0.32,$K$19,IF(H17&lt;0.49,$K$20,IF(H17&lt;0.67,$K$21,IF(H17&lt;0.84,$K$22,$K$23))))),"")</f>
        <v/>
      </c>
    </row>
    <row r="18" spans="1:18" ht="26.15" customHeight="1" x14ac:dyDescent="0.45">
      <c r="A18" s="564"/>
      <c r="B18" s="24">
        <f>'Trust Section B'!C14</f>
        <v>2.2999999999999998</v>
      </c>
      <c r="C18" s="24" t="str">
        <f>'Trust Section B'!D14</f>
        <v>The Board is assured that pre-Christmas and holiday-period occupancy reduction plans will be implemented.</v>
      </c>
      <c r="D18" s="27">
        <f>'Trust Section B'!E14</f>
        <v>0</v>
      </c>
      <c r="E18" s="24" t="str">
        <f t="shared" si="8"/>
        <v/>
      </c>
      <c r="F18" s="33" t="str">
        <f t="shared" si="9"/>
        <v/>
      </c>
      <c r="G18" s="24">
        <f t="shared" si="10"/>
        <v>1</v>
      </c>
      <c r="H18" s="24"/>
      <c r="I18" s="24" t="str">
        <f t="shared" si="11"/>
        <v/>
      </c>
      <c r="K18" t="s">
        <v>75</v>
      </c>
      <c r="N18" t="s">
        <v>76</v>
      </c>
      <c r="O18"/>
      <c r="Q18" t="s">
        <v>77</v>
      </c>
      <c r="R18"/>
    </row>
    <row r="19" spans="1:18" ht="26.15" customHeight="1" x14ac:dyDescent="0.45">
      <c r="A19" s="564"/>
      <c r="B19" s="24">
        <f>'Trust Section B'!C15</f>
        <v>2.4</v>
      </c>
      <c r="C19" s="24" t="str">
        <f>'Trust Section B'!D15</f>
        <v>The Board is assured that Same Day Emergency Care (SDEC) and ambulatory emergency care pathways have been optimised to support admission avoidance.</v>
      </c>
      <c r="D19" s="27">
        <f>'Trust Section B'!E15</f>
        <v>0</v>
      </c>
      <c r="E19" s="24" t="str">
        <f t="shared" si="8"/>
        <v/>
      </c>
      <c r="F19" s="33" t="str">
        <f t="shared" si="9"/>
        <v/>
      </c>
      <c r="G19" s="24">
        <f t="shared" si="10"/>
        <v>1</v>
      </c>
      <c r="H19" s="24"/>
      <c r="I19" s="24" t="str">
        <f t="shared" si="11"/>
        <v/>
      </c>
      <c r="K19" s="14" t="str">
        <f>LRD!$B$3</f>
        <v>1 - No or limited assurance</v>
      </c>
      <c r="L19" s="19">
        <v>20</v>
      </c>
      <c r="M19" s="104">
        <v>19</v>
      </c>
      <c r="N19" t="s">
        <v>78</v>
      </c>
      <c r="O19">
        <f>M15</f>
        <v>0</v>
      </c>
      <c r="Q19">
        <v>10</v>
      </c>
      <c r="R19">
        <v>10</v>
      </c>
    </row>
    <row r="20" spans="1:18" ht="26.15" customHeight="1" x14ac:dyDescent="0.45">
      <c r="A20" s="564"/>
      <c r="B20" s="24">
        <f>'Trust Section B'!C16</f>
        <v>2.5</v>
      </c>
      <c r="C20" s="24" t="str">
        <f>'Trust Section B'!D16</f>
        <v>The Board is assured that frailty pathways have been reviewed and are operating effectively to support avoidance of unnecessary admission. </v>
      </c>
      <c r="D20" s="27">
        <f>'Trust Section B'!E16</f>
        <v>0</v>
      </c>
      <c r="E20" s="24" t="str">
        <f t="shared" si="8"/>
        <v/>
      </c>
      <c r="F20" s="33" t="str">
        <f t="shared" si="9"/>
        <v/>
      </c>
      <c r="G20" s="24">
        <f t="shared" si="10"/>
        <v>1</v>
      </c>
      <c r="H20" s="24"/>
      <c r="I20" s="24" t="str">
        <f t="shared" si="11"/>
        <v/>
      </c>
      <c r="K20" s="15" t="str">
        <f>LRD!$B$4</f>
        <v>2 - Partial assurance</v>
      </c>
      <c r="L20" s="19">
        <v>20</v>
      </c>
      <c r="M20" s="104">
        <v>39</v>
      </c>
      <c r="N20" t="s">
        <v>76</v>
      </c>
      <c r="O20">
        <v>1</v>
      </c>
      <c r="Q20">
        <v>20</v>
      </c>
      <c r="R20">
        <v>10</v>
      </c>
    </row>
    <row r="21" spans="1:18" ht="26.15" customHeight="1" x14ac:dyDescent="0.45">
      <c r="A21" s="564"/>
      <c r="B21" s="25"/>
      <c r="C21" s="26" t="s">
        <v>71</v>
      </c>
      <c r="D21" s="25">
        <f>SUM(COUNTIF(D16:D20,"Yes"),(COUNTIF(D16:D20,"No")))</f>
        <v>0</v>
      </c>
      <c r="E21" s="25">
        <f>SUM(E16:E20)</f>
        <v>0</v>
      </c>
      <c r="F21" s="34">
        <f>SUM(F16:F20)</f>
        <v>0</v>
      </c>
      <c r="G21" s="25">
        <f>SUM(G16:G20)</f>
        <v>5</v>
      </c>
      <c r="H21" s="25">
        <f>F21/G21</f>
        <v>0</v>
      </c>
      <c r="I21" s="25" t="str">
        <f t="shared" ref="I21:I23" si="12">IF(C21="Total score",IF(E21&lt;(G21*10),"Awaiting assessment",IF(H21&lt;0.32,$K$19,IF(H21&lt;0.49,$K$20,IF(H21&lt;0.67,$K$21,IF(H21&lt;0.84,$K$22,$K$23))))),"")</f>
        <v>Awaiting assessment</v>
      </c>
      <c r="K21" s="16" t="str">
        <f>LRD!$B$5</f>
        <v>3 - Moderate assurance</v>
      </c>
      <c r="L21" s="19">
        <v>20</v>
      </c>
      <c r="M21" s="104">
        <v>59</v>
      </c>
      <c r="N21" t="s">
        <v>79</v>
      </c>
      <c r="O21">
        <f>200-O20-O19</f>
        <v>199</v>
      </c>
      <c r="Q21">
        <v>30</v>
      </c>
      <c r="R21">
        <v>10</v>
      </c>
    </row>
    <row r="22" spans="1:18" ht="26.15" customHeight="1" x14ac:dyDescent="0.45">
      <c r="A22" s="564"/>
      <c r="B22" s="22">
        <v>5</v>
      </c>
      <c r="C22" s="23" t="s">
        <v>80</v>
      </c>
      <c r="D22" s="29"/>
      <c r="E22" s="22" t="str">
        <f>IF(D22="Yes",10,IF(D22="No",10,""))</f>
        <v/>
      </c>
      <c r="F22" s="32" t="str">
        <f>IF(D22="Yes",1,(IF(D22="No",0,"")))</f>
        <v/>
      </c>
      <c r="G22" s="22">
        <f>IF(B22="","",1)</f>
        <v>1</v>
      </c>
      <c r="H22" s="22"/>
      <c r="I22" s="22" t="str">
        <f t="shared" si="12"/>
        <v/>
      </c>
      <c r="K22" s="17" t="str">
        <f>LRD!$B$6</f>
        <v>4 - Substantial assurance</v>
      </c>
      <c r="L22" s="19">
        <v>20</v>
      </c>
      <c r="M22" s="104">
        <v>79</v>
      </c>
      <c r="Q22">
        <v>40</v>
      </c>
      <c r="R22">
        <v>10</v>
      </c>
    </row>
    <row r="23" spans="1:18" ht="26.15" customHeight="1" x14ac:dyDescent="0.45">
      <c r="A23" s="564"/>
      <c r="B23" s="24">
        <f>'Trust Section B'!C18</f>
        <v>3.1</v>
      </c>
      <c r="C23" s="24" t="str">
        <f>'Trust Section B'!D18</f>
        <v>The Board is assured that workforce resilience assumptions are evidenced and include safe staffing levels, appropriate skill mix, redeployment models and staff wellbeing support, with clear mitigations in place for sustained periods of increased demand.</v>
      </c>
      <c r="D23" s="27">
        <f>'Trust Section B'!E18</f>
        <v>0</v>
      </c>
      <c r="E23" s="24" t="str">
        <f>IF(D23="Yes",10,IF(D23="No",10,""))</f>
        <v/>
      </c>
      <c r="F23" s="33" t="str">
        <f>IF(D23="Yes",1,(IF(D23="No",0,"")))</f>
        <v/>
      </c>
      <c r="G23" s="24">
        <f>IF(B23="","",1)</f>
        <v>1</v>
      </c>
      <c r="H23" s="24"/>
      <c r="I23" s="24" t="str">
        <f t="shared" si="12"/>
        <v/>
      </c>
      <c r="K23" s="18" t="str">
        <f>LRD!$B$7</f>
        <v>5 - Full assurance</v>
      </c>
      <c r="L23" s="19">
        <v>20</v>
      </c>
      <c r="Q23">
        <v>50</v>
      </c>
      <c r="R23">
        <v>10</v>
      </c>
    </row>
    <row r="24" spans="1:18" ht="26.15" customHeight="1" x14ac:dyDescent="0.45">
      <c r="A24" s="564"/>
      <c r="B24" s="24">
        <f>'Trust Section B'!C19</f>
        <v>3.2</v>
      </c>
      <c r="C24" s="24" t="str">
        <f>'Trust Section B'!D19</f>
        <v>The Board is assured that rotas have been reviewed to ensure consistent senior clinical decision-making capacity at times of peak pressure, including weekends, supported by clear escalation and supervision arrangements.</v>
      </c>
      <c r="D24" s="27">
        <f>'Trust Section B'!E19</f>
        <v>0</v>
      </c>
      <c r="E24" s="24" t="str">
        <f t="shared" ref="E24:E27" si="13">IF(D24="Yes",10,IF(D24="No",10,""))</f>
        <v/>
      </c>
      <c r="F24" s="33" t="str">
        <f t="shared" ref="F24:F27" si="14">IF(D24="Yes",1,(IF(D24="No",0,"")))</f>
        <v/>
      </c>
      <c r="G24" s="24">
        <f t="shared" ref="G24:G27" si="15">IF(B24="","",1)</f>
        <v>1</v>
      </c>
      <c r="H24" s="24"/>
      <c r="I24" s="24" t="str">
        <f t="shared" ref="I24:I27" si="16">IF(C24="Total score",IF(E24&lt;(G24*10),"Awaiting assessment",IF(H24&lt;0.32,$K$19,IF(H24&lt;0.49,$K$20,IF(H24&lt;0.67,$K$21,IF(H24&lt;0.84,$K$22,$K$23))))),"")</f>
        <v/>
      </c>
      <c r="L24" s="19">
        <v>100</v>
      </c>
      <c r="Q24">
        <v>60</v>
      </c>
      <c r="R24">
        <v>10</v>
      </c>
    </row>
    <row r="25" spans="1:18" ht="26.15" customHeight="1" x14ac:dyDescent="0.45">
      <c r="A25" s="564"/>
      <c r="B25" s="24">
        <f>'Trust Section B'!C20</f>
        <v>3.3</v>
      </c>
      <c r="C25" s="24" t="str">
        <f>'Trust Section B'!D20</f>
        <v>The Board is assured that elective and cancer delivery plans create sufficient headroom in Quarters 2 and 3 to mitigate the impacts of likely winter demand – including on diagnostic services.</v>
      </c>
      <c r="D25" s="27">
        <f>'Trust Section B'!E20</f>
        <v>0</v>
      </c>
      <c r="E25" s="24" t="str">
        <f t="shared" si="13"/>
        <v/>
      </c>
      <c r="F25" s="33" t="str">
        <f t="shared" si="14"/>
        <v/>
      </c>
      <c r="G25" s="24">
        <f t="shared" si="15"/>
        <v>1</v>
      </c>
      <c r="H25" s="24"/>
      <c r="I25" s="24" t="str">
        <f t="shared" si="16"/>
        <v/>
      </c>
      <c r="K25" s="19" t="str">
        <f>IF(M15=0,"Awaiting Assessment",IF(M15&gt;M22,K23,IF(M15&gt;M21,K22,IF(M15&gt;M20,K21,IF(M15&gt;M19,K20,K19)))))</f>
        <v>Awaiting Assessment</v>
      </c>
      <c r="Q25">
        <v>70</v>
      </c>
      <c r="R25">
        <v>10</v>
      </c>
    </row>
    <row r="26" spans="1:18" ht="26.15" customHeight="1" x14ac:dyDescent="0.45">
      <c r="A26" s="564"/>
      <c r="B26" s="24">
        <f>'Trust Section B'!C21</f>
        <v>3.4</v>
      </c>
      <c r="C26" s="24" t="str">
        <f>'Trust Section B'!D21</f>
        <v>The Board has reviewed its 4-hour and 12-hour, and RTT trajectories, and is assured that the Winter Plan will mitigate any risks to ensure delivery against the trajectories already signed off for 2026/27.</v>
      </c>
      <c r="D26" s="27">
        <f>'Trust Section B'!E21</f>
        <v>0</v>
      </c>
      <c r="E26" s="24" t="str">
        <f t="shared" si="13"/>
        <v/>
      </c>
      <c r="F26" s="33" t="str">
        <f t="shared" si="14"/>
        <v/>
      </c>
      <c r="G26" s="24">
        <f t="shared" si="15"/>
        <v>1</v>
      </c>
      <c r="H26" s="24"/>
      <c r="I26" s="24" t="str">
        <f t="shared" si="16"/>
        <v/>
      </c>
      <c r="Q26">
        <v>80</v>
      </c>
      <c r="R26">
        <v>10</v>
      </c>
    </row>
    <row r="27" spans="1:18" ht="26.15" customHeight="1" x14ac:dyDescent="0.45">
      <c r="A27" s="564"/>
      <c r="B27" s="24">
        <f>'Trust Section B'!C22</f>
        <v>3.5</v>
      </c>
      <c r="C27" s="24" t="str">
        <f>'Trust Section B'!D22</f>
        <v>The Board is assured that there are effective operational actions in place to ensure urgent community capacity is prioritised for the sickest patients.</v>
      </c>
      <c r="D27" s="27">
        <f>'Trust Section B'!E22</f>
        <v>0</v>
      </c>
      <c r="E27" s="24" t="str">
        <f t="shared" si="13"/>
        <v/>
      </c>
      <c r="F27" s="33" t="str">
        <f t="shared" si="14"/>
        <v/>
      </c>
      <c r="G27" s="24">
        <f t="shared" si="15"/>
        <v>1</v>
      </c>
      <c r="H27" s="24"/>
      <c r="I27" s="24" t="str">
        <f t="shared" si="16"/>
        <v/>
      </c>
      <c r="Q27">
        <v>90</v>
      </c>
      <c r="R27">
        <v>10</v>
      </c>
    </row>
    <row r="28" spans="1:18" ht="26.15" customHeight="1" x14ac:dyDescent="0.45">
      <c r="A28" s="564"/>
      <c r="B28" s="25"/>
      <c r="C28" s="26" t="s">
        <v>71</v>
      </c>
      <c r="D28" s="25">
        <f>SUM(COUNTIF(D23:D27,"Yes"),(COUNTIF(D23:D27,"No")))</f>
        <v>0</v>
      </c>
      <c r="E28" s="31">
        <f>SUM(E23:E27)</f>
        <v>0</v>
      </c>
      <c r="F28" s="31">
        <f>SUM(F23:F27)</f>
        <v>0</v>
      </c>
      <c r="G28" s="31">
        <f>SUM(G23:G27)</f>
        <v>5</v>
      </c>
      <c r="H28" s="25">
        <f>F28/G28</f>
        <v>0</v>
      </c>
      <c r="I28" s="25" t="str">
        <f t="shared" ref="I28:I35" si="17">IF(C28="Total score",IF(E28&lt;(G28*10),"Awaiting assessment",IF(H28&lt;0.32,$K$19,IF(H28&lt;0.49,$K$20,IF(H28&lt;0.67,$K$21,IF(H28&lt;0.84,$K$22,$K$23))))),"")</f>
        <v>Awaiting assessment</v>
      </c>
      <c r="Q28">
        <v>100</v>
      </c>
      <c r="R28">
        <v>10</v>
      </c>
    </row>
    <row r="29" spans="1:18" ht="26.15" customHeight="1" x14ac:dyDescent="0.45">
      <c r="A29" s="564"/>
      <c r="B29" s="22">
        <v>6</v>
      </c>
      <c r="C29" s="23" t="s">
        <v>70</v>
      </c>
      <c r="D29" s="28"/>
      <c r="E29" s="22" t="str">
        <f>IF(D29="Yes",10,IF(D29="No",10,""))</f>
        <v/>
      </c>
      <c r="F29" s="32" t="str">
        <f>IF(D29="Yes",1,(IF(D29="No",0,"")))</f>
        <v/>
      </c>
      <c r="G29" s="22">
        <f>IF(B29="","",1)</f>
        <v>1</v>
      </c>
      <c r="H29" s="22"/>
      <c r="I29" s="22" t="str">
        <f t="shared" si="17"/>
        <v/>
      </c>
      <c r="Q29"/>
      <c r="R29">
        <v>100</v>
      </c>
    </row>
    <row r="30" spans="1:18" ht="26.15" customHeight="1" x14ac:dyDescent="0.45">
      <c r="A30" s="564"/>
      <c r="B30" s="24">
        <f>'Trust Section B'!C24</f>
        <v>4.0999999999999996</v>
      </c>
      <c r="C30" s="24" t="str">
        <f>'Trust Section B'!D24</f>
        <v xml:space="preserve">The Board is assured that emergency department crowding mitigations have been reviewed and implemented to actively eliminate corridor care as a patient safety priority. This should include implementation of relevant GIRFT recommendations, and with defined safety thresholds, clear escalation triggers, and routine Board level oversight of associated risks, including dignity, privacy and clinical harm.  </v>
      </c>
      <c r="D30" s="24">
        <f>'Trust Section B'!E24</f>
        <v>0</v>
      </c>
      <c r="E30" s="24" t="str">
        <f>IF(D30="Yes",10,IF(D30="No",10,""))</f>
        <v/>
      </c>
      <c r="F30" s="33" t="str">
        <f>IF(D30="Yes",1,(IF(D30="No",0,"")))</f>
        <v/>
      </c>
      <c r="G30" s="24">
        <f>IF(B30="","",1)</f>
        <v>1</v>
      </c>
      <c r="H30" s="24"/>
      <c r="I30" s="24" t="str">
        <f t="shared" si="17"/>
        <v/>
      </c>
    </row>
    <row r="31" spans="1:18" ht="26.15" customHeight="1" x14ac:dyDescent="0.45">
      <c r="A31" s="564"/>
      <c r="B31" s="24">
        <f>'Trust Section B'!C25</f>
        <v>4.2</v>
      </c>
      <c r="C31" s="24" t="str">
        <f>'Trust Section B'!D25</f>
        <v>The Board is assured that ambulance handover plans are deliverable and supported by appropriate operational arrangements and escalation processes.</v>
      </c>
      <c r="D31" s="24">
        <f>'Trust Section B'!E25</f>
        <v>0</v>
      </c>
      <c r="E31" s="24" t="str">
        <f>IF(D31="Yes",10,IF(D31="No",10,""))</f>
        <v/>
      </c>
      <c r="F31" s="33" t="str">
        <f>IF(D31="Yes",1,(IF(D31="No",0,"")))</f>
        <v/>
      </c>
      <c r="G31" s="24">
        <f>IF(B31="","",1)</f>
        <v>1</v>
      </c>
      <c r="H31" s="24"/>
      <c r="I31" s="24" t="str">
        <f t="shared" si="17"/>
        <v/>
      </c>
    </row>
    <row r="32" spans="1:18" ht="26.15" customHeight="1" x14ac:dyDescent="0.45">
      <c r="A32" s="564"/>
      <c r="B32" s="24">
        <f>'Trust Section B'!C26</f>
        <v>4.3</v>
      </c>
      <c r="C32" s="24" t="str">
        <f>'Trust Section B'!D26</f>
        <v>The Board is assured that escalation arrangements with system partners support timely transfer of care and patient flow.</v>
      </c>
      <c r="D32" s="24">
        <f>'Trust Section B'!E26</f>
        <v>0</v>
      </c>
      <c r="E32" s="24" t="str">
        <f>IF(D32="Yes",10,IF(D32="No",10,""))</f>
        <v/>
      </c>
      <c r="F32" s="33" t="str">
        <f>IF(D32="Yes",1,(IF(D32="No",0,"")))</f>
        <v/>
      </c>
      <c r="G32" s="24">
        <f>IF(B32="","",1)</f>
        <v>1</v>
      </c>
      <c r="H32" s="24"/>
      <c r="I32" s="24" t="str">
        <f t="shared" si="17"/>
        <v/>
      </c>
    </row>
    <row r="33" spans="1:9" ht="26.15" customHeight="1" x14ac:dyDescent="0.45">
      <c r="A33" s="564"/>
      <c r="B33" s="25"/>
      <c r="C33" s="26" t="s">
        <v>71</v>
      </c>
      <c r="D33" s="25">
        <f>SUM(COUNTIF(D30:D32,"Yes"),(COUNTIF(D30:D32,"No")))</f>
        <v>0</v>
      </c>
      <c r="E33" s="25">
        <f>SUM(E30:E32)</f>
        <v>0</v>
      </c>
      <c r="F33" s="34">
        <f>SUM(F30:F32)</f>
        <v>0</v>
      </c>
      <c r="G33" s="25">
        <f>SUM(G30:G32)</f>
        <v>3</v>
      </c>
      <c r="H33" s="25">
        <f>F33/G33</f>
        <v>0</v>
      </c>
      <c r="I33" s="25" t="str">
        <f t="shared" si="17"/>
        <v>Awaiting assessment</v>
      </c>
    </row>
    <row r="34" spans="1:9" ht="26.15" customHeight="1" x14ac:dyDescent="0.45">
      <c r="A34" s="564"/>
      <c r="B34" s="22">
        <v>7</v>
      </c>
      <c r="C34" s="23" t="s">
        <v>42</v>
      </c>
      <c r="D34" s="28"/>
      <c r="E34" s="22" t="str">
        <f>IF(D34="Yes",10,IF(D34="No",10,""))</f>
        <v/>
      </c>
      <c r="F34" s="32" t="str">
        <f>IF(D34="Yes",1,(IF(D34="No",0,"")))</f>
        <v/>
      </c>
      <c r="G34" s="22">
        <f>IF(B34="","",1)</f>
        <v>1</v>
      </c>
      <c r="H34" s="22"/>
      <c r="I34" s="22" t="str">
        <f t="shared" si="17"/>
        <v/>
      </c>
    </row>
    <row r="35" spans="1:9" ht="26.15" customHeight="1" x14ac:dyDescent="0.45">
      <c r="A35" s="564"/>
      <c r="B35" s="24">
        <f>'Trust Section B'!C29</f>
        <v>5.0999999999999996</v>
      </c>
      <c r="C35" s="24" t="str">
        <f>'Trust Section B'!D29</f>
        <v>The Board is assured that plans, infrastructure, estates arrangements, IPC governance and operational capability are in place to enable the safe rapid reconfiguration of physical space, creation of additional clinical capacity and implementation of patient cohorting arrangements during periods of increased demand or infectious disease transmission, supported by appropriate environmental risk assessments and compliance with the Health and Social Care Act 2008: code of practice on the prevention and control of infections.</v>
      </c>
      <c r="D35" s="24">
        <f>'Trust Section B'!E29</f>
        <v>0</v>
      </c>
      <c r="E35" s="24" t="str">
        <f>IF(D35="Yes",10,IF(D35="No",10,""))</f>
        <v/>
      </c>
      <c r="F35" s="33" t="str">
        <f>IF(D35="Yes",1,(IF(D35="No",0,"")))</f>
        <v/>
      </c>
      <c r="G35" s="24">
        <f>IF(B35="","",1)</f>
        <v>1</v>
      </c>
      <c r="H35" s="24"/>
      <c r="I35" s="24" t="str">
        <f t="shared" si="17"/>
        <v/>
      </c>
    </row>
    <row r="36" spans="1:9" ht="26.15" customHeight="1" x14ac:dyDescent="0.45">
      <c r="A36" s="564"/>
      <c r="B36" s="24">
        <f>'Trust Section B'!C30</f>
        <v>5.2</v>
      </c>
      <c r="C36" s="24" t="str">
        <f>'Trust Section B'!D30</f>
        <v>The Board is assured that IPC colleagues, including the Director of Infection Prevention and Control or nominated IPC Lead, have been engaged in the development of the winter plan, and are confident in the planned mitigations and actions.</v>
      </c>
      <c r="D36" s="24">
        <f>'Trust Section B'!E30</f>
        <v>0</v>
      </c>
      <c r="E36" s="24" t="str">
        <f t="shared" ref="E36:E37" si="18">IF(D36="Yes",10,IF(D36="No",10,""))</f>
        <v/>
      </c>
      <c r="F36" s="33" t="str">
        <f t="shared" ref="F36:F37" si="19">IF(D36="Yes",1,(IF(D36="No",0,"")))</f>
        <v/>
      </c>
      <c r="G36" s="24">
        <f t="shared" ref="G36:G37" si="20">IF(B36="","",1)</f>
        <v>1</v>
      </c>
      <c r="H36" s="24"/>
      <c r="I36" s="24"/>
    </row>
    <row r="37" spans="1:9" ht="26.15" customHeight="1" x14ac:dyDescent="0.45">
      <c r="A37" s="564"/>
      <c r="B37" s="24">
        <f>'Trust Section B'!C31</f>
        <v>5.3</v>
      </c>
      <c r="C37" s="24" t="str">
        <f>'Trust Section B'!D31</f>
        <v>The Board is assured that fit testing arrangements are in place for relevant staff, are appropriately recorded and monitored, and can be rapidly expanded during periods of increased respiratory disease and gastrointestinal viral transmission. Appropriate PPE supply, stock management and escalation arrangements are in place to support periods of increased demand.</v>
      </c>
      <c r="D37" s="24">
        <f>'Trust Section B'!E31</f>
        <v>0</v>
      </c>
      <c r="E37" s="24" t="str">
        <f t="shared" si="18"/>
        <v/>
      </c>
      <c r="F37" s="33" t="str">
        <f t="shared" si="19"/>
        <v/>
      </c>
      <c r="G37" s="24">
        <f t="shared" si="20"/>
        <v>1</v>
      </c>
      <c r="H37" s="24"/>
      <c r="I37" s="24"/>
    </row>
    <row r="38" spans="1:9" ht="26.15" customHeight="1" x14ac:dyDescent="0.45">
      <c r="A38" s="564"/>
      <c r="B38" s="24">
        <f>'Trust Section B'!C32</f>
        <v>5.4</v>
      </c>
      <c r="C38" s="24" t="str">
        <f>'Trust Section B'!D32</f>
        <v>The Board is assured, as encompassed by criterion 5 of the Health and Social Care Act 2008: code of practice on the prevention and control of infections, that a patient cohorting plan, including risk-based escalation, is in place that is understood by all staff and is ready to be activated by site management teams.</v>
      </c>
      <c r="D38" s="24">
        <f>'Trust Section B'!E32</f>
        <v>0</v>
      </c>
      <c r="E38" s="24" t="str">
        <f t="shared" ref="E38" si="21">IF(D38="Yes",10,IF(D38="No",10,""))</f>
        <v/>
      </c>
      <c r="F38" s="33" t="str">
        <f>IF(D38="Yes",1,(IF(D38="No",0,"")))</f>
        <v/>
      </c>
      <c r="G38" s="24">
        <f>IF(B38="","",1)</f>
        <v>1</v>
      </c>
      <c r="H38" s="24"/>
      <c r="I38" s="24" t="str">
        <f>IF(C38="Total score",IF(E38&lt;(G38*10),"Awaiting assessment",IF(H38&lt;0.32,$K$19,IF(H38&lt;0.49,$K$20,IF(H38&lt;0.67,$K$21,IF(H38&lt;0.84,$K$22,$K$23))))),"")</f>
        <v/>
      </c>
    </row>
    <row r="39" spans="1:9" ht="26.15" customHeight="1" x14ac:dyDescent="0.45">
      <c r="A39" s="564"/>
      <c r="B39" s="25"/>
      <c r="C39" s="26" t="s">
        <v>71</v>
      </c>
      <c r="D39" s="25">
        <f>SUM(COUNTIF(D35:D38,"Yes"),(COUNTIF(D35:D38,"No")))</f>
        <v>0</v>
      </c>
      <c r="E39" s="25">
        <f>SUM(E35:E38)</f>
        <v>0</v>
      </c>
      <c r="F39" s="34">
        <f>SUM(F35:F38)</f>
        <v>0</v>
      </c>
      <c r="G39" s="25">
        <f>SUM(G35:G38)</f>
        <v>4</v>
      </c>
      <c r="H39" s="25">
        <f>F39/G39</f>
        <v>0</v>
      </c>
      <c r="I39" s="25" t="str">
        <f>IF(C39="Total score",IF(E39&lt;(G39*10),"Awaiting assessment",IF(H39&lt;0.32,$K$19,IF(H39&lt;0.49,$K$20,IF(H39&lt;0.67,$K$21,IF(H39&lt;0.84,$K$22,$K$23))))),"")</f>
        <v>Awaiting assessment</v>
      </c>
    </row>
    <row r="40" spans="1:9" ht="26.15" customHeight="1" x14ac:dyDescent="0.45">
      <c r="A40" s="564"/>
      <c r="B40" s="22">
        <v>8</v>
      </c>
      <c r="C40" s="23" t="s">
        <v>47</v>
      </c>
      <c r="D40" s="28"/>
      <c r="E40" s="22" t="str">
        <f t="shared" ref="E40:E46" si="22">IF(D40="Yes",10,IF(D40="No",10,""))</f>
        <v/>
      </c>
      <c r="F40" s="32" t="str">
        <f>IF(D40="Yes",1,(IF(D40="No",0,"")))</f>
        <v/>
      </c>
      <c r="G40" s="22">
        <f>IF(B40="","",1)</f>
        <v>1</v>
      </c>
      <c r="H40" s="22"/>
      <c r="I40" s="22" t="str">
        <f>IF(C40="Total score",IF(E40&lt;(G40*10),"Awaiting assessment",IF(H40&lt;0.32,$K$19,IF(H40&lt;0.49,$K$20,IF(H40&lt;0.67,$K$21,IF(H40&lt;0.84,$K$22,$K$23))))),"")</f>
        <v/>
      </c>
    </row>
    <row r="41" spans="1:9" ht="26.15" customHeight="1" x14ac:dyDescent="0.45">
      <c r="A41" s="564"/>
      <c r="B41" s="24">
        <f>'Trust Section B'!C34</f>
        <v>6.1</v>
      </c>
      <c r="C41" s="24" t="str">
        <f>'Trust Section B'!D34</f>
        <v>The Board is assured that on-call arrangements are in place and have been tested, and those on-call have access to medical and nursing leaders for urgent advice, and effective operational oversight to ensure urgent community capacity is prioritised for the sickest patients, where needed.</v>
      </c>
      <c r="D41" s="24">
        <f>'Trust Section B'!E34</f>
        <v>0</v>
      </c>
      <c r="E41" s="24" t="str">
        <f t="shared" si="22"/>
        <v/>
      </c>
      <c r="F41" s="33" t="str">
        <f t="shared" ref="F41:F45" si="23">IF(D41="Yes",1,(IF(D41="No",0,"")))</f>
        <v/>
      </c>
      <c r="G41" s="24">
        <f t="shared" ref="G41:G45" si="24">IF(B41="","",1)</f>
        <v>1</v>
      </c>
      <c r="H41" s="24"/>
      <c r="I41" s="24"/>
    </row>
    <row r="42" spans="1:9" ht="26.15" customHeight="1" x14ac:dyDescent="0.45">
      <c r="A42" s="564"/>
      <c r="B42" s="24">
        <f>'Trust Section B'!C35</f>
        <v>6.2</v>
      </c>
      <c r="C42" s="24" t="str">
        <f>'Trust Section B'!D35</f>
        <v>The Board is assured that plans are in place to monitor and report real-time pressures utilising the OPEL framework, with clear triggers for escalation and timely operational response.</v>
      </c>
      <c r="D42" s="24">
        <f>'Trust Section B'!E35</f>
        <v>0</v>
      </c>
      <c r="E42" s="24" t="str">
        <f t="shared" si="22"/>
        <v/>
      </c>
      <c r="F42" s="33" t="str">
        <f t="shared" si="23"/>
        <v/>
      </c>
      <c r="G42" s="24">
        <f t="shared" si="24"/>
        <v>1</v>
      </c>
      <c r="H42" s="24"/>
      <c r="I42" s="24"/>
    </row>
    <row r="43" spans="1:9" ht="26.15" customHeight="1" x14ac:dyDescent="0.45">
      <c r="A43" s="564"/>
      <c r="B43" s="24">
        <f>'Trust Section B'!C36</f>
        <v>6.3</v>
      </c>
      <c r="C43" s="24" t="str">
        <f>'Trust Section B'!D36</f>
        <v>The Board is assured that mutual aid arrangements have been reviewed and are capable of activation, if required.</v>
      </c>
      <c r="D43" s="24">
        <f>'Trust Section B'!E36</f>
        <v>0</v>
      </c>
      <c r="E43" s="24" t="str">
        <f t="shared" si="22"/>
        <v/>
      </c>
      <c r="F43" s="33" t="str">
        <f t="shared" si="23"/>
        <v/>
      </c>
      <c r="G43" s="24">
        <f t="shared" si="24"/>
        <v>1</v>
      </c>
      <c r="H43" s="24"/>
      <c r="I43" s="24"/>
    </row>
    <row r="44" spans="1:9" ht="26.15" customHeight="1" x14ac:dyDescent="0.45">
      <c r="A44" s="564"/>
      <c r="B44" s="24">
        <f>'Trust Section B'!C37</f>
        <v>6.4</v>
      </c>
      <c r="C44" s="24" t="str">
        <f>'Trust Section B'!D37</f>
        <v>The Board is assured that business continuity plans have been reviewed and tested where appropriate.</v>
      </c>
      <c r="D44" s="24">
        <f>'Trust Section B'!E37</f>
        <v>0</v>
      </c>
      <c r="E44" s="24" t="str">
        <f t="shared" si="22"/>
        <v/>
      </c>
      <c r="F44" s="33" t="str">
        <f t="shared" si="23"/>
        <v/>
      </c>
      <c r="G44" s="24">
        <f t="shared" si="24"/>
        <v>1</v>
      </c>
      <c r="H44" s="24"/>
      <c r="I44" s="24"/>
    </row>
    <row r="45" spans="1:9" ht="26.15" customHeight="1" x14ac:dyDescent="0.45">
      <c r="A45" s="564"/>
      <c r="B45" s="24">
        <f>'Trust Section B'!C38</f>
        <v>6.5</v>
      </c>
      <c r="C45" s="24" t="str">
        <f>'Trust Section B'!D38</f>
        <v>The Board is assured that severe weather and infrastructure disruption contingencies have been reviewed.</v>
      </c>
      <c r="D45" s="24">
        <f>'Trust Section B'!E38</f>
        <v>0</v>
      </c>
      <c r="E45" s="24" t="str">
        <f t="shared" si="22"/>
        <v/>
      </c>
      <c r="F45" s="33" t="str">
        <f t="shared" si="23"/>
        <v/>
      </c>
      <c r="G45" s="24">
        <f t="shared" si="24"/>
        <v>1</v>
      </c>
      <c r="H45" s="24"/>
      <c r="I45" s="24"/>
    </row>
    <row r="46" spans="1:9" ht="26.15" customHeight="1" x14ac:dyDescent="0.45">
      <c r="A46" s="564"/>
      <c r="B46" s="24">
        <f>'Trust Section B'!C39</f>
        <v>6.6</v>
      </c>
      <c r="C46" s="24" t="str">
        <f>'Trust Section B'!D39</f>
        <v>The Board is assured that industrial action contingencies have been reviewed where relevant.</v>
      </c>
      <c r="D46" s="24">
        <f>'Trust Section B'!E39</f>
        <v>0</v>
      </c>
      <c r="E46" s="24" t="str">
        <f t="shared" si="22"/>
        <v/>
      </c>
      <c r="F46" s="33" t="str">
        <f>IF(D46="Yes",1,(IF(D46="No",0,"")))</f>
        <v/>
      </c>
      <c r="G46" s="24">
        <f>IF(B46="","",1)</f>
        <v>1</v>
      </c>
      <c r="H46" s="24"/>
      <c r="I46" s="24" t="str">
        <f t="shared" ref="I46:I52" si="25">IF(C46="Total score",IF(E46&lt;(G46*10),"Awaiting assessment",IF(H46&lt;0.32,$K$19,IF(H46&lt;0.49,$K$20,IF(H46&lt;0.67,$K$21,IF(H46&lt;0.84,$K$22,$K$23))))),"")</f>
        <v/>
      </c>
    </row>
    <row r="47" spans="1:9" ht="26.15" customHeight="1" x14ac:dyDescent="0.45">
      <c r="A47" s="564"/>
      <c r="B47" s="25"/>
      <c r="C47" s="26" t="s">
        <v>71</v>
      </c>
      <c r="D47" s="25">
        <f>SUM(COUNTIF(D46,"Yes"),(COUNTIF(D46,"No")))</f>
        <v>0</v>
      </c>
      <c r="E47" s="25">
        <f>SUM(E41:E46)</f>
        <v>0</v>
      </c>
      <c r="F47" s="25">
        <f t="shared" ref="F47:G47" si="26">SUM(F41:F46)</f>
        <v>0</v>
      </c>
      <c r="G47" s="25">
        <f t="shared" si="26"/>
        <v>6</v>
      </c>
      <c r="H47" s="25">
        <f>F47/G47</f>
        <v>0</v>
      </c>
      <c r="I47" s="25" t="str">
        <f t="shared" si="25"/>
        <v>Awaiting assessment</v>
      </c>
    </row>
    <row r="48" spans="1:9" ht="26.15" customHeight="1" x14ac:dyDescent="0.45">
      <c r="A48" s="564"/>
      <c r="B48" s="22">
        <v>9</v>
      </c>
      <c r="C48" s="23" t="s">
        <v>55</v>
      </c>
      <c r="D48" s="28"/>
      <c r="E48" s="22" t="str">
        <f>IF(D48="Yes",10,IF(D48="No",10,""))</f>
        <v/>
      </c>
      <c r="F48" s="32" t="str">
        <f>IF(D48="Yes",1,(IF(D48="No",0,"")))</f>
        <v/>
      </c>
      <c r="G48" s="22">
        <f>IF(B48="","",1)</f>
        <v>1</v>
      </c>
      <c r="H48" s="22"/>
      <c r="I48" s="22" t="str">
        <f t="shared" si="25"/>
        <v/>
      </c>
    </row>
    <row r="49" spans="1:9" ht="26.15" customHeight="1" x14ac:dyDescent="0.45">
      <c r="A49" s="564"/>
      <c r="B49" s="24">
        <f>'Trust Section B'!C42</f>
        <v>7.1</v>
      </c>
      <c r="C49" s="24" t="str">
        <f>'Trust Section B'!D42</f>
        <v>The Board is assured that a plan is in place to ensure operational resilience of all-age urgent mental health helplines accessible via NHS 111, local crisis alternatives, crisis and home treatment teams, and liaison psychiatry services, including senior decision-makers.</v>
      </c>
      <c r="D49" s="24">
        <f>'Trust Section B'!E42</f>
        <v>0</v>
      </c>
      <c r="E49" s="24" t="str">
        <f>IF(D49="Yes",10,IF(D49="No",10,""))</f>
        <v/>
      </c>
      <c r="F49" s="33" t="str">
        <f>IF(D49="Yes",1,(IF(D49="No",0,"")))</f>
        <v/>
      </c>
      <c r="G49" s="24">
        <f>IF(B49="","",1)</f>
        <v>1</v>
      </c>
      <c r="H49" s="24"/>
      <c r="I49" s="24" t="str">
        <f t="shared" si="25"/>
        <v/>
      </c>
    </row>
    <row r="50" spans="1:9" ht="26.15" customHeight="1" x14ac:dyDescent="0.45">
      <c r="A50" s="564"/>
      <c r="B50" s="24">
        <f>'Trust Section B'!C43</f>
        <v>7.2</v>
      </c>
      <c r="C50" s="24" t="str">
        <f>'Trust Section B'!D43</f>
        <v>The Board is assured that any patients who frequently access urgent care services and all high-risk patients have a tailored crisis and relapse plan in place ahead of winter.</v>
      </c>
      <c r="D50" s="24">
        <f>'Trust Section B'!E43</f>
        <v>0</v>
      </c>
      <c r="E50" s="24" t="str">
        <f>IF(D50="Yes",10,IF(D50="No",10,""))</f>
        <v/>
      </c>
      <c r="F50" s="33" t="str">
        <f>IF(D50="Yes",1,(IF(D50="No",0,"")))</f>
        <v/>
      </c>
      <c r="G50" s="24">
        <f>IF(B50="","",1)</f>
        <v>1</v>
      </c>
      <c r="H50" s="24"/>
      <c r="I50" s="24" t="str">
        <f t="shared" si="25"/>
        <v/>
      </c>
    </row>
    <row r="51" spans="1:9" ht="26.15" customHeight="1" x14ac:dyDescent="0.45">
      <c r="A51" s="564"/>
      <c r="B51" s="24">
        <f>'Trust Section B'!C44</f>
        <v>7.3</v>
      </c>
      <c r="C51" s="24" t="str">
        <f>'Trust Section B'!D44</f>
        <v>The Board is assured that liaison psychiatry pathways and Section 136 arrangements remain resilient during periods of peak demand.</v>
      </c>
      <c r="D51" s="24">
        <f>'Trust Section B'!E44</f>
        <v>0</v>
      </c>
      <c r="E51" s="24" t="str">
        <f>IF(D51="Yes",10,IF(D51="No",10,""))</f>
        <v/>
      </c>
      <c r="F51" s="33" t="str">
        <f>IF(D51="Yes",1,(IF(D51="No",0,"")))</f>
        <v/>
      </c>
      <c r="G51" s="24">
        <f>IF(B51="","",1)</f>
        <v>1</v>
      </c>
      <c r="H51" s="24"/>
      <c r="I51" s="24" t="str">
        <f t="shared" si="25"/>
        <v/>
      </c>
    </row>
    <row r="52" spans="1:9" ht="26.15" customHeight="1" x14ac:dyDescent="0.45">
      <c r="A52" s="564"/>
      <c r="B52" s="25"/>
      <c r="C52" s="26" t="s">
        <v>71</v>
      </c>
      <c r="D52" s="25">
        <f>SUM(COUNTIF(D49:D51,"Yes"),(COUNTIF(D49:D51,"No")))</f>
        <v>0</v>
      </c>
      <c r="E52" s="25">
        <f>SUM(E49:E51)</f>
        <v>0</v>
      </c>
      <c r="F52" s="34">
        <f>SUM(F49:F51)</f>
        <v>0</v>
      </c>
      <c r="G52" s="25">
        <f>SUM(G49:G51)</f>
        <v>3</v>
      </c>
      <c r="H52" s="25">
        <f>F52/G52</f>
        <v>0</v>
      </c>
      <c r="I52" s="25" t="str">
        <f t="shared" si="25"/>
        <v>Awaiting assessment</v>
      </c>
    </row>
    <row r="53" spans="1:9" ht="26.15" customHeight="1" x14ac:dyDescent="0.45">
      <c r="A53" s="564"/>
    </row>
    <row r="54" spans="1:9" ht="26.15" customHeight="1" x14ac:dyDescent="0.45">
      <c r="A54" s="564"/>
    </row>
    <row r="55" spans="1:9" ht="26.15" customHeight="1" x14ac:dyDescent="0.45">
      <c r="A55" s="564"/>
    </row>
    <row r="56" spans="1:9" ht="26.15" customHeight="1" x14ac:dyDescent="0.45">
      <c r="A56" s="564"/>
    </row>
    <row r="57" spans="1:9" ht="26.15" customHeight="1" x14ac:dyDescent="0.45">
      <c r="A57" s="564"/>
    </row>
    <row r="58" spans="1:9" ht="26.15" customHeight="1" x14ac:dyDescent="0.45">
      <c r="A58" s="564"/>
    </row>
    <row r="59" spans="1:9" ht="26.15" customHeight="1" x14ac:dyDescent="0.45">
      <c r="A59" s="564"/>
    </row>
    <row r="60" spans="1:9" ht="26.15" customHeight="1" x14ac:dyDescent="0.45">
      <c r="A60" s="564"/>
    </row>
    <row r="61" spans="1:9" ht="26.15" customHeight="1" x14ac:dyDescent="0.45">
      <c r="A61" s="565"/>
    </row>
  </sheetData>
  <sheetProtection algorithmName="SHA-512" hashValue="AJtMMstjlzy4AHakFoI1KW45IvseCAqxGEE219QuSKcNkdfpyZYnyNtEgZ13ObbpC25gBOeny7DURqBqi/cT7A==" saltValue="IrMRQQ7NBNuYYUFU/1X4oA==" spinCount="100000" sheet="1" selectLockedCells="1" selectUnlockedCells="1"/>
  <mergeCells count="2">
    <mergeCell ref="A1:A8"/>
    <mergeCell ref="A9:A61"/>
  </mergeCells>
  <conditionalFormatting sqref="F1:F1048576">
    <cfRule type="cellIs" dxfId="40" priority="1" operator="between">
      <formula>0.9</formula>
      <formula>50</formula>
    </cfRule>
    <cfRule type="cellIs" dxfId="39" priority="2" operator="equal">
      <formula>0</formula>
    </cfRule>
  </conditionalFormatting>
  <conditionalFormatting sqref="I1:I1048576">
    <cfRule type="cellIs" dxfId="38" priority="3" operator="equal">
      <formula>$K$23</formula>
    </cfRule>
    <cfRule type="cellIs" dxfId="37" priority="4" operator="equal">
      <formula>$K$22</formula>
    </cfRule>
    <cfRule type="cellIs" dxfId="36" priority="5" operator="equal">
      <formula>$K$21</formula>
    </cfRule>
    <cfRule type="cellIs" dxfId="35" priority="6" operator="equal">
      <formula>$K$20</formula>
    </cfRule>
    <cfRule type="cellIs" dxfId="34" priority="7" operator="equal">
      <formula>$K$19</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BF311-889F-46DB-A0B3-2084E308D52F}">
  <sheetPr>
    <tabColor rgb="FFFFC000"/>
    <pageSetUpPr autoPageBreaks="0"/>
  </sheetPr>
  <dimension ref="A1:K34"/>
  <sheetViews>
    <sheetView zoomScale="70" zoomScaleNormal="70" workbookViewId="0">
      <selection activeCell="B3" sqref="B3:F3"/>
    </sheetView>
  </sheetViews>
  <sheetFormatPr defaultColWidth="0" defaultRowHeight="14.5" customHeight="1" zeroHeight="1" x14ac:dyDescent="0.35"/>
  <cols>
    <col min="1" max="1" width="9.1796875" customWidth="1"/>
    <col min="2" max="2" width="38.54296875" customWidth="1"/>
    <col min="3" max="3" width="52.7265625" customWidth="1"/>
    <col min="4" max="7" width="9.1796875" customWidth="1"/>
    <col min="8" max="11" width="0" hidden="1" customWidth="1"/>
    <col min="12" max="16384" width="9.1796875" hidden="1"/>
  </cols>
  <sheetData>
    <row r="1" spans="1:7" x14ac:dyDescent="0.35">
      <c r="A1" s="13"/>
      <c r="B1" s="13"/>
      <c r="C1" s="13"/>
      <c r="D1" s="13"/>
      <c r="E1" s="13"/>
      <c r="F1" s="13"/>
      <c r="G1" s="13"/>
    </row>
    <row r="2" spans="1:7" ht="26.25" customHeight="1" x14ac:dyDescent="0.5">
      <c r="A2" s="70"/>
      <c r="B2" s="582" t="s">
        <v>81</v>
      </c>
      <c r="C2" s="582"/>
      <c r="D2" s="582"/>
      <c r="E2" s="582"/>
      <c r="F2" s="582"/>
      <c r="G2" s="13"/>
    </row>
    <row r="3" spans="1:7" ht="26.25" customHeight="1" x14ac:dyDescent="0.4">
      <c r="A3" s="70"/>
      <c r="B3" s="583" t="s">
        <v>82</v>
      </c>
      <c r="C3" s="584"/>
      <c r="D3" s="584"/>
      <c r="E3" s="584"/>
      <c r="F3" s="585"/>
      <c r="G3" s="13"/>
    </row>
    <row r="4" spans="1:7" ht="15.5" x14ac:dyDescent="0.35">
      <c r="A4" s="71" t="s">
        <v>83</v>
      </c>
      <c r="B4" s="13"/>
      <c r="C4" s="13"/>
      <c r="D4" s="13"/>
      <c r="E4" s="13"/>
      <c r="F4" s="13"/>
      <c r="G4" s="13"/>
    </row>
    <row r="5" spans="1:7" ht="20.149999999999999" customHeight="1" x14ac:dyDescent="0.35">
      <c r="A5" s="71"/>
      <c r="B5" s="90" t="s">
        <v>84</v>
      </c>
      <c r="C5" s="586"/>
      <c r="D5" s="587"/>
      <c r="E5" s="587"/>
      <c r="F5" s="588"/>
      <c r="G5" s="13"/>
    </row>
    <row r="6" spans="1:7" s="13" customFormat="1" ht="6.65" customHeight="1" x14ac:dyDescent="0.35">
      <c r="A6" s="71"/>
      <c r="B6" s="90"/>
      <c r="C6" s="89"/>
      <c r="D6" s="89"/>
      <c r="E6" s="89"/>
      <c r="F6" s="89"/>
    </row>
    <row r="7" spans="1:7" ht="20.149999999999999" customHeight="1" x14ac:dyDescent="0.35">
      <c r="A7" s="71"/>
      <c r="B7" s="90" t="s">
        <v>85</v>
      </c>
      <c r="C7" s="579"/>
      <c r="D7" s="580"/>
      <c r="E7" s="580"/>
      <c r="F7" s="581"/>
      <c r="G7" s="13"/>
    </row>
    <row r="8" spans="1:7" ht="20.149999999999999" customHeight="1" x14ac:dyDescent="0.35">
      <c r="A8" s="71"/>
      <c r="B8" s="90" t="s">
        <v>86</v>
      </c>
      <c r="C8" s="589"/>
      <c r="D8" s="590"/>
      <c r="E8" s="590"/>
      <c r="F8" s="591"/>
      <c r="G8" s="13"/>
    </row>
    <row r="9" spans="1:7" s="13" customFormat="1" ht="6.65" customHeight="1" x14ac:dyDescent="0.35">
      <c r="A9" s="71"/>
      <c r="B9" s="90"/>
      <c r="C9" s="89"/>
      <c r="D9" s="89"/>
      <c r="E9" s="89"/>
      <c r="F9" s="89"/>
    </row>
    <row r="10" spans="1:7" ht="20.149999999999999" customHeight="1" x14ac:dyDescent="0.35">
      <c r="A10" s="71"/>
      <c r="B10" s="90" t="s">
        <v>87</v>
      </c>
      <c r="C10" s="579"/>
      <c r="D10" s="580"/>
      <c r="E10" s="580"/>
      <c r="F10" s="581"/>
      <c r="G10" s="13"/>
    </row>
    <row r="11" spans="1:7" ht="20.149999999999999" customHeight="1" x14ac:dyDescent="0.35">
      <c r="A11" s="71"/>
      <c r="B11" s="90" t="s">
        <v>86</v>
      </c>
      <c r="C11" s="572"/>
      <c r="D11" s="573"/>
      <c r="E11" s="573"/>
      <c r="F11" s="574"/>
      <c r="G11" s="13"/>
    </row>
    <row r="12" spans="1:7" ht="15.5" x14ac:dyDescent="0.35">
      <c r="A12" s="71" t="s">
        <v>83</v>
      </c>
      <c r="B12" s="91"/>
      <c r="C12" s="13"/>
      <c r="D12" s="13"/>
      <c r="E12" s="13"/>
      <c r="F12" s="13"/>
      <c r="G12" s="13"/>
    </row>
    <row r="13" spans="1:7" ht="15.5" x14ac:dyDescent="0.35">
      <c r="A13" s="71"/>
      <c r="B13" s="575" t="s">
        <v>88</v>
      </c>
      <c r="C13" s="575"/>
      <c r="D13" s="575"/>
      <c r="E13" s="575"/>
      <c r="F13" s="575"/>
      <c r="G13" s="13"/>
    </row>
    <row r="14" spans="1:7" ht="15.5" x14ac:dyDescent="0.35">
      <c r="A14" s="71"/>
      <c r="B14" s="72"/>
      <c r="C14" s="72"/>
      <c r="D14" s="72"/>
      <c r="E14" s="72"/>
      <c r="F14" s="72"/>
      <c r="G14" s="13"/>
    </row>
    <row r="15" spans="1:7" ht="30" customHeight="1" x14ac:dyDescent="0.4">
      <c r="A15" s="70"/>
      <c r="B15" s="566" t="s">
        <v>89</v>
      </c>
      <c r="C15" s="567"/>
      <c r="D15" s="567"/>
      <c r="E15" s="567"/>
      <c r="F15" s="568"/>
      <c r="G15" s="13"/>
    </row>
    <row r="16" spans="1:7" ht="45" customHeight="1" x14ac:dyDescent="0.35">
      <c r="A16" s="71"/>
      <c r="B16" s="576"/>
      <c r="C16" s="577"/>
      <c r="D16" s="577"/>
      <c r="E16" s="577"/>
      <c r="F16" s="578"/>
      <c r="G16" s="13"/>
    </row>
    <row r="17" spans="1:7" s="13" customFormat="1" ht="12" customHeight="1" x14ac:dyDescent="0.35">
      <c r="A17" s="71"/>
      <c r="B17" s="73"/>
      <c r="C17" s="73"/>
      <c r="D17" s="73"/>
      <c r="E17" s="73"/>
      <c r="F17" s="73"/>
    </row>
    <row r="18" spans="1:7" ht="30" customHeight="1" x14ac:dyDescent="0.35">
      <c r="A18" s="71"/>
      <c r="B18" s="566" t="s">
        <v>90</v>
      </c>
      <c r="C18" s="567"/>
      <c r="D18" s="567"/>
      <c r="E18" s="567"/>
      <c r="F18" s="568"/>
      <c r="G18" s="13"/>
    </row>
    <row r="19" spans="1:7" ht="45" customHeight="1" x14ac:dyDescent="0.35">
      <c r="A19" s="71"/>
      <c r="B19" s="576"/>
      <c r="C19" s="577"/>
      <c r="D19" s="577"/>
      <c r="E19" s="577"/>
      <c r="F19" s="578"/>
      <c r="G19" s="13"/>
    </row>
    <row r="20" spans="1:7" s="13" customFormat="1" ht="14.15" customHeight="1" x14ac:dyDescent="0.35">
      <c r="A20" s="71"/>
      <c r="B20" s="73"/>
      <c r="C20" s="73"/>
      <c r="D20" s="73"/>
      <c r="E20" s="73"/>
      <c r="F20" s="73"/>
    </row>
    <row r="21" spans="1:7" ht="30" customHeight="1" x14ac:dyDescent="0.35">
      <c r="A21" s="71"/>
      <c r="B21" s="566" t="s">
        <v>91</v>
      </c>
      <c r="C21" s="567"/>
      <c r="D21" s="567"/>
      <c r="E21" s="567"/>
      <c r="F21" s="568"/>
      <c r="G21" s="13"/>
    </row>
    <row r="22" spans="1:7" ht="28" customHeight="1" x14ac:dyDescent="0.35">
      <c r="A22" s="71"/>
      <c r="B22" s="569"/>
      <c r="C22" s="570"/>
      <c r="D22" s="570"/>
      <c r="E22" s="570"/>
      <c r="F22" s="571"/>
      <c r="G22" s="13"/>
    </row>
    <row r="23" spans="1:7" s="13" customFormat="1" x14ac:dyDescent="0.35"/>
    <row r="24" spans="1:7" s="13" customFormat="1" hidden="1" x14ac:dyDescent="0.35"/>
    <row r="25" spans="1:7" s="13" customFormat="1" ht="24" hidden="1" customHeight="1" x14ac:dyDescent="0.35"/>
    <row r="26" spans="1:7" s="13" customFormat="1" ht="24" hidden="1" customHeight="1" x14ac:dyDescent="0.35"/>
    <row r="27" spans="1:7" s="13" customFormat="1" ht="24" hidden="1" customHeight="1" x14ac:dyDescent="0.35"/>
    <row r="28" spans="1:7" s="13" customFormat="1" ht="24" hidden="1" customHeight="1" x14ac:dyDescent="0.35"/>
    <row r="29" spans="1:7" s="13" customFormat="1" ht="24" hidden="1" customHeight="1" x14ac:dyDescent="0.35"/>
    <row r="30" spans="1:7" s="13" customFormat="1" ht="24" hidden="1" customHeight="1" x14ac:dyDescent="0.35"/>
    <row r="31" spans="1:7" s="13" customFormat="1" ht="24" hidden="1" customHeight="1" x14ac:dyDescent="0.35"/>
    <row r="32" spans="1:7" s="13" customFormat="1" ht="24" hidden="1" customHeight="1" x14ac:dyDescent="0.35"/>
    <row r="33" s="13" customFormat="1" ht="14.5" customHeight="1" x14ac:dyDescent="0.35"/>
    <row r="34" s="13" customFormat="1" ht="14.5" customHeight="1" x14ac:dyDescent="0.35"/>
  </sheetData>
  <sheetProtection algorithmName="SHA-512" hashValue="ZWFKrxVgWRuOqA5qtyxP/JYM3oOUFyzv7mn0scDgnRSZ7j2bTT/H2MR6oLwtunSopw+rgUcWsOP3KXguvlli9Q==" saltValue="Hkm68+8EYNXpawDlnEEg1g==" spinCount="100000" sheet="1" objects="1" scenarios="1" selectLockedCells="1"/>
  <mergeCells count="14">
    <mergeCell ref="C10:F10"/>
    <mergeCell ref="B2:F2"/>
    <mergeCell ref="B3:F3"/>
    <mergeCell ref="C5:F5"/>
    <mergeCell ref="C7:F7"/>
    <mergeCell ref="C8:F8"/>
    <mergeCell ref="B21:F21"/>
    <mergeCell ref="B22:F22"/>
    <mergeCell ref="C11:F11"/>
    <mergeCell ref="B13:F13"/>
    <mergeCell ref="B15:F15"/>
    <mergeCell ref="B16:F16"/>
    <mergeCell ref="B18:F18"/>
    <mergeCell ref="B19:F19"/>
  </mergeCells>
  <dataValidations count="2">
    <dataValidation allowBlank="1" showErrorMessage="1" promptTitle="Confidence Score" prompt="Choose rating from drop down list" sqref="B5:B6" xr:uid="{D9CEEDD7-951F-4604-8285-9799B3693F09}"/>
    <dataValidation type="date" errorStyle="information" allowBlank="1" showInputMessage="1" showErrorMessage="1" errorTitle="Invalid Date" error="Please enter a date between 1 July and 31 October 2026" promptTitle="Please enter date" prompt="Please enter date in DD/MM/YYYY format" sqref="B22:F22 C11:F11 C8:F8" xr:uid="{87229B7F-BE8E-45F8-8E08-37A29FBCC4AD}">
      <formula1>46204</formula1>
      <formula2>46327</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35BE7696-5D45-4041-B7D9-A90AD6A9B85F}">
            <xm:f>NOT(ISERROR(SEARCH(#REF!,B2)))</xm:f>
            <xm:f>#REF!</xm:f>
            <x14:dxf>
              <fill>
                <patternFill>
                  <bgColor rgb="FFFFC000"/>
                </patternFill>
              </fill>
            </x14:dxf>
          </x14:cfRule>
          <x14:cfRule type="containsText" priority="2" operator="containsText" id="{9B1D52E4-E09B-45FC-9F23-319E7FEDF93F}">
            <xm:f>NOT(ISERROR(SEARCH(#REF!,B2)))</xm:f>
            <xm:f>#REF!</xm:f>
            <x14:dxf>
              <fill>
                <patternFill>
                  <bgColor rgb="FFFFFF00"/>
                </patternFill>
              </fill>
            </x14:dxf>
          </x14:cfRule>
          <x14:cfRule type="containsText" priority="3" operator="containsText" id="{64BEF278-E2DF-419C-8B46-40C86B420BDC}">
            <xm:f>NOT(ISERROR(SEARCH(#REF!,B2)))</xm:f>
            <xm:f>#REF!</xm:f>
            <x14:dxf>
              <fill>
                <patternFill>
                  <bgColor rgb="FF92D050"/>
                </patternFill>
              </fill>
            </x14:dxf>
          </x14:cfRule>
          <x14:cfRule type="containsText" priority="4" operator="containsText" id="{F71CADED-86A9-4DF1-844D-5CA70273EF7B}">
            <xm:f>NOT(ISERROR(SEARCH(#REF!,B2)))</xm:f>
            <xm:f>#REF!</xm:f>
            <x14:dxf>
              <fill>
                <patternFill>
                  <bgColor rgb="FF00B050"/>
                </patternFill>
              </fill>
            </x14:dxf>
          </x14:cfRule>
          <xm:sqref>B2:B3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391AB-E9CE-4702-A0F9-6D21CB3D1D4E}">
  <sheetPr>
    <tabColor rgb="FF00B050"/>
    <pageSetUpPr autoPageBreaks="0"/>
  </sheetPr>
  <dimension ref="A1:F27"/>
  <sheetViews>
    <sheetView zoomScale="130" zoomScaleNormal="130" workbookViewId="0">
      <selection activeCell="B17" sqref="B17"/>
    </sheetView>
  </sheetViews>
  <sheetFormatPr defaultColWidth="0" defaultRowHeight="0" customHeight="1" zeroHeight="1" x14ac:dyDescent="0.3"/>
  <cols>
    <col min="1" max="1" width="3" style="1" customWidth="1"/>
    <col min="2" max="2" width="14.1796875" style="1" customWidth="1"/>
    <col min="3" max="3" width="56.453125" style="2" customWidth="1"/>
    <col min="4" max="4" width="33.26953125" style="2" customWidth="1"/>
    <col min="5" max="5" width="9.1796875" style="2" customWidth="1"/>
    <col min="6" max="6" width="3.26953125" style="1" customWidth="1"/>
    <col min="7" max="16384" width="9.1796875" style="2" hidden="1"/>
  </cols>
  <sheetData>
    <row r="1" spans="2:5" s="1" customFormat="1" ht="14" x14ac:dyDescent="0.3"/>
    <row r="2" spans="2:5" ht="25" x14ac:dyDescent="0.5">
      <c r="B2" s="582" t="s">
        <v>92</v>
      </c>
      <c r="C2" s="582"/>
      <c r="D2" s="582"/>
      <c r="E2" s="582"/>
    </row>
    <row r="3" spans="2:5" s="1" customFormat="1" ht="14" x14ac:dyDescent="0.3"/>
    <row r="4" spans="2:5" ht="18" x14ac:dyDescent="0.3">
      <c r="B4" s="592" t="s">
        <v>93</v>
      </c>
      <c r="C4" s="592"/>
      <c r="D4" s="592"/>
      <c r="E4" s="593"/>
    </row>
    <row r="5" spans="2:5" ht="33" customHeight="1" x14ac:dyDescent="0.3">
      <c r="B5" s="74"/>
      <c r="C5" s="75" t="str">
        <f>"Overall Assessment Rating: "&amp;'Trust Response Calc'!K25</f>
        <v>Overall Assessment Rating: Awaiting Assessment</v>
      </c>
      <c r="D5" s="76"/>
      <c r="E5" s="77"/>
    </row>
    <row r="6" spans="2:5" ht="14" x14ac:dyDescent="0.3">
      <c r="B6" s="78"/>
      <c r="C6" s="1"/>
      <c r="D6" s="1"/>
      <c r="E6" s="79"/>
    </row>
    <row r="7" spans="2:5" ht="14" x14ac:dyDescent="0.3">
      <c r="B7" s="78"/>
      <c r="C7" s="1"/>
      <c r="D7" s="80" t="s">
        <v>94</v>
      </c>
      <c r="E7" s="81"/>
    </row>
    <row r="8" spans="2:5" s="1" customFormat="1" ht="14" hidden="1" x14ac:dyDescent="0.3">
      <c r="B8" s="82" t="s">
        <v>59</v>
      </c>
      <c r="C8" s="1" t="s">
        <v>11</v>
      </c>
      <c r="D8" s="83" t="str">
        <f>'Trust Response Calc'!I8</f>
        <v>Awaiting assessment</v>
      </c>
      <c r="E8" s="79"/>
    </row>
    <row r="9" spans="2:5" s="1" customFormat="1" ht="14" x14ac:dyDescent="0.3">
      <c r="B9" s="594" t="s">
        <v>72</v>
      </c>
      <c r="C9" s="76" t="s">
        <v>21</v>
      </c>
      <c r="D9" s="84" t="str">
        <f>'Trust Response Calc'!I14</f>
        <v>Awaiting assessment</v>
      </c>
      <c r="E9" s="77"/>
    </row>
    <row r="10" spans="2:5" s="1" customFormat="1" ht="14" x14ac:dyDescent="0.3">
      <c r="B10" s="595"/>
      <c r="C10" s="1" t="s">
        <v>68</v>
      </c>
      <c r="D10" s="83" t="str">
        <f>'Trust Response Calc'!I21</f>
        <v>Awaiting assessment</v>
      </c>
      <c r="E10" s="79"/>
    </row>
    <row r="11" spans="2:5" s="1" customFormat="1" ht="14" x14ac:dyDescent="0.3">
      <c r="B11" s="595"/>
      <c r="C11" s="1" t="s">
        <v>80</v>
      </c>
      <c r="D11" s="83" t="str">
        <f>'Trust Response Calc'!I28</f>
        <v>Awaiting assessment</v>
      </c>
      <c r="E11" s="79"/>
    </row>
    <row r="12" spans="2:5" s="1" customFormat="1" ht="14" x14ac:dyDescent="0.3">
      <c r="B12" s="595"/>
      <c r="C12" s="1" t="s">
        <v>95</v>
      </c>
      <c r="D12" s="83" t="str">
        <f>'Trust Response Calc'!I33</f>
        <v>Awaiting assessment</v>
      </c>
      <c r="E12" s="79"/>
    </row>
    <row r="13" spans="2:5" s="1" customFormat="1" ht="14" x14ac:dyDescent="0.3">
      <c r="B13" s="595"/>
      <c r="C13" s="1" t="s">
        <v>42</v>
      </c>
      <c r="D13" s="83" t="str">
        <f>'Trust Response Calc'!I39</f>
        <v>Awaiting assessment</v>
      </c>
      <c r="E13" s="79"/>
    </row>
    <row r="14" spans="2:5" s="1" customFormat="1" ht="14" x14ac:dyDescent="0.3">
      <c r="B14" s="595"/>
      <c r="C14" s="1" t="s">
        <v>47</v>
      </c>
      <c r="D14" s="83" t="str">
        <f>'Trust Response Calc'!I47</f>
        <v>Awaiting assessment</v>
      </c>
      <c r="E14" s="79"/>
    </row>
    <row r="15" spans="2:5" s="1" customFormat="1" ht="14" x14ac:dyDescent="0.3">
      <c r="B15" s="595"/>
      <c r="C15" s="1" t="s">
        <v>55</v>
      </c>
      <c r="D15" s="83" t="str">
        <f>'Trust Response Calc'!I52</f>
        <v>Awaiting assessment</v>
      </c>
      <c r="E15" s="79"/>
    </row>
    <row r="16" spans="2:5" s="1" customFormat="1" ht="14" x14ac:dyDescent="0.3">
      <c r="B16" s="85"/>
      <c r="C16" s="86"/>
      <c r="D16" s="86"/>
      <c r="E16" s="87"/>
    </row>
    <row r="17" spans="2:2" s="1" customFormat="1" ht="14" x14ac:dyDescent="0.3">
      <c r="B17" s="88"/>
    </row>
    <row r="18" spans="2:2" s="1" customFormat="1" ht="14.15" customHeight="1" x14ac:dyDescent="0.3"/>
    <row r="19" spans="2:2" s="1" customFormat="1" ht="14.15" hidden="1" customHeight="1" x14ac:dyDescent="0.3"/>
    <row r="20" spans="2:2" s="1" customFormat="1" ht="14.15" hidden="1" customHeight="1" x14ac:dyDescent="0.3"/>
    <row r="21" spans="2:2" s="1" customFormat="1" ht="14.15" hidden="1" customHeight="1" x14ac:dyDescent="0.3"/>
    <row r="22" spans="2:2" s="1" customFormat="1" ht="14.15" hidden="1" customHeight="1" x14ac:dyDescent="0.3"/>
    <row r="23" spans="2:2" s="1" customFormat="1" ht="14.15" hidden="1" customHeight="1" x14ac:dyDescent="0.3"/>
    <row r="24" spans="2:2" s="1" customFormat="1" ht="14.15" hidden="1" customHeight="1" x14ac:dyDescent="0.3"/>
    <row r="25" spans="2:2" s="1" customFormat="1" ht="14.15" hidden="1" customHeight="1" x14ac:dyDescent="0.3"/>
    <row r="26" spans="2:2" s="1" customFormat="1" ht="14.15" hidden="1" customHeight="1" x14ac:dyDescent="0.3"/>
    <row r="27" spans="2:2" s="1" customFormat="1" ht="14.15" hidden="1" customHeight="1" x14ac:dyDescent="0.3"/>
  </sheetData>
  <sheetProtection algorithmName="SHA-512" hashValue="whqSKB36HGK22O2+oHWj46AiU2EvmGXkrt+ZPUxW5kGKoLeSMNBkax/nlmm5iHt9ZEWKqCCUKlHFTancDET/Hg==" saltValue="HGtlfkJYFiau/O0qSEVaUg==" spinCount="100000" sheet="1" objects="1" scenarios="1" selectLockedCells="1" selectUnlockedCells="1"/>
  <mergeCells count="3">
    <mergeCell ref="B2:E2"/>
    <mergeCell ref="B4:E4"/>
    <mergeCell ref="B9:B15"/>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2" operator="equal" id="{FCF9E8B5-7432-4696-89EB-57446C286FFB}">
            <xm:f>LRD!$B$7</xm:f>
            <x14:dxf>
              <font>
                <b/>
                <i val="0"/>
              </font>
              <fill>
                <patternFill>
                  <bgColor rgb="FF00B050"/>
                </patternFill>
              </fill>
            </x14:dxf>
          </x14:cfRule>
          <x14:cfRule type="cellIs" priority="23" operator="equal" id="{0ACCABC7-D14D-48AA-AA74-3E0DE926DA70}">
            <xm:f>LRD!$B$6</xm:f>
            <x14:dxf>
              <fill>
                <patternFill>
                  <bgColor rgb="FF92D050"/>
                </patternFill>
              </fill>
            </x14:dxf>
          </x14:cfRule>
          <x14:cfRule type="cellIs" priority="24" operator="equal" id="{521E383E-4513-4BC0-AD71-0F4A0180A758}">
            <xm:f>LRD!$B$5</xm:f>
            <x14:dxf>
              <fill>
                <patternFill>
                  <bgColor rgb="FFFFFF00"/>
                </patternFill>
              </fill>
            </x14:dxf>
          </x14:cfRule>
          <x14:cfRule type="cellIs" priority="25" operator="equal" id="{274AD06A-15FB-4C88-BA90-DE85B2ADC8FC}">
            <xm:f>LRD!$B$4</xm:f>
            <x14:dxf>
              <fill>
                <patternFill>
                  <bgColor rgb="FFFFC000"/>
                </patternFill>
              </fill>
            </x14:dxf>
          </x14:cfRule>
          <x14:cfRule type="cellIs" priority="26" operator="equal" id="{1E6649BD-56E4-4D87-AB92-22C4A78F8A80}">
            <xm:f>LRD!$B$3</xm:f>
            <x14:dxf>
              <font>
                <b val="0"/>
                <i val="0"/>
                <color theme="0"/>
              </font>
              <fill>
                <patternFill>
                  <bgColor rgb="FFFF0000"/>
                </patternFill>
              </fill>
            </x14:dxf>
          </x14:cfRule>
          <xm:sqref>B1:E1048576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274AB-683C-48A5-BC79-3A5A0D47EC09}">
  <sheetPr>
    <tabColor rgb="FF92D050"/>
  </sheetPr>
  <dimension ref="A1:P55"/>
  <sheetViews>
    <sheetView zoomScale="55" zoomScaleNormal="55" workbookViewId="0">
      <pane ySplit="1" topLeftCell="A2" activePane="bottomLeft" state="frozen"/>
      <selection pane="bottomLeft" activeCell="P7" sqref="P7"/>
    </sheetView>
  </sheetViews>
  <sheetFormatPr defaultRowHeight="17.149999999999999" customHeight="1" x14ac:dyDescent="0.35"/>
  <cols>
    <col min="1" max="1" width="26.54296875" style="110" bestFit="1" customWidth="1"/>
    <col min="2" max="2" width="26.54296875" style="513" customWidth="1"/>
    <col min="3" max="3" width="26.54296875" style="110" customWidth="1"/>
    <col min="4" max="4" width="17.7265625" style="110" bestFit="1" customWidth="1"/>
    <col min="5" max="5" width="37.81640625" style="110" bestFit="1" customWidth="1"/>
    <col min="6" max="6" width="24.26953125" style="110" bestFit="1" customWidth="1"/>
    <col min="7" max="7" width="16.1796875" style="110" bestFit="1" customWidth="1"/>
    <col min="8" max="8" width="12.81640625" style="110" bestFit="1" customWidth="1"/>
    <col min="9" max="9" width="23.7265625" style="110" bestFit="1" customWidth="1"/>
    <col min="10" max="10" width="20" style="110" bestFit="1" customWidth="1"/>
    <col min="11" max="11" width="37.81640625" style="110" bestFit="1" customWidth="1"/>
    <col min="12" max="12" width="26.1796875" style="111" bestFit="1" customWidth="1"/>
    <col min="13" max="13" width="255.54296875" style="111" bestFit="1" customWidth="1"/>
    <col min="14" max="14" width="18.81640625" style="111" bestFit="1" customWidth="1"/>
    <col min="15" max="15" width="47.81640625" style="111" bestFit="1" customWidth="1"/>
    <col min="16" max="16" width="42.453125" bestFit="1" customWidth="1"/>
    <col min="17" max="17" width="15.26953125" bestFit="1" customWidth="1"/>
    <col min="18" max="18" width="19.54296875" bestFit="1" customWidth="1"/>
    <col min="19" max="19" width="18.453125" bestFit="1" customWidth="1"/>
    <col min="20" max="20" width="25.1796875" bestFit="1" customWidth="1"/>
    <col min="21" max="21" width="15" bestFit="1" customWidth="1"/>
  </cols>
  <sheetData>
    <row r="1" spans="1:16" ht="17.149999999999999" customHeight="1" x14ac:dyDescent="0.35">
      <c r="A1" s="109" t="s">
        <v>96</v>
      </c>
      <c r="B1" s="512" t="s">
        <v>97</v>
      </c>
      <c r="C1" s="109" t="s">
        <v>98</v>
      </c>
      <c r="D1" s="109" t="s">
        <v>99</v>
      </c>
      <c r="E1" s="109" t="s">
        <v>100</v>
      </c>
      <c r="F1" s="109" t="s">
        <v>101</v>
      </c>
      <c r="G1" s="109" t="s">
        <v>102</v>
      </c>
      <c r="H1" s="109" t="s">
        <v>103</v>
      </c>
      <c r="I1" s="109" t="s">
        <v>104</v>
      </c>
      <c r="J1" s="109" t="s">
        <v>105</v>
      </c>
      <c r="K1" s="109" t="s">
        <v>106</v>
      </c>
      <c r="L1" s="109" t="s">
        <v>107</v>
      </c>
      <c r="M1" s="109" t="s">
        <v>108</v>
      </c>
      <c r="N1" s="109" t="s">
        <v>61</v>
      </c>
      <c r="O1" s="109" t="s">
        <v>9</v>
      </c>
      <c r="P1" s="109" t="s">
        <v>10</v>
      </c>
    </row>
    <row r="2" spans="1:16" ht="17.149999999999999" customHeight="1" x14ac:dyDescent="0.35">
      <c r="A2" t="s">
        <v>93</v>
      </c>
      <c r="B2" s="113">
        <f>IF('Trust Section A'!$E$7="","",'Trust Section A'!$E$7)</f>
        <v>46204</v>
      </c>
      <c r="C2" t="str">
        <f>IF('Trust Section A'!$E$6="","",'Trust Section A'!$E$6)</f>
        <v/>
      </c>
      <c r="D2" t="str">
        <f>IF('Trust Section A'!$G$4="","",'Trust Section A'!$G$4)</f>
        <v/>
      </c>
      <c r="E2" t="str">
        <f>IF('Trust Section A'!$E$4="","",'Trust Section A'!$E$4)</f>
        <v/>
      </c>
      <c r="F2" t="str">
        <f>IF('Trust Section A'!$E$5="","",'Trust Section A'!$E$5)</f>
        <v/>
      </c>
      <c r="G2" t="str">
        <f>IF(Trust_Export[[#This Row],[OrgCode]]&lt;&gt;"",IFERROR(_xlfn.XLOOKUP(Trust_Export[[#This Row],[OrgCode]],#REF!,#REF!,""),""),IFERROR(_xlfn.XLOOKUP(Trust_Export[[#This Row],[OrgName]],#REF!,#REF!,""),""))</f>
        <v/>
      </c>
      <c r="H2" t="str">
        <f>IF(Trust_Export[[#This Row],[OrgCode]]&lt;&gt;"",IFERROR(_xlfn.XLOOKUP(Trust_Export[[#This Row],[OrgCode]],#REF!,#REF!,""),""),IFERROR(_xlfn.XLOOKUP(Trust_Export[[#This Row],[OrgName]],#REF!,#REF!,""),""))</f>
        <v/>
      </c>
      <c r="I2" t="s">
        <v>109</v>
      </c>
      <c r="J2" t="s">
        <v>110</v>
      </c>
      <c r="K2" t="s">
        <v>11</v>
      </c>
      <c r="L2">
        <v>1.1000000000000001</v>
      </c>
      <c r="M2" t="s">
        <v>111</v>
      </c>
      <c r="N2" t="str" cm="1">
        <f t="array" ref="N2">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Test</v>
      </c>
      <c r="P2"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Test1</v>
      </c>
    </row>
    <row r="3" spans="1:16" ht="17.149999999999999" customHeight="1" x14ac:dyDescent="0.35">
      <c r="A3" t="s">
        <v>93</v>
      </c>
      <c r="B3" s="113">
        <f>IF('Trust Section A'!$E$7="","",'Trust Section A'!$E$7)</f>
        <v>46204</v>
      </c>
      <c r="C3" t="str">
        <f>IF('Trust Section A'!$E$6="","",'Trust Section A'!$E$6)</f>
        <v/>
      </c>
      <c r="D3" t="str">
        <f>IF('Trust Section A'!$G$4="","",'Trust Section A'!$G$4)</f>
        <v/>
      </c>
      <c r="E3" t="str">
        <f>IF('Trust Section A'!$E$4="","",'Trust Section A'!$E$4)</f>
        <v/>
      </c>
      <c r="F3" t="str">
        <f>IF('Trust Section A'!$E$5="","",'Trust Section A'!$E$5)</f>
        <v/>
      </c>
      <c r="G3" t="str">
        <f>IF(Trust_Export[[#This Row],[OrgCode]]&lt;&gt;"",IFERROR(_xlfn.XLOOKUP(Trust_Export[[#This Row],[OrgCode]],#REF!,#REF!,""),""),IFERROR(_xlfn.XLOOKUP(Trust_Export[[#This Row],[OrgName]],#REF!,#REF!,""),""))</f>
        <v/>
      </c>
      <c r="H3" t="str">
        <f>IF(Trust_Export[[#This Row],[OrgCode]]&lt;&gt;"",IFERROR(_xlfn.XLOOKUP(Trust_Export[[#This Row],[OrgCode]],#REF!,#REF!,""),""),IFERROR(_xlfn.XLOOKUP(Trust_Export[[#This Row],[OrgName]],#REF!,#REF!,""),""))</f>
        <v/>
      </c>
      <c r="I3" t="s">
        <v>109</v>
      </c>
      <c r="J3" t="s">
        <v>112</v>
      </c>
      <c r="K3" t="s">
        <v>11</v>
      </c>
      <c r="L3">
        <v>1.2</v>
      </c>
      <c r="M3" t="s">
        <v>113</v>
      </c>
      <c r="N3" t="str" cm="1">
        <f t="array" ref="N3">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Test 2</v>
      </c>
      <c r="P3"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Test 3</v>
      </c>
    </row>
    <row r="4" spans="1:16" ht="17.149999999999999" customHeight="1" x14ac:dyDescent="0.35">
      <c r="A4" t="s">
        <v>93</v>
      </c>
      <c r="B4" s="113">
        <f>IF('Trust Section A'!$E$7="","",'Trust Section A'!$E$7)</f>
        <v>46204</v>
      </c>
      <c r="C4" t="str">
        <f>IF('Trust Section A'!$E$6="","",'Trust Section A'!$E$6)</f>
        <v/>
      </c>
      <c r="D4" t="str">
        <f>IF('Trust Section A'!$G$4="","",'Trust Section A'!$G$4)</f>
        <v/>
      </c>
      <c r="E4" t="str">
        <f>IF('Trust Section A'!$E$4="","",'Trust Section A'!$E$4)</f>
        <v/>
      </c>
      <c r="F4" t="str">
        <f>IF('Trust Section A'!$E$5="","",'Trust Section A'!$E$5)</f>
        <v/>
      </c>
      <c r="G4" t="str">
        <f>IF(Trust_Export[[#This Row],[OrgCode]]&lt;&gt;"",IFERROR(_xlfn.XLOOKUP(Trust_Export[[#This Row],[OrgCode]],#REF!,#REF!,""),""),IFERROR(_xlfn.XLOOKUP(Trust_Export[[#This Row],[OrgName]],#REF!,#REF!,""),""))</f>
        <v/>
      </c>
      <c r="H4" t="str">
        <f>IF(Trust_Export[[#This Row],[OrgCode]]&lt;&gt;"",IFERROR(_xlfn.XLOOKUP(Trust_Export[[#This Row],[OrgCode]],#REF!,#REF!,""),""),IFERROR(_xlfn.XLOOKUP(Trust_Export[[#This Row],[OrgName]],#REF!,#REF!,""),""))</f>
        <v/>
      </c>
      <c r="I4" t="s">
        <v>109</v>
      </c>
      <c r="J4" t="s">
        <v>114</v>
      </c>
      <c r="K4" t="s">
        <v>11</v>
      </c>
      <c r="L4">
        <v>1.3</v>
      </c>
      <c r="M4" t="s">
        <v>115</v>
      </c>
      <c r="N4" t="str" cm="1">
        <f t="array" ref="N4">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5" spans="1:16" ht="17.149999999999999" customHeight="1" x14ac:dyDescent="0.35">
      <c r="A5" t="s">
        <v>93</v>
      </c>
      <c r="B5" s="113">
        <f>IF('Trust Section A'!$E$7="","",'Trust Section A'!$E$7)</f>
        <v>46204</v>
      </c>
      <c r="C5" t="str">
        <f>IF('Trust Section A'!$E$6="","",'Trust Section A'!$E$6)</f>
        <v/>
      </c>
      <c r="D5" t="str">
        <f>IF('Trust Section A'!$G$4="","",'Trust Section A'!$G$4)</f>
        <v/>
      </c>
      <c r="E5" t="str">
        <f>IF('Trust Section A'!$E$4="","",'Trust Section A'!$E$4)</f>
        <v/>
      </c>
      <c r="F5" t="str">
        <f>IF('Trust Section A'!$E$5="","",'Trust Section A'!$E$5)</f>
        <v/>
      </c>
      <c r="G5" t="str">
        <f>IF(Trust_Export[[#This Row],[OrgCode]]&lt;&gt;"",IFERROR(_xlfn.XLOOKUP(Trust_Export[[#This Row],[OrgCode]],#REF!,#REF!,""),""),IFERROR(_xlfn.XLOOKUP(Trust_Export[[#This Row],[OrgName]],#REF!,#REF!,""),""))</f>
        <v/>
      </c>
      <c r="H5" t="str">
        <f>IF(Trust_Export[[#This Row],[OrgCode]]&lt;&gt;"",IFERROR(_xlfn.XLOOKUP(Trust_Export[[#This Row],[OrgCode]],#REF!,#REF!,""),""),IFERROR(_xlfn.XLOOKUP(Trust_Export[[#This Row],[OrgName]],#REF!,#REF!,""),""))</f>
        <v/>
      </c>
      <c r="I5" t="s">
        <v>109</v>
      </c>
      <c r="J5" t="s">
        <v>116</v>
      </c>
      <c r="K5" t="s">
        <v>11</v>
      </c>
      <c r="L5">
        <v>1.4</v>
      </c>
      <c r="M5" t="s">
        <v>15</v>
      </c>
      <c r="N5" t="str" cm="1">
        <f t="array" ref="N5">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5"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5"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6" spans="1:16" ht="17.149999999999999" customHeight="1" x14ac:dyDescent="0.35">
      <c r="A6" t="s">
        <v>93</v>
      </c>
      <c r="B6" s="113">
        <f>IF('Trust Section A'!$E$7="","",'Trust Section A'!$E$7)</f>
        <v>46204</v>
      </c>
      <c r="C6" t="str">
        <f>IF('Trust Section A'!$E$6="","",'Trust Section A'!$E$6)</f>
        <v/>
      </c>
      <c r="D6" t="str">
        <f>IF('Trust Section A'!$G$4="","",'Trust Section A'!$G$4)</f>
        <v/>
      </c>
      <c r="E6" t="str">
        <f>IF('Trust Section A'!$E$4="","",'Trust Section A'!$E$4)</f>
        <v/>
      </c>
      <c r="F6" t="str">
        <f>IF('Trust Section A'!$E$5="","",'Trust Section A'!$E$5)</f>
        <v/>
      </c>
      <c r="G6" t="str">
        <f>IF(Trust_Export[[#This Row],[OrgCode]]&lt;&gt;"",IFERROR(_xlfn.XLOOKUP(Trust_Export[[#This Row],[OrgCode]],#REF!,#REF!,""),""),IFERROR(_xlfn.XLOOKUP(Trust_Export[[#This Row],[OrgName]],#REF!,#REF!,""),""))</f>
        <v/>
      </c>
      <c r="H6" t="str">
        <f>IF(Trust_Export[[#This Row],[OrgCode]]&lt;&gt;"",IFERROR(_xlfn.XLOOKUP(Trust_Export[[#This Row],[OrgCode]],#REF!,#REF!,""),""),IFERROR(_xlfn.XLOOKUP(Trust_Export[[#This Row],[OrgName]],#REF!,#REF!,""),""))</f>
        <v/>
      </c>
      <c r="I6" t="s">
        <v>109</v>
      </c>
      <c r="J6" t="s">
        <v>117</v>
      </c>
      <c r="K6" t="s">
        <v>11</v>
      </c>
      <c r="L6">
        <v>1.5</v>
      </c>
      <c r="M6" t="s">
        <v>16</v>
      </c>
      <c r="N6" t="str" cm="1">
        <f t="array" ref="N6">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6"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6"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7" spans="1:16" ht="17.149999999999999" customHeight="1" x14ac:dyDescent="0.35">
      <c r="A7" t="s">
        <v>93</v>
      </c>
      <c r="B7" s="113">
        <f>IF('Trust Section A'!$E$7="","",'Trust Section A'!$E$7)</f>
        <v>46204</v>
      </c>
      <c r="C7" t="str">
        <f>IF('Trust Section A'!$E$6="","",'Trust Section A'!$E$6)</f>
        <v/>
      </c>
      <c r="D7" t="str">
        <f>IF('Trust Section A'!$G$4="","",'Trust Section A'!$G$4)</f>
        <v/>
      </c>
      <c r="E7" t="str">
        <f>IF('Trust Section A'!$E$4="","",'Trust Section A'!$E$4)</f>
        <v/>
      </c>
      <c r="F7" t="str">
        <f>IF('Trust Section A'!$E$5="","",'Trust Section A'!$E$5)</f>
        <v/>
      </c>
      <c r="G7" t="str">
        <f>IF(Trust_Export[[#This Row],[OrgCode]]&lt;&gt;"",IFERROR(_xlfn.XLOOKUP(Trust_Export[[#This Row],[OrgCode]],#REF!,#REF!,""),""),IFERROR(_xlfn.XLOOKUP(Trust_Export[[#This Row],[OrgName]],#REF!,#REF!,""),""))</f>
        <v/>
      </c>
      <c r="H7" t="str">
        <f>IF(Trust_Export[[#This Row],[OrgCode]]&lt;&gt;"",IFERROR(_xlfn.XLOOKUP(Trust_Export[[#This Row],[OrgCode]],#REF!,#REF!,""),""),IFERROR(_xlfn.XLOOKUP(Trust_Export[[#This Row],[OrgName]],#REF!,#REF!,""),""))</f>
        <v/>
      </c>
      <c r="I7" t="s">
        <v>109</v>
      </c>
      <c r="J7" t="s">
        <v>118</v>
      </c>
      <c r="K7" t="s">
        <v>11</v>
      </c>
      <c r="L7">
        <v>1.6</v>
      </c>
      <c r="M7" t="s">
        <v>17</v>
      </c>
      <c r="N7" t="str" cm="1">
        <f t="array" ref="N7">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7"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7"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8" spans="1:16" ht="17.149999999999999" customHeight="1" x14ac:dyDescent="0.35">
      <c r="A8" t="s">
        <v>93</v>
      </c>
      <c r="B8" s="113">
        <f>IF('Trust Section A'!$E$7="","",'Trust Section A'!$E$7)</f>
        <v>46204</v>
      </c>
      <c r="C8" t="str">
        <f>IF('Trust Section A'!$E$6="","",'Trust Section A'!$E$6)</f>
        <v/>
      </c>
      <c r="D8" t="str">
        <f>IF('Trust Section A'!$G$4="","",'Trust Section A'!$G$4)</f>
        <v/>
      </c>
      <c r="E8" t="str">
        <f>IF('Trust Section A'!$E$4="","",'Trust Section A'!$E$4)</f>
        <v/>
      </c>
      <c r="F8" t="str">
        <f>IF('Trust Section A'!$E$5="","",'Trust Section A'!$E$5)</f>
        <v/>
      </c>
      <c r="G8" t="str">
        <f>IF(Trust_Export[[#This Row],[OrgCode]]&lt;&gt;"",IFERROR(_xlfn.XLOOKUP(Trust_Export[[#This Row],[OrgCode]],#REF!,#REF!,""),""),IFERROR(_xlfn.XLOOKUP(Trust_Export[[#This Row],[OrgName]],#REF!,#REF!,""),""))</f>
        <v/>
      </c>
      <c r="H8" t="str">
        <f>IF(Trust_Export[[#This Row],[OrgCode]]&lt;&gt;"",IFERROR(_xlfn.XLOOKUP(Trust_Export[[#This Row],[OrgCode]],#REF!,#REF!,""),""),IFERROR(_xlfn.XLOOKUP(Trust_Export[[#This Row],[OrgName]],#REF!,#REF!,""),""))</f>
        <v/>
      </c>
      <c r="I8" t="s">
        <v>109</v>
      </c>
      <c r="J8" t="s">
        <v>119</v>
      </c>
      <c r="K8" t="s">
        <v>120</v>
      </c>
      <c r="L8">
        <v>2.1</v>
      </c>
      <c r="M8" t="s">
        <v>121</v>
      </c>
      <c r="N8" t="str" cm="1">
        <f t="array" ref="N8">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8"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8"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9" spans="1:16" ht="17.149999999999999" customHeight="1" x14ac:dyDescent="0.35">
      <c r="A9" t="s">
        <v>93</v>
      </c>
      <c r="B9" s="113">
        <f>IF('Trust Section A'!$E$7="","",'Trust Section A'!$E$7)</f>
        <v>46204</v>
      </c>
      <c r="C9" t="str">
        <f>IF('Trust Section A'!$E$6="","",'Trust Section A'!$E$6)</f>
        <v/>
      </c>
      <c r="D9" t="str">
        <f>IF('Trust Section A'!$G$4="","",'Trust Section A'!$G$4)</f>
        <v/>
      </c>
      <c r="E9" t="str">
        <f>IF('Trust Section A'!$E$4="","",'Trust Section A'!$E$4)</f>
        <v/>
      </c>
      <c r="F9" t="str">
        <f>IF('Trust Section A'!$E$5="","",'Trust Section A'!$E$5)</f>
        <v/>
      </c>
      <c r="G9" t="str">
        <f>IF(Trust_Export[[#This Row],[OrgCode]]&lt;&gt;"",IFERROR(_xlfn.XLOOKUP(Trust_Export[[#This Row],[OrgCode]],#REF!,#REF!,""),""),IFERROR(_xlfn.XLOOKUP(Trust_Export[[#This Row],[OrgName]],#REF!,#REF!,""),""))</f>
        <v/>
      </c>
      <c r="H9" t="str">
        <f>IF(Trust_Export[[#This Row],[OrgCode]]&lt;&gt;"",IFERROR(_xlfn.XLOOKUP(Trust_Export[[#This Row],[OrgCode]],#REF!,#REF!,""),""),IFERROR(_xlfn.XLOOKUP(Trust_Export[[#This Row],[OrgName]],#REF!,#REF!,""),""))</f>
        <v/>
      </c>
      <c r="I9" t="s">
        <v>109</v>
      </c>
      <c r="J9" t="s">
        <v>122</v>
      </c>
      <c r="K9" t="s">
        <v>120</v>
      </c>
      <c r="L9">
        <v>2.2000000000000002</v>
      </c>
      <c r="M9" t="s">
        <v>123</v>
      </c>
      <c r="N9" t="str" cm="1">
        <f t="array" ref="N9">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9"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9"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0" spans="1:16" ht="17.149999999999999" customHeight="1" x14ac:dyDescent="0.35">
      <c r="A10" t="s">
        <v>93</v>
      </c>
      <c r="B10" s="113">
        <f>IF('Trust Section A'!$E$7="","",'Trust Section A'!$E$7)</f>
        <v>46204</v>
      </c>
      <c r="C10" t="str">
        <f>IF('Trust Section A'!$E$6="","",'Trust Section A'!$E$6)</f>
        <v/>
      </c>
      <c r="D10" t="str">
        <f>IF('Trust Section A'!$G$4="","",'Trust Section A'!$G$4)</f>
        <v/>
      </c>
      <c r="E10" t="str">
        <f>IF('Trust Section A'!$E$4="","",'Trust Section A'!$E$4)</f>
        <v/>
      </c>
      <c r="F10" t="str">
        <f>IF('Trust Section A'!$E$5="","",'Trust Section A'!$E$5)</f>
        <v/>
      </c>
      <c r="G10" t="str">
        <f>IF(Trust_Export[[#This Row],[OrgCode]]&lt;&gt;"",IFERROR(_xlfn.XLOOKUP(Trust_Export[[#This Row],[OrgCode]],#REF!,#REF!,""),""),IFERROR(_xlfn.XLOOKUP(Trust_Export[[#This Row],[OrgName]],#REF!,#REF!,""),""))</f>
        <v/>
      </c>
      <c r="H10" t="str">
        <f>IF(Trust_Export[[#This Row],[OrgCode]]&lt;&gt;"",IFERROR(_xlfn.XLOOKUP(Trust_Export[[#This Row],[OrgCode]],#REF!,#REF!,""),""),IFERROR(_xlfn.XLOOKUP(Trust_Export[[#This Row],[OrgName]],#REF!,#REF!,""),""))</f>
        <v/>
      </c>
      <c r="I10" t="s">
        <v>109</v>
      </c>
      <c r="J10" t="s">
        <v>124</v>
      </c>
      <c r="K10" t="s">
        <v>120</v>
      </c>
      <c r="L10">
        <v>2.2999999999999998</v>
      </c>
      <c r="M10" t="s">
        <v>125</v>
      </c>
      <c r="N10" t="str" cm="1">
        <f t="array" ref="N10">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0"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0"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1" spans="1:16" ht="17.149999999999999" customHeight="1" x14ac:dyDescent="0.35">
      <c r="A11" t="s">
        <v>93</v>
      </c>
      <c r="B11" s="113">
        <f>IF('Trust Section A'!$E$7="","",'Trust Section A'!$E$7)</f>
        <v>46204</v>
      </c>
      <c r="C11" t="str">
        <f>IF('Trust Section A'!$E$6="","",'Trust Section A'!$E$6)</f>
        <v/>
      </c>
      <c r="D11" t="str">
        <f>IF('Trust Section A'!$G$4="","",'Trust Section A'!$G$4)</f>
        <v/>
      </c>
      <c r="E11" t="str">
        <f>IF('Trust Section A'!$E$4="","",'Trust Section A'!$E$4)</f>
        <v/>
      </c>
      <c r="F11" t="str">
        <f>IF('Trust Section A'!$E$5="","",'Trust Section A'!$E$5)</f>
        <v/>
      </c>
      <c r="G11" t="str">
        <f>IF(Trust_Export[[#This Row],[OrgCode]]&lt;&gt;"",IFERROR(_xlfn.XLOOKUP(Trust_Export[[#This Row],[OrgCode]],#REF!,#REF!,""),""),IFERROR(_xlfn.XLOOKUP(Trust_Export[[#This Row],[OrgName]],#REF!,#REF!,""),""))</f>
        <v/>
      </c>
      <c r="H11" t="str">
        <f>IF(Trust_Export[[#This Row],[OrgCode]]&lt;&gt;"",IFERROR(_xlfn.XLOOKUP(Trust_Export[[#This Row],[OrgCode]],#REF!,#REF!,""),""),IFERROR(_xlfn.XLOOKUP(Trust_Export[[#This Row],[OrgName]],#REF!,#REF!,""),""))</f>
        <v/>
      </c>
      <c r="I11" t="s">
        <v>109</v>
      </c>
      <c r="J11" t="s">
        <v>126</v>
      </c>
      <c r="K11" t="s">
        <v>120</v>
      </c>
      <c r="L11">
        <v>2.4</v>
      </c>
      <c r="M11" t="s">
        <v>127</v>
      </c>
      <c r="N11" t="str" cm="1">
        <f t="array" ref="N11">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1"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2" spans="1:16" ht="17.149999999999999" customHeight="1" x14ac:dyDescent="0.35">
      <c r="A12" t="s">
        <v>93</v>
      </c>
      <c r="B12" s="113">
        <f>IF('Trust Section A'!$E$7="","",'Trust Section A'!$E$7)</f>
        <v>46204</v>
      </c>
      <c r="C12" t="str">
        <f>IF('Trust Section A'!$E$6="","",'Trust Section A'!$E$6)</f>
        <v/>
      </c>
      <c r="D12" t="str">
        <f>IF('Trust Section A'!$G$4="","",'Trust Section A'!$G$4)</f>
        <v/>
      </c>
      <c r="E12" t="str">
        <f>IF('Trust Section A'!$E$4="","",'Trust Section A'!$E$4)</f>
        <v/>
      </c>
      <c r="F12" t="str">
        <f>IF('Trust Section A'!$E$5="","",'Trust Section A'!$E$5)</f>
        <v/>
      </c>
      <c r="G12" t="str">
        <f>IF(Trust_Export[[#This Row],[OrgCode]]&lt;&gt;"",IFERROR(_xlfn.XLOOKUP(Trust_Export[[#This Row],[OrgCode]],#REF!,#REF!,""),""),IFERROR(_xlfn.XLOOKUP(Trust_Export[[#This Row],[OrgName]],#REF!,#REF!,""),""))</f>
        <v/>
      </c>
      <c r="H12" t="str">
        <f>IF(Trust_Export[[#This Row],[OrgCode]]&lt;&gt;"",IFERROR(_xlfn.XLOOKUP(Trust_Export[[#This Row],[OrgCode]],#REF!,#REF!,""),""),IFERROR(_xlfn.XLOOKUP(Trust_Export[[#This Row],[OrgName]],#REF!,#REF!,""),""))</f>
        <v/>
      </c>
      <c r="I12" t="s">
        <v>109</v>
      </c>
      <c r="J12" t="s">
        <v>128</v>
      </c>
      <c r="K12" t="s">
        <v>120</v>
      </c>
      <c r="L12">
        <v>2.5</v>
      </c>
      <c r="M12" t="s">
        <v>129</v>
      </c>
      <c r="N12" t="str" cm="1">
        <f t="array" ref="N12">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2"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2"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3" spans="1:16" ht="17.149999999999999" customHeight="1" x14ac:dyDescent="0.35">
      <c r="A13" t="s">
        <v>93</v>
      </c>
      <c r="B13" s="113">
        <f>IF('Trust Section A'!$E$7="","",'Trust Section A'!$E$7)</f>
        <v>46204</v>
      </c>
      <c r="C13" t="str">
        <f>IF('Trust Section A'!$E$6="","",'Trust Section A'!$E$6)</f>
        <v/>
      </c>
      <c r="D13" t="str">
        <f>IF('Trust Section A'!$G$4="","",'Trust Section A'!$G$4)</f>
        <v/>
      </c>
      <c r="E13" t="str">
        <f>IF('Trust Section A'!$E$4="","",'Trust Section A'!$E$4)</f>
        <v/>
      </c>
      <c r="F13" t="str">
        <f>IF('Trust Section A'!$E$5="","",'Trust Section A'!$E$5)</f>
        <v/>
      </c>
      <c r="G13" t="str">
        <f>IF(Trust_Export[[#This Row],[OrgCode]]&lt;&gt;"",IFERROR(_xlfn.XLOOKUP(Trust_Export[[#This Row],[OrgCode]],#REF!,#REF!,""),""),IFERROR(_xlfn.XLOOKUP(Trust_Export[[#This Row],[OrgName]],#REF!,#REF!,""),""))</f>
        <v/>
      </c>
      <c r="H13" t="str">
        <f>IF(Trust_Export[[#This Row],[OrgCode]]&lt;&gt;"",IFERROR(_xlfn.XLOOKUP(Trust_Export[[#This Row],[OrgCode]],#REF!,#REF!,""),""),IFERROR(_xlfn.XLOOKUP(Trust_Export[[#This Row],[OrgName]],#REF!,#REF!,""),""))</f>
        <v/>
      </c>
      <c r="I13" t="s">
        <v>130</v>
      </c>
      <c r="J13" t="s">
        <v>131</v>
      </c>
      <c r="K13" t="s">
        <v>21</v>
      </c>
      <c r="L13">
        <v>1.1000000000000001</v>
      </c>
      <c r="M13" s="37" t="s">
        <v>132</v>
      </c>
      <c r="N13" t="str" cm="1">
        <f t="array" ref="N13">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3"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3"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4" spans="1:16" ht="17.149999999999999" customHeight="1" x14ac:dyDescent="0.35">
      <c r="A14" t="s">
        <v>93</v>
      </c>
      <c r="B14" s="113">
        <f>IF('Trust Section A'!$E$7="","",'Trust Section A'!$E$7)</f>
        <v>46204</v>
      </c>
      <c r="C14" t="str">
        <f>IF('Trust Section A'!$E$6="","",'Trust Section A'!$E$6)</f>
        <v/>
      </c>
      <c r="D14" t="str">
        <f>IF('Trust Section A'!$G$4="","",'Trust Section A'!$G$4)</f>
        <v/>
      </c>
      <c r="E14" t="str">
        <f>IF('Trust Section A'!$E$4="","",'Trust Section A'!$E$4)</f>
        <v/>
      </c>
      <c r="F14" t="str">
        <f>IF('Trust Section A'!$E$5="","",'Trust Section A'!$E$5)</f>
        <v/>
      </c>
      <c r="G14" t="str">
        <f>IF(Trust_Export[[#This Row],[OrgCode]]&lt;&gt;"",IFERROR(_xlfn.XLOOKUP(Trust_Export[[#This Row],[OrgCode]],#REF!,#REF!,""),""),IFERROR(_xlfn.XLOOKUP(Trust_Export[[#This Row],[OrgName]],#REF!,#REF!,""),""))</f>
        <v/>
      </c>
      <c r="H14" t="str">
        <f>IF(Trust_Export[[#This Row],[OrgCode]]&lt;&gt;"",IFERROR(_xlfn.XLOOKUP(Trust_Export[[#This Row],[OrgCode]],#REF!,#REF!,""),""),IFERROR(_xlfn.XLOOKUP(Trust_Export[[#This Row],[OrgName]],#REF!,#REF!,""),""))</f>
        <v/>
      </c>
      <c r="I14" t="s">
        <v>130</v>
      </c>
      <c r="J14" t="s">
        <v>133</v>
      </c>
      <c r="K14" t="s">
        <v>21</v>
      </c>
      <c r="L14">
        <v>1.2</v>
      </c>
      <c r="M14" t="s">
        <v>134</v>
      </c>
      <c r="N14" t="str" cm="1">
        <f t="array" ref="N14">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4"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4"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5" spans="1:16" ht="17.149999999999999" customHeight="1" x14ac:dyDescent="0.35">
      <c r="A15" t="s">
        <v>93</v>
      </c>
      <c r="B15" s="113">
        <f>IF('Trust Section A'!$E$7="","",'Trust Section A'!$E$7)</f>
        <v>46204</v>
      </c>
      <c r="C15" t="str">
        <f>IF('Trust Section A'!$E$6="","",'Trust Section A'!$E$6)</f>
        <v/>
      </c>
      <c r="D15" t="str">
        <f>IF('Trust Section A'!$G$4="","",'Trust Section A'!$G$4)</f>
        <v/>
      </c>
      <c r="E15" t="str">
        <f>IF('Trust Section A'!$E$4="","",'Trust Section A'!$E$4)</f>
        <v/>
      </c>
      <c r="F15" t="str">
        <f>IF('Trust Section A'!$E$5="","",'Trust Section A'!$E$5)</f>
        <v/>
      </c>
      <c r="G15" t="str">
        <f>IF(Trust_Export[[#This Row],[OrgCode]]&lt;&gt;"",IFERROR(_xlfn.XLOOKUP(Trust_Export[[#This Row],[OrgCode]],#REF!,#REF!,""),""),IFERROR(_xlfn.XLOOKUP(Trust_Export[[#This Row],[OrgName]],#REF!,#REF!,""),""))</f>
        <v/>
      </c>
      <c r="H15" t="str">
        <f>IF(Trust_Export[[#This Row],[OrgCode]]&lt;&gt;"",IFERROR(_xlfn.XLOOKUP(Trust_Export[[#This Row],[OrgCode]],#REF!,#REF!,""),""),IFERROR(_xlfn.XLOOKUP(Trust_Export[[#This Row],[OrgName]],#REF!,#REF!,""),""))</f>
        <v/>
      </c>
      <c r="I15" t="s">
        <v>130</v>
      </c>
      <c r="J15" t="s">
        <v>135</v>
      </c>
      <c r="K15" t="s">
        <v>21</v>
      </c>
      <c r="L15">
        <v>1.3</v>
      </c>
      <c r="M15" t="s">
        <v>24</v>
      </c>
      <c r="N15" t="str" cm="1">
        <f t="array" ref="N15">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5"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5"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6" spans="1:16" ht="17.149999999999999" customHeight="1" x14ac:dyDescent="0.35">
      <c r="A16" t="s">
        <v>93</v>
      </c>
      <c r="B16" s="113">
        <f>IF('Trust Section A'!$E$7="","",'Trust Section A'!$E$7)</f>
        <v>46204</v>
      </c>
      <c r="C16" t="str">
        <f>IF('Trust Section A'!$E$6="","",'Trust Section A'!$E$6)</f>
        <v/>
      </c>
      <c r="D16" t="str">
        <f>IF('Trust Section A'!$G$4="","",'Trust Section A'!$G$4)</f>
        <v/>
      </c>
      <c r="E16" t="str">
        <f>IF('Trust Section A'!$E$4="","",'Trust Section A'!$E$4)</f>
        <v/>
      </c>
      <c r="F16" t="str">
        <f>IF('Trust Section A'!$E$5="","",'Trust Section A'!$E$5)</f>
        <v/>
      </c>
      <c r="G16" t="str">
        <f>IF(Trust_Export[[#This Row],[OrgCode]]&lt;&gt;"",IFERROR(_xlfn.XLOOKUP(Trust_Export[[#This Row],[OrgCode]],#REF!,#REF!,""),""),IFERROR(_xlfn.XLOOKUP(Trust_Export[[#This Row],[OrgName]],#REF!,#REF!,""),""))</f>
        <v/>
      </c>
      <c r="H16" t="str">
        <f>IF(Trust_Export[[#This Row],[OrgCode]]&lt;&gt;"",IFERROR(_xlfn.XLOOKUP(Trust_Export[[#This Row],[OrgCode]],#REF!,#REF!,""),""),IFERROR(_xlfn.XLOOKUP(Trust_Export[[#This Row],[OrgName]],#REF!,#REF!,""),""))</f>
        <v/>
      </c>
      <c r="I16" t="s">
        <v>130</v>
      </c>
      <c r="J16" t="s">
        <v>136</v>
      </c>
      <c r="K16" t="s">
        <v>21</v>
      </c>
      <c r="L16">
        <v>1.4</v>
      </c>
      <c r="M16" t="s">
        <v>25</v>
      </c>
      <c r="N16" t="str" cm="1">
        <f t="array" ref="N16">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6"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6"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7" spans="1:16" ht="17.149999999999999" customHeight="1" x14ac:dyDescent="0.35">
      <c r="A17" t="s">
        <v>93</v>
      </c>
      <c r="B17" s="113">
        <f>IF('Trust Section A'!$E$7="","",'Trust Section A'!$E$7)</f>
        <v>46204</v>
      </c>
      <c r="C17" t="str">
        <f>IF('Trust Section A'!$E$6="","",'Trust Section A'!$E$6)</f>
        <v/>
      </c>
      <c r="D17" t="str">
        <f>IF('Trust Section A'!$G$4="","",'Trust Section A'!$G$4)</f>
        <v/>
      </c>
      <c r="E17" t="str">
        <f>IF('Trust Section A'!$E$4="","",'Trust Section A'!$E$4)</f>
        <v/>
      </c>
      <c r="F17" t="str">
        <f>IF('Trust Section A'!$E$5="","",'Trust Section A'!$E$5)</f>
        <v/>
      </c>
      <c r="G17" t="str">
        <f>IF(Trust_Export[[#This Row],[OrgCode]]&lt;&gt;"",IFERROR(_xlfn.XLOOKUP(Trust_Export[[#This Row],[OrgCode]],#REF!,#REF!,""),""),IFERROR(_xlfn.XLOOKUP(Trust_Export[[#This Row],[OrgName]],#REF!,#REF!,""),""))</f>
        <v/>
      </c>
      <c r="H17" t="str">
        <f>IF(Trust_Export[[#This Row],[OrgCode]]&lt;&gt;"",IFERROR(_xlfn.XLOOKUP(Trust_Export[[#This Row],[OrgCode]],#REF!,#REF!,""),""),IFERROR(_xlfn.XLOOKUP(Trust_Export[[#This Row],[OrgName]],#REF!,#REF!,""),""))</f>
        <v/>
      </c>
      <c r="I17" t="s">
        <v>130</v>
      </c>
      <c r="J17" t="s">
        <v>137</v>
      </c>
      <c r="K17" t="s">
        <v>68</v>
      </c>
      <c r="L17">
        <v>2.1</v>
      </c>
      <c r="M17" t="s">
        <v>138</v>
      </c>
      <c r="N17" t="str" cm="1">
        <f t="array" ref="N17">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7"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7"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8" spans="1:16" ht="17.149999999999999" customHeight="1" x14ac:dyDescent="0.35">
      <c r="A18" t="s">
        <v>93</v>
      </c>
      <c r="B18" s="113">
        <f>IF('Trust Section A'!$E$7="","",'Trust Section A'!$E$7)</f>
        <v>46204</v>
      </c>
      <c r="C18" t="str">
        <f>IF('Trust Section A'!$E$6="","",'Trust Section A'!$E$6)</f>
        <v/>
      </c>
      <c r="D18" t="str">
        <f>IF('Trust Section A'!$G$4="","",'Trust Section A'!$G$4)</f>
        <v/>
      </c>
      <c r="E18" t="str">
        <f>IF('Trust Section A'!$E$4="","",'Trust Section A'!$E$4)</f>
        <v/>
      </c>
      <c r="F18" t="str">
        <f>IF('Trust Section A'!$E$5="","",'Trust Section A'!$E$5)</f>
        <v/>
      </c>
      <c r="G18" t="str">
        <f>IF(Trust_Export[[#This Row],[OrgCode]]&lt;&gt;"",IFERROR(_xlfn.XLOOKUP(Trust_Export[[#This Row],[OrgCode]],#REF!,#REF!,""),""),IFERROR(_xlfn.XLOOKUP(Trust_Export[[#This Row],[OrgName]],#REF!,#REF!,""),""))</f>
        <v/>
      </c>
      <c r="H18" t="str">
        <f>IF(Trust_Export[[#This Row],[OrgCode]]&lt;&gt;"",IFERROR(_xlfn.XLOOKUP(Trust_Export[[#This Row],[OrgCode]],#REF!,#REF!,""),""),IFERROR(_xlfn.XLOOKUP(Trust_Export[[#This Row],[OrgName]],#REF!,#REF!,""),""))</f>
        <v/>
      </c>
      <c r="I18" t="s">
        <v>130</v>
      </c>
      <c r="J18" t="s">
        <v>139</v>
      </c>
      <c r="K18" t="s">
        <v>68</v>
      </c>
      <c r="L18">
        <v>2.2000000000000002</v>
      </c>
      <c r="M18" t="s">
        <v>140</v>
      </c>
      <c r="N18" t="str" cm="1">
        <f t="array" ref="N18">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8"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8"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19" spans="1:16" ht="17.149999999999999" customHeight="1" x14ac:dyDescent="0.35">
      <c r="A19" t="s">
        <v>93</v>
      </c>
      <c r="B19" s="113">
        <f>IF('Trust Section A'!$E$7="","",'Trust Section A'!$E$7)</f>
        <v>46204</v>
      </c>
      <c r="C19" t="str">
        <f>IF('Trust Section A'!$E$6="","",'Trust Section A'!$E$6)</f>
        <v/>
      </c>
      <c r="D19" t="str">
        <f>IF('Trust Section A'!$G$4="","",'Trust Section A'!$G$4)</f>
        <v/>
      </c>
      <c r="E19" t="str">
        <f>IF('Trust Section A'!$E$4="","",'Trust Section A'!$E$4)</f>
        <v/>
      </c>
      <c r="F19" t="str">
        <f>IF('Trust Section A'!$E$5="","",'Trust Section A'!$E$5)</f>
        <v/>
      </c>
      <c r="G19" t="str">
        <f>IF(Trust_Export[[#This Row],[OrgCode]]&lt;&gt;"",IFERROR(_xlfn.XLOOKUP(Trust_Export[[#This Row],[OrgCode]],#REF!,#REF!,""),""),IFERROR(_xlfn.XLOOKUP(Trust_Export[[#This Row],[OrgName]],#REF!,#REF!,""),""))</f>
        <v/>
      </c>
      <c r="H19" t="str">
        <f>IF(Trust_Export[[#This Row],[OrgCode]]&lt;&gt;"",IFERROR(_xlfn.XLOOKUP(Trust_Export[[#This Row],[OrgCode]],#REF!,#REF!,""),""),IFERROR(_xlfn.XLOOKUP(Trust_Export[[#This Row],[OrgName]],#REF!,#REF!,""),""))</f>
        <v/>
      </c>
      <c r="I19" t="s">
        <v>130</v>
      </c>
      <c r="J19" t="s">
        <v>141</v>
      </c>
      <c r="K19" t="s">
        <v>68</v>
      </c>
      <c r="L19">
        <v>2.2999999999999998</v>
      </c>
      <c r="M19" t="s">
        <v>142</v>
      </c>
      <c r="N19" t="str" cm="1">
        <f t="array" ref="N19">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19"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19"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0" spans="1:16" ht="17.149999999999999" customHeight="1" x14ac:dyDescent="0.35">
      <c r="A20" t="s">
        <v>93</v>
      </c>
      <c r="B20" s="113">
        <f>IF('Trust Section A'!$E$7="","",'Trust Section A'!$E$7)</f>
        <v>46204</v>
      </c>
      <c r="C20" t="str">
        <f>IF('Trust Section A'!$E$6="","",'Trust Section A'!$E$6)</f>
        <v/>
      </c>
      <c r="D20" t="str">
        <f>IF('Trust Section A'!$G$4="","",'Trust Section A'!$G$4)</f>
        <v/>
      </c>
      <c r="E20" t="str">
        <f>IF('Trust Section A'!$E$4="","",'Trust Section A'!$E$4)</f>
        <v/>
      </c>
      <c r="F20" t="str">
        <f>IF('Trust Section A'!$E$5="","",'Trust Section A'!$E$5)</f>
        <v/>
      </c>
      <c r="G20" t="str">
        <f>IF(Trust_Export[[#This Row],[OrgCode]]&lt;&gt;"",IFERROR(_xlfn.XLOOKUP(Trust_Export[[#This Row],[OrgCode]],#REF!,#REF!,""),""),IFERROR(_xlfn.XLOOKUP(Trust_Export[[#This Row],[OrgName]],#REF!,#REF!,""),""))</f>
        <v/>
      </c>
      <c r="H20" t="str">
        <f>IF(Trust_Export[[#This Row],[OrgCode]]&lt;&gt;"",IFERROR(_xlfn.XLOOKUP(Trust_Export[[#This Row],[OrgCode]],#REF!,#REF!,""),""),IFERROR(_xlfn.XLOOKUP(Trust_Export[[#This Row],[OrgName]],#REF!,#REF!,""),""))</f>
        <v/>
      </c>
      <c r="I20" t="s">
        <v>130</v>
      </c>
      <c r="J20" t="s">
        <v>143</v>
      </c>
      <c r="K20" t="s">
        <v>68</v>
      </c>
      <c r="L20">
        <v>2.4</v>
      </c>
      <c r="M20" t="s">
        <v>144</v>
      </c>
      <c r="N20" t="str" cm="1">
        <f t="array" ref="N20">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0"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0"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1" spans="1:16" ht="17.149999999999999" customHeight="1" x14ac:dyDescent="0.35">
      <c r="A21" t="s">
        <v>93</v>
      </c>
      <c r="B21" s="113">
        <f>IF('Trust Section A'!$E$7="","",'Trust Section A'!$E$7)</f>
        <v>46204</v>
      </c>
      <c r="C21" t="str">
        <f>IF('Trust Section A'!$E$6="","",'Trust Section A'!$E$6)</f>
        <v/>
      </c>
      <c r="D21" t="str">
        <f>IF('Trust Section A'!$G$4="","",'Trust Section A'!$G$4)</f>
        <v/>
      </c>
      <c r="E21" t="str">
        <f>IF('Trust Section A'!$E$4="","",'Trust Section A'!$E$4)</f>
        <v/>
      </c>
      <c r="F21" t="str">
        <f>IF('Trust Section A'!$E$5="","",'Trust Section A'!$E$5)</f>
        <v/>
      </c>
      <c r="G21" t="str">
        <f>IF(Trust_Export[[#This Row],[OrgCode]]&lt;&gt;"",IFERROR(_xlfn.XLOOKUP(Trust_Export[[#This Row],[OrgCode]],#REF!,#REF!,""),""),IFERROR(_xlfn.XLOOKUP(Trust_Export[[#This Row],[OrgName]],#REF!,#REF!,""),""))</f>
        <v/>
      </c>
      <c r="H21" t="str">
        <f>IF(Trust_Export[[#This Row],[OrgCode]]&lt;&gt;"",IFERROR(_xlfn.XLOOKUP(Trust_Export[[#This Row],[OrgCode]],#REF!,#REF!,""),""),IFERROR(_xlfn.XLOOKUP(Trust_Export[[#This Row],[OrgName]],#REF!,#REF!,""),""))</f>
        <v/>
      </c>
      <c r="I21" t="s">
        <v>130</v>
      </c>
      <c r="J21" t="s">
        <v>145</v>
      </c>
      <c r="K21" t="s">
        <v>68</v>
      </c>
      <c r="L21">
        <v>2.5</v>
      </c>
      <c r="M21" t="s">
        <v>146</v>
      </c>
      <c r="N21" t="str" cm="1">
        <f t="array" ref="N21">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1"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2" spans="1:16" ht="17.149999999999999" customHeight="1" x14ac:dyDescent="0.35">
      <c r="A22" t="s">
        <v>93</v>
      </c>
      <c r="B22" s="113">
        <f>IF('Trust Section A'!$E$7="","",'Trust Section A'!$E$7)</f>
        <v>46204</v>
      </c>
      <c r="C22" t="str">
        <f>IF('Trust Section A'!$E$6="","",'Trust Section A'!$E$6)</f>
        <v/>
      </c>
      <c r="D22" t="str">
        <f>IF('Trust Section A'!$G$4="","",'Trust Section A'!$G$4)</f>
        <v/>
      </c>
      <c r="E22" t="str">
        <f>IF('Trust Section A'!$E$4="","",'Trust Section A'!$E$4)</f>
        <v/>
      </c>
      <c r="F22" t="str">
        <f>IF('Trust Section A'!$E$5="","",'Trust Section A'!$E$5)</f>
        <v/>
      </c>
      <c r="G22" t="str">
        <f>IF(Trust_Export[[#This Row],[OrgCode]]&lt;&gt;"",IFERROR(_xlfn.XLOOKUP(Trust_Export[[#This Row],[OrgCode]],#REF!,#REF!,""),""),IFERROR(_xlfn.XLOOKUP(Trust_Export[[#This Row],[OrgName]],#REF!,#REF!,""),""))</f>
        <v/>
      </c>
      <c r="H22" t="str">
        <f>IF(Trust_Export[[#This Row],[OrgCode]]&lt;&gt;"",IFERROR(_xlfn.XLOOKUP(Trust_Export[[#This Row],[OrgCode]],#REF!,#REF!,""),""),IFERROR(_xlfn.XLOOKUP(Trust_Export[[#This Row],[OrgName]],#REF!,#REF!,""),""))</f>
        <v/>
      </c>
      <c r="I22" t="s">
        <v>130</v>
      </c>
      <c r="J22" t="s">
        <v>147</v>
      </c>
      <c r="K22" t="s">
        <v>68</v>
      </c>
      <c r="L22">
        <v>2.6</v>
      </c>
      <c r="M22" t="s">
        <v>148</v>
      </c>
      <c r="N22" t="str" cm="1">
        <f t="array" ref="N22">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2"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2"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3" spans="1:16" ht="17.149999999999999" customHeight="1" x14ac:dyDescent="0.35">
      <c r="A23" t="s">
        <v>93</v>
      </c>
      <c r="B23" s="113">
        <f>IF('Trust Section A'!$E$7="","",'Trust Section A'!$E$7)</f>
        <v>46204</v>
      </c>
      <c r="C23" t="str">
        <f>IF('Trust Section A'!$E$6="","",'Trust Section A'!$E$6)</f>
        <v/>
      </c>
      <c r="D23" t="str">
        <f>IF('Trust Section A'!$G$4="","",'Trust Section A'!$G$4)</f>
        <v/>
      </c>
      <c r="E23" t="str">
        <f>IF('Trust Section A'!$E$4="","",'Trust Section A'!$E$4)</f>
        <v/>
      </c>
      <c r="F23" t="str">
        <f>IF('Trust Section A'!$E$5="","",'Trust Section A'!$E$5)</f>
        <v/>
      </c>
      <c r="G23" t="str">
        <f>IF(Trust_Export[[#This Row],[OrgCode]]&lt;&gt;"",IFERROR(_xlfn.XLOOKUP(Trust_Export[[#This Row],[OrgCode]],#REF!,#REF!,""),""),IFERROR(_xlfn.XLOOKUP(Trust_Export[[#This Row],[OrgName]],#REF!,#REF!,""),""))</f>
        <v/>
      </c>
      <c r="H23" t="str">
        <f>IF(Trust_Export[[#This Row],[OrgCode]]&lt;&gt;"",IFERROR(_xlfn.XLOOKUP(Trust_Export[[#This Row],[OrgCode]],#REF!,#REF!,""),""),IFERROR(_xlfn.XLOOKUP(Trust_Export[[#This Row],[OrgName]],#REF!,#REF!,""),""))</f>
        <v/>
      </c>
      <c r="I23" t="s">
        <v>130</v>
      </c>
      <c r="J23" t="s">
        <v>149</v>
      </c>
      <c r="K23" t="s">
        <v>68</v>
      </c>
      <c r="L23">
        <v>2.7</v>
      </c>
      <c r="M23" t="s">
        <v>150</v>
      </c>
      <c r="N23" t="str" cm="1">
        <f t="array" ref="N23">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3"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3"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4" spans="1:16" ht="17.149999999999999" customHeight="1" x14ac:dyDescent="0.35">
      <c r="A24" t="s">
        <v>93</v>
      </c>
      <c r="B24" s="113">
        <f>IF('Trust Section A'!$E$7="","",'Trust Section A'!$E$7)</f>
        <v>46204</v>
      </c>
      <c r="C24" t="str">
        <f>IF('Trust Section A'!$E$6="","",'Trust Section A'!$E$6)</f>
        <v/>
      </c>
      <c r="D24" t="str">
        <f>IF('Trust Section A'!$G$4="","",'Trust Section A'!$G$4)</f>
        <v/>
      </c>
      <c r="E24" t="str">
        <f>IF('Trust Section A'!$E$4="","",'Trust Section A'!$E$4)</f>
        <v/>
      </c>
      <c r="F24" t="str">
        <f>IF('Trust Section A'!$E$5="","",'Trust Section A'!$E$5)</f>
        <v/>
      </c>
      <c r="G24" t="str">
        <f>IF(Trust_Export[[#This Row],[OrgCode]]&lt;&gt;"",IFERROR(_xlfn.XLOOKUP(Trust_Export[[#This Row],[OrgCode]],#REF!,#REF!,""),""),IFERROR(_xlfn.XLOOKUP(Trust_Export[[#This Row],[OrgName]],#REF!,#REF!,""),""))</f>
        <v/>
      </c>
      <c r="H24" t="str">
        <f>IF(Trust_Export[[#This Row],[OrgCode]]&lt;&gt;"",IFERROR(_xlfn.XLOOKUP(Trust_Export[[#This Row],[OrgCode]],#REF!,#REF!,""),""),IFERROR(_xlfn.XLOOKUP(Trust_Export[[#This Row],[OrgName]],#REF!,#REF!,""),""))</f>
        <v/>
      </c>
      <c r="I24" t="s">
        <v>130</v>
      </c>
      <c r="J24" t="s">
        <v>151</v>
      </c>
      <c r="K24" t="s">
        <v>80</v>
      </c>
      <c r="L24">
        <v>3.1</v>
      </c>
      <c r="M24" t="s">
        <v>152</v>
      </c>
      <c r="N24" t="str" cm="1">
        <f t="array" ref="N24">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4"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4"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5" spans="1:16" ht="17.149999999999999" customHeight="1" x14ac:dyDescent="0.35">
      <c r="A25" t="s">
        <v>93</v>
      </c>
      <c r="B25" s="113">
        <f>IF('Trust Section A'!$E$7="","",'Trust Section A'!$E$7)</f>
        <v>46204</v>
      </c>
      <c r="C25" t="str">
        <f>IF('Trust Section A'!$E$6="","",'Trust Section A'!$E$6)</f>
        <v/>
      </c>
      <c r="D25" t="str">
        <f>IF('Trust Section A'!$G$4="","",'Trust Section A'!$G$4)</f>
        <v/>
      </c>
      <c r="E25" t="str">
        <f>IF('Trust Section A'!$E$4="","",'Trust Section A'!$E$4)</f>
        <v/>
      </c>
      <c r="F25" t="str">
        <f>IF('Trust Section A'!$E$5="","",'Trust Section A'!$E$5)</f>
        <v/>
      </c>
      <c r="G25" t="str">
        <f>IF(Trust_Export[[#This Row],[OrgCode]]&lt;&gt;"",IFERROR(_xlfn.XLOOKUP(Trust_Export[[#This Row],[OrgCode]],#REF!,#REF!,""),""),IFERROR(_xlfn.XLOOKUP(Trust_Export[[#This Row],[OrgName]],#REF!,#REF!,""),""))</f>
        <v/>
      </c>
      <c r="H25" t="str">
        <f>IF(Trust_Export[[#This Row],[OrgCode]]&lt;&gt;"",IFERROR(_xlfn.XLOOKUP(Trust_Export[[#This Row],[OrgCode]],#REF!,#REF!,""),""),IFERROR(_xlfn.XLOOKUP(Trust_Export[[#This Row],[OrgName]],#REF!,#REF!,""),""))</f>
        <v/>
      </c>
      <c r="I25" t="s">
        <v>130</v>
      </c>
      <c r="J25" t="s">
        <v>153</v>
      </c>
      <c r="K25" t="s">
        <v>80</v>
      </c>
      <c r="L25">
        <v>3.2</v>
      </c>
      <c r="M25" t="s">
        <v>154</v>
      </c>
      <c r="N25" t="str" cm="1">
        <f t="array" ref="N25">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5"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5"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6" spans="1:16" ht="17.149999999999999" customHeight="1" x14ac:dyDescent="0.35">
      <c r="A26" t="s">
        <v>93</v>
      </c>
      <c r="B26" s="113">
        <f>IF('Trust Section A'!$E$7="","",'Trust Section A'!$E$7)</f>
        <v>46204</v>
      </c>
      <c r="C26" t="str">
        <f>IF('Trust Section A'!$E$6="","",'Trust Section A'!$E$6)</f>
        <v/>
      </c>
      <c r="D26" t="str">
        <f>IF('Trust Section A'!$G$4="","",'Trust Section A'!$G$4)</f>
        <v/>
      </c>
      <c r="E26" t="str">
        <f>IF('Trust Section A'!$E$4="","",'Trust Section A'!$E$4)</f>
        <v/>
      </c>
      <c r="F26" t="str">
        <f>IF('Trust Section A'!$E$5="","",'Trust Section A'!$E$5)</f>
        <v/>
      </c>
      <c r="G26" t="str">
        <f>IF(Trust_Export[[#This Row],[OrgCode]]&lt;&gt;"",IFERROR(_xlfn.XLOOKUP(Trust_Export[[#This Row],[OrgCode]],#REF!,#REF!,""),""),IFERROR(_xlfn.XLOOKUP(Trust_Export[[#This Row],[OrgName]],#REF!,#REF!,""),""))</f>
        <v/>
      </c>
      <c r="H26" t="str">
        <f>IF(Trust_Export[[#This Row],[OrgCode]]&lt;&gt;"",IFERROR(_xlfn.XLOOKUP(Trust_Export[[#This Row],[OrgCode]],#REF!,#REF!,""),""),IFERROR(_xlfn.XLOOKUP(Trust_Export[[#This Row],[OrgName]],#REF!,#REF!,""),""))</f>
        <v/>
      </c>
      <c r="I26" t="s">
        <v>130</v>
      </c>
      <c r="J26" t="s">
        <v>155</v>
      </c>
      <c r="K26" t="s">
        <v>80</v>
      </c>
      <c r="L26">
        <v>3.3</v>
      </c>
      <c r="M26" t="s">
        <v>156</v>
      </c>
      <c r="N26" t="str" cm="1">
        <f t="array" ref="N26">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6"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6"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7" spans="1:16" ht="17.149999999999999" customHeight="1" x14ac:dyDescent="0.35">
      <c r="A27" t="s">
        <v>93</v>
      </c>
      <c r="B27" s="113">
        <f>IF('Trust Section A'!$E$7="","",'Trust Section A'!$E$7)</f>
        <v>46204</v>
      </c>
      <c r="C27" t="str">
        <f>IF('Trust Section A'!$E$6="","",'Trust Section A'!$E$6)</f>
        <v/>
      </c>
      <c r="D27" t="str">
        <f>IF('Trust Section A'!$G$4="","",'Trust Section A'!$G$4)</f>
        <v/>
      </c>
      <c r="E27" t="str">
        <f>IF('Trust Section A'!$E$4="","",'Trust Section A'!$E$4)</f>
        <v/>
      </c>
      <c r="F27" t="str">
        <f>IF('Trust Section A'!$E$5="","",'Trust Section A'!$E$5)</f>
        <v/>
      </c>
      <c r="G27" t="str">
        <f>IF(Trust_Export[[#This Row],[OrgCode]]&lt;&gt;"",IFERROR(_xlfn.XLOOKUP(Trust_Export[[#This Row],[OrgCode]],#REF!,#REF!,""),""),IFERROR(_xlfn.XLOOKUP(Trust_Export[[#This Row],[OrgName]],#REF!,#REF!,""),""))</f>
        <v/>
      </c>
      <c r="H27" t="str">
        <f>IF(Trust_Export[[#This Row],[OrgCode]]&lt;&gt;"",IFERROR(_xlfn.XLOOKUP(Trust_Export[[#This Row],[OrgCode]],#REF!,#REF!,""),""),IFERROR(_xlfn.XLOOKUP(Trust_Export[[#This Row],[OrgName]],#REF!,#REF!,""),""))</f>
        <v/>
      </c>
      <c r="I27" t="s">
        <v>130</v>
      </c>
      <c r="J27" t="s">
        <v>157</v>
      </c>
      <c r="K27" t="s">
        <v>80</v>
      </c>
      <c r="L27">
        <v>3.4</v>
      </c>
      <c r="M27" t="s">
        <v>158</v>
      </c>
      <c r="N27" t="str" cm="1">
        <f t="array" ref="N27">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7"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7"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8" spans="1:16" ht="17.149999999999999" customHeight="1" x14ac:dyDescent="0.35">
      <c r="A28" t="s">
        <v>93</v>
      </c>
      <c r="B28" s="113">
        <f>IF('Trust Section A'!$E$7="","",'Trust Section A'!$E$7)</f>
        <v>46204</v>
      </c>
      <c r="C28" t="str">
        <f>IF('Trust Section A'!$E$6="","",'Trust Section A'!$E$6)</f>
        <v/>
      </c>
      <c r="D28" t="str">
        <f>IF('Trust Section A'!$G$4="","",'Trust Section A'!$G$4)</f>
        <v/>
      </c>
      <c r="E28" t="str">
        <f>IF('Trust Section A'!$E$4="","",'Trust Section A'!$E$4)</f>
        <v/>
      </c>
      <c r="F28" t="str">
        <f>IF('Trust Section A'!$E$5="","",'Trust Section A'!$E$5)</f>
        <v/>
      </c>
      <c r="G28" t="str">
        <f>IF(Trust_Export[[#This Row],[OrgCode]]&lt;&gt;"",IFERROR(_xlfn.XLOOKUP(Trust_Export[[#This Row],[OrgCode]],#REF!,#REF!,""),""),IFERROR(_xlfn.XLOOKUP(Trust_Export[[#This Row],[OrgName]],#REF!,#REF!,""),""))</f>
        <v/>
      </c>
      <c r="H28" t="str">
        <f>IF(Trust_Export[[#This Row],[OrgCode]]&lt;&gt;"",IFERROR(_xlfn.XLOOKUP(Trust_Export[[#This Row],[OrgCode]],#REF!,#REF!,""),""),IFERROR(_xlfn.XLOOKUP(Trust_Export[[#This Row],[OrgName]],#REF!,#REF!,""),""))</f>
        <v/>
      </c>
      <c r="I28" t="s">
        <v>130</v>
      </c>
      <c r="J28" t="s">
        <v>159</v>
      </c>
      <c r="K28" t="s">
        <v>80</v>
      </c>
      <c r="L28">
        <v>3.5</v>
      </c>
      <c r="M28" t="s">
        <v>30</v>
      </c>
      <c r="N28" t="str" cm="1">
        <f t="array" ref="N28">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8"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8"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29" spans="1:16" ht="17.149999999999999" customHeight="1" x14ac:dyDescent="0.35">
      <c r="A29" t="s">
        <v>93</v>
      </c>
      <c r="B29" s="113">
        <f>IF('Trust Section A'!$E$7="","",'Trust Section A'!$E$7)</f>
        <v>46204</v>
      </c>
      <c r="C29" t="str">
        <f>IF('Trust Section A'!$E$6="","",'Trust Section A'!$E$6)</f>
        <v/>
      </c>
      <c r="D29" t="str">
        <f>IF('Trust Section A'!$G$4="","",'Trust Section A'!$G$4)</f>
        <v/>
      </c>
      <c r="E29" t="str">
        <f>IF('Trust Section A'!$E$4="","",'Trust Section A'!$E$4)</f>
        <v/>
      </c>
      <c r="F29" t="str">
        <f>IF('Trust Section A'!$E$5="","",'Trust Section A'!$E$5)</f>
        <v/>
      </c>
      <c r="G29" t="str">
        <f>IF(Trust_Export[[#This Row],[OrgCode]]&lt;&gt;"",IFERROR(_xlfn.XLOOKUP(Trust_Export[[#This Row],[OrgCode]],#REF!,#REF!,""),""),IFERROR(_xlfn.XLOOKUP(Trust_Export[[#This Row],[OrgName]],#REF!,#REF!,""),""))</f>
        <v/>
      </c>
      <c r="H29" t="str">
        <f>IF(Trust_Export[[#This Row],[OrgCode]]&lt;&gt;"",IFERROR(_xlfn.XLOOKUP(Trust_Export[[#This Row],[OrgCode]],#REF!,#REF!,""),""),IFERROR(_xlfn.XLOOKUP(Trust_Export[[#This Row],[OrgName]],#REF!,#REF!,""),""))</f>
        <v/>
      </c>
      <c r="I29" t="s">
        <v>130</v>
      </c>
      <c r="J29" t="s">
        <v>160</v>
      </c>
      <c r="K29" t="s">
        <v>80</v>
      </c>
      <c r="L29">
        <v>3.6</v>
      </c>
      <c r="M29" t="s">
        <v>161</v>
      </c>
      <c r="N29" t="str" cm="1">
        <f t="array" ref="N29">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29"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29"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0" spans="1:16" ht="17.149999999999999" customHeight="1" x14ac:dyDescent="0.35">
      <c r="A30" t="s">
        <v>93</v>
      </c>
      <c r="B30" s="113">
        <f>IF('Trust Section A'!$E$7="","",'Trust Section A'!$E$7)</f>
        <v>46204</v>
      </c>
      <c r="C30" t="str">
        <f>IF('Trust Section A'!$E$6="","",'Trust Section A'!$E$6)</f>
        <v/>
      </c>
      <c r="D30" t="str">
        <f>IF('Trust Section A'!$G$4="","",'Trust Section A'!$G$4)</f>
        <v/>
      </c>
      <c r="E30" t="str">
        <f>IF('Trust Section A'!$E$4="","",'Trust Section A'!$E$4)</f>
        <v/>
      </c>
      <c r="F30" t="str">
        <f>IF('Trust Section A'!$E$5="","",'Trust Section A'!$E$5)</f>
        <v/>
      </c>
      <c r="G30" t="str">
        <f>IF(Trust_Export[[#This Row],[OrgCode]]&lt;&gt;"",IFERROR(_xlfn.XLOOKUP(Trust_Export[[#This Row],[OrgCode]],#REF!,#REF!,""),""),IFERROR(_xlfn.XLOOKUP(Trust_Export[[#This Row],[OrgName]],#REF!,#REF!,""),""))</f>
        <v/>
      </c>
      <c r="H30" t="str">
        <f>IF(Trust_Export[[#This Row],[OrgCode]]&lt;&gt;"",IFERROR(_xlfn.XLOOKUP(Trust_Export[[#This Row],[OrgCode]],#REF!,#REF!,""),""),IFERROR(_xlfn.XLOOKUP(Trust_Export[[#This Row],[OrgName]],#REF!,#REF!,""),""))</f>
        <v/>
      </c>
      <c r="I30" t="s">
        <v>130</v>
      </c>
      <c r="J30" t="s">
        <v>162</v>
      </c>
      <c r="K30" t="s">
        <v>80</v>
      </c>
      <c r="L30">
        <v>3.7</v>
      </c>
      <c r="M30" t="s">
        <v>163</v>
      </c>
      <c r="N30" t="str" cm="1">
        <f t="array" ref="N30">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0"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0"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1" spans="1:16" ht="17.149999999999999" customHeight="1" x14ac:dyDescent="0.35">
      <c r="A31" t="s">
        <v>93</v>
      </c>
      <c r="B31" s="113">
        <f>IF('Trust Section A'!$E$7="","",'Trust Section A'!$E$7)</f>
        <v>46204</v>
      </c>
      <c r="C31" t="str">
        <f>IF('Trust Section A'!$E$6="","",'Trust Section A'!$E$6)</f>
        <v/>
      </c>
      <c r="D31" t="str">
        <f>IF('Trust Section A'!$G$4="","",'Trust Section A'!$G$4)</f>
        <v/>
      </c>
      <c r="E31" t="str">
        <f>IF('Trust Section A'!$E$4="","",'Trust Section A'!$E$4)</f>
        <v/>
      </c>
      <c r="F31" t="str">
        <f>IF('Trust Section A'!$E$5="","",'Trust Section A'!$E$5)</f>
        <v/>
      </c>
      <c r="G31" t="str">
        <f>IF(Trust_Export[[#This Row],[OrgCode]]&lt;&gt;"",IFERROR(_xlfn.XLOOKUP(Trust_Export[[#This Row],[OrgCode]],#REF!,#REF!,""),""),IFERROR(_xlfn.XLOOKUP(Trust_Export[[#This Row],[OrgName]],#REF!,#REF!,""),""))</f>
        <v/>
      </c>
      <c r="H31" t="str">
        <f>IF(Trust_Export[[#This Row],[OrgCode]]&lt;&gt;"",IFERROR(_xlfn.XLOOKUP(Trust_Export[[#This Row],[OrgCode]],#REF!,#REF!,""),""),IFERROR(_xlfn.XLOOKUP(Trust_Export[[#This Row],[OrgName]],#REF!,#REF!,""),""))</f>
        <v/>
      </c>
      <c r="I31" t="s">
        <v>130</v>
      </c>
      <c r="J31" t="s">
        <v>164</v>
      </c>
      <c r="K31" t="s">
        <v>70</v>
      </c>
      <c r="L31">
        <v>4.0999999999999996</v>
      </c>
      <c r="M31" t="s">
        <v>165</v>
      </c>
      <c r="N31" t="str" cm="1">
        <f t="array" ref="N31">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1"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2" spans="1:16" ht="17.149999999999999" customHeight="1" x14ac:dyDescent="0.35">
      <c r="A32" t="s">
        <v>93</v>
      </c>
      <c r="B32" s="113">
        <f>IF('Trust Section A'!$E$7="","",'Trust Section A'!$E$7)</f>
        <v>46204</v>
      </c>
      <c r="C32" t="str">
        <f>IF('Trust Section A'!$E$6="","",'Trust Section A'!$E$6)</f>
        <v/>
      </c>
      <c r="D32" t="str">
        <f>IF('Trust Section A'!$G$4="","",'Trust Section A'!$G$4)</f>
        <v/>
      </c>
      <c r="E32" t="str">
        <f>IF('Trust Section A'!$E$4="","",'Trust Section A'!$E$4)</f>
        <v/>
      </c>
      <c r="F32" t="str">
        <f>IF('Trust Section A'!$E$5="","",'Trust Section A'!$E$5)</f>
        <v/>
      </c>
      <c r="G32" t="str">
        <f>IF(Trust_Export[[#This Row],[OrgCode]]&lt;&gt;"",IFERROR(_xlfn.XLOOKUP(Trust_Export[[#This Row],[OrgCode]],#REF!,#REF!,""),""),IFERROR(_xlfn.XLOOKUP(Trust_Export[[#This Row],[OrgName]],#REF!,#REF!,""),""))</f>
        <v/>
      </c>
      <c r="H32" t="str">
        <f>IF(Trust_Export[[#This Row],[OrgCode]]&lt;&gt;"",IFERROR(_xlfn.XLOOKUP(Trust_Export[[#This Row],[OrgCode]],#REF!,#REF!,""),""),IFERROR(_xlfn.XLOOKUP(Trust_Export[[#This Row],[OrgName]],#REF!,#REF!,""),""))</f>
        <v/>
      </c>
      <c r="I32" t="s">
        <v>130</v>
      </c>
      <c r="J32" t="s">
        <v>166</v>
      </c>
      <c r="K32" t="s">
        <v>70</v>
      </c>
      <c r="L32">
        <v>4.2</v>
      </c>
      <c r="M32" t="s">
        <v>167</v>
      </c>
      <c r="N32" t="str" cm="1">
        <f t="array" ref="N32">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2"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2"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3" spans="1:16" ht="17.149999999999999" customHeight="1" x14ac:dyDescent="0.35">
      <c r="A33" t="s">
        <v>93</v>
      </c>
      <c r="B33" s="113">
        <f>IF('Trust Section A'!$E$7="","",'Trust Section A'!$E$7)</f>
        <v>46204</v>
      </c>
      <c r="C33" t="str">
        <f>IF('Trust Section A'!$E$6="","",'Trust Section A'!$E$6)</f>
        <v/>
      </c>
      <c r="D33" t="str">
        <f>IF('Trust Section A'!$G$4="","",'Trust Section A'!$G$4)</f>
        <v/>
      </c>
      <c r="E33" t="str">
        <f>IF('Trust Section A'!$E$4="","",'Trust Section A'!$E$4)</f>
        <v/>
      </c>
      <c r="F33" t="str">
        <f>IF('Trust Section A'!$E$5="","",'Trust Section A'!$E$5)</f>
        <v/>
      </c>
      <c r="G33" t="str">
        <f>IF(Trust_Export[[#This Row],[OrgCode]]&lt;&gt;"",IFERROR(_xlfn.XLOOKUP(Trust_Export[[#This Row],[OrgCode]],#REF!,#REF!,""),""),IFERROR(_xlfn.XLOOKUP(Trust_Export[[#This Row],[OrgName]],#REF!,#REF!,""),""))</f>
        <v/>
      </c>
      <c r="H33" t="str">
        <f>IF(Trust_Export[[#This Row],[OrgCode]]&lt;&gt;"",IFERROR(_xlfn.XLOOKUP(Trust_Export[[#This Row],[OrgCode]],#REF!,#REF!,""),""),IFERROR(_xlfn.XLOOKUP(Trust_Export[[#This Row],[OrgName]],#REF!,#REF!,""),""))</f>
        <v/>
      </c>
      <c r="I33" t="s">
        <v>130</v>
      </c>
      <c r="J33" t="s">
        <v>168</v>
      </c>
      <c r="K33" t="s">
        <v>70</v>
      </c>
      <c r="L33">
        <v>4.3</v>
      </c>
      <c r="M33" t="s">
        <v>41</v>
      </c>
      <c r="N33" t="str" cm="1">
        <f t="array" ref="N33">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3"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3"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4" spans="1:16" ht="17.149999999999999" customHeight="1" x14ac:dyDescent="0.35">
      <c r="A34" t="s">
        <v>93</v>
      </c>
      <c r="B34" s="113">
        <f>IF('Trust Section A'!$E$7="","",'Trust Section A'!$E$7)</f>
        <v>46204</v>
      </c>
      <c r="C34" t="str">
        <f>IF('Trust Section A'!$E$6="","",'Trust Section A'!$E$6)</f>
        <v/>
      </c>
      <c r="D34" t="str">
        <f>IF('Trust Section A'!$G$4="","",'Trust Section A'!$G$4)</f>
        <v/>
      </c>
      <c r="E34" t="str">
        <f>IF('Trust Section A'!$E$4="","",'Trust Section A'!$E$4)</f>
        <v/>
      </c>
      <c r="F34" t="str">
        <f>IF('Trust Section A'!$E$5="","",'Trust Section A'!$E$5)</f>
        <v/>
      </c>
      <c r="G34" t="str">
        <f>IF(Trust_Export[[#This Row],[OrgCode]]&lt;&gt;"",IFERROR(_xlfn.XLOOKUP(Trust_Export[[#This Row],[OrgCode]],#REF!,#REF!,""),""),IFERROR(_xlfn.XLOOKUP(Trust_Export[[#This Row],[OrgName]],#REF!,#REF!,""),""))</f>
        <v/>
      </c>
      <c r="H34" t="str">
        <f>IF(Trust_Export[[#This Row],[OrgCode]]&lt;&gt;"",IFERROR(_xlfn.XLOOKUP(Trust_Export[[#This Row],[OrgCode]],#REF!,#REF!,""),""),IFERROR(_xlfn.XLOOKUP(Trust_Export[[#This Row],[OrgName]],#REF!,#REF!,""),""))</f>
        <v/>
      </c>
      <c r="I34" t="s">
        <v>130</v>
      </c>
      <c r="J34" t="s">
        <v>169</v>
      </c>
      <c r="K34" t="s">
        <v>42</v>
      </c>
      <c r="L34">
        <v>5.0999999999999996</v>
      </c>
      <c r="M34" t="s">
        <v>170</v>
      </c>
      <c r="N34" t="str" cm="1">
        <f t="array" ref="N34">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4"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4"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5" spans="1:16" ht="17.149999999999999" customHeight="1" x14ac:dyDescent="0.35">
      <c r="A35" t="s">
        <v>93</v>
      </c>
      <c r="B35" s="113">
        <f>IF('Trust Section A'!$E$7="","",'Trust Section A'!$E$7)</f>
        <v>46204</v>
      </c>
      <c r="C35" t="str">
        <f>IF('Trust Section A'!$E$6="","",'Trust Section A'!$E$6)</f>
        <v/>
      </c>
      <c r="D35" t="str">
        <f>IF('Trust Section A'!$G$4="","",'Trust Section A'!$G$4)</f>
        <v/>
      </c>
      <c r="E35" t="str">
        <f>IF('Trust Section A'!$E$4="","",'Trust Section A'!$E$4)</f>
        <v/>
      </c>
      <c r="F35" t="str">
        <f>IF('Trust Section A'!$E$5="","",'Trust Section A'!$E$5)</f>
        <v/>
      </c>
      <c r="G35" t="str">
        <f>IF(Trust_Export[[#This Row],[OrgCode]]&lt;&gt;"",IFERROR(_xlfn.XLOOKUP(Trust_Export[[#This Row],[OrgCode]],#REF!,#REF!,""),""),IFERROR(_xlfn.XLOOKUP(Trust_Export[[#This Row],[OrgName]],#REF!,#REF!,""),""))</f>
        <v/>
      </c>
      <c r="H35" t="str">
        <f>IF(Trust_Export[[#This Row],[OrgCode]]&lt;&gt;"",IFERROR(_xlfn.XLOOKUP(Trust_Export[[#This Row],[OrgCode]],#REF!,#REF!,""),""),IFERROR(_xlfn.XLOOKUP(Trust_Export[[#This Row],[OrgName]],#REF!,#REF!,""),""))</f>
        <v/>
      </c>
      <c r="I35" t="s">
        <v>130</v>
      </c>
      <c r="J35" t="s">
        <v>171</v>
      </c>
      <c r="K35" t="s">
        <v>42</v>
      </c>
      <c r="L35">
        <v>5.2</v>
      </c>
      <c r="M35" t="s">
        <v>172</v>
      </c>
      <c r="N35" t="str" cm="1">
        <f t="array" ref="N35">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5"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5"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6" spans="1:16" ht="17.149999999999999" customHeight="1" x14ac:dyDescent="0.35">
      <c r="A36" t="s">
        <v>93</v>
      </c>
      <c r="B36" s="113">
        <f>IF('Trust Section A'!$E$7="","",'Trust Section A'!$E$7)</f>
        <v>46204</v>
      </c>
      <c r="C36" t="str">
        <f>IF('Trust Section A'!$E$6="","",'Trust Section A'!$E$6)</f>
        <v/>
      </c>
      <c r="D36" t="str">
        <f>IF('Trust Section A'!$G$4="","",'Trust Section A'!$G$4)</f>
        <v/>
      </c>
      <c r="E36" t="str">
        <f>IF('Trust Section A'!$E$4="","",'Trust Section A'!$E$4)</f>
        <v/>
      </c>
      <c r="F36" t="str">
        <f>IF('Trust Section A'!$E$5="","",'Trust Section A'!$E$5)</f>
        <v/>
      </c>
      <c r="G36" t="str">
        <f>IF(Trust_Export[[#This Row],[OrgCode]]&lt;&gt;"",IFERROR(_xlfn.XLOOKUP(Trust_Export[[#This Row],[OrgCode]],#REF!,#REF!,""),""),IFERROR(_xlfn.XLOOKUP(Trust_Export[[#This Row],[OrgName]],#REF!,#REF!,""),""))</f>
        <v/>
      </c>
      <c r="H36" t="str">
        <f>IF(Trust_Export[[#This Row],[OrgCode]]&lt;&gt;"",IFERROR(_xlfn.XLOOKUP(Trust_Export[[#This Row],[OrgCode]],#REF!,#REF!,""),""),IFERROR(_xlfn.XLOOKUP(Trust_Export[[#This Row],[OrgName]],#REF!,#REF!,""),""))</f>
        <v/>
      </c>
      <c r="I36" t="s">
        <v>130</v>
      </c>
      <c r="J36" t="s">
        <v>173</v>
      </c>
      <c r="K36" t="s">
        <v>42</v>
      </c>
      <c r="L36">
        <v>5.3</v>
      </c>
      <c r="M36" t="s">
        <v>174</v>
      </c>
      <c r="N36" t="str" cm="1">
        <f t="array" ref="N36">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6"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6"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7" spans="1:16" ht="17.149999999999999" customHeight="1" x14ac:dyDescent="0.35">
      <c r="A37" t="s">
        <v>93</v>
      </c>
      <c r="B37" s="113">
        <f>IF('Trust Section A'!$E$7="","",'Trust Section A'!$E$7)</f>
        <v>46204</v>
      </c>
      <c r="C37" t="str">
        <f>IF('Trust Section A'!$E$6="","",'Trust Section A'!$E$6)</f>
        <v/>
      </c>
      <c r="D37" t="str">
        <f>IF('Trust Section A'!$G$4="","",'Trust Section A'!$G$4)</f>
        <v/>
      </c>
      <c r="E37" t="str">
        <f>IF('Trust Section A'!$E$4="","",'Trust Section A'!$E$4)</f>
        <v/>
      </c>
      <c r="F37" t="str">
        <f>IF('Trust Section A'!$E$5="","",'Trust Section A'!$E$5)</f>
        <v/>
      </c>
      <c r="G37" t="str">
        <f>IF(Trust_Export[[#This Row],[OrgCode]]&lt;&gt;"",IFERROR(_xlfn.XLOOKUP(Trust_Export[[#This Row],[OrgCode]],#REF!,#REF!,""),""),IFERROR(_xlfn.XLOOKUP(Trust_Export[[#This Row],[OrgName]],#REF!,#REF!,""),""))</f>
        <v/>
      </c>
      <c r="H37" t="str">
        <f>IF(Trust_Export[[#This Row],[OrgCode]]&lt;&gt;"",IFERROR(_xlfn.XLOOKUP(Trust_Export[[#This Row],[OrgCode]],#REF!,#REF!,""),""),IFERROR(_xlfn.XLOOKUP(Trust_Export[[#This Row],[OrgName]],#REF!,#REF!,""),""))</f>
        <v/>
      </c>
      <c r="I37" t="s">
        <v>130</v>
      </c>
      <c r="J37" t="s">
        <v>175</v>
      </c>
      <c r="K37" t="s">
        <v>42</v>
      </c>
      <c r="L37">
        <v>5.4</v>
      </c>
      <c r="M37" t="s">
        <v>45</v>
      </c>
      <c r="N37" t="str" cm="1">
        <f t="array" ref="N37">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7"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7"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8" spans="1:16" ht="17.149999999999999" customHeight="1" x14ac:dyDescent="0.35">
      <c r="A38" t="s">
        <v>93</v>
      </c>
      <c r="B38" s="113">
        <f>IF('Trust Section A'!$E$7="","",'Trust Section A'!$E$7)</f>
        <v>46204</v>
      </c>
      <c r="C38" t="str">
        <f>IF('Trust Section A'!$E$6="","",'Trust Section A'!$E$6)</f>
        <v/>
      </c>
      <c r="D38" t="str">
        <f>IF('Trust Section A'!$G$4="","",'Trust Section A'!$G$4)</f>
        <v/>
      </c>
      <c r="E38" t="str">
        <f>IF('Trust Section A'!$E$4="","",'Trust Section A'!$E$4)</f>
        <v/>
      </c>
      <c r="F38" t="str">
        <f>IF('Trust Section A'!$E$5="","",'Trust Section A'!$E$5)</f>
        <v/>
      </c>
      <c r="G38" t="str">
        <f>IF(Trust_Export[[#This Row],[OrgCode]]&lt;&gt;"",IFERROR(_xlfn.XLOOKUP(Trust_Export[[#This Row],[OrgCode]],#REF!,#REF!,""),""),IFERROR(_xlfn.XLOOKUP(Trust_Export[[#This Row],[OrgName]],#REF!,#REF!,""),""))</f>
        <v/>
      </c>
      <c r="H38" t="str">
        <f>IF(Trust_Export[[#This Row],[OrgCode]]&lt;&gt;"",IFERROR(_xlfn.XLOOKUP(Trust_Export[[#This Row],[OrgCode]],#REF!,#REF!,""),""),IFERROR(_xlfn.XLOOKUP(Trust_Export[[#This Row],[OrgName]],#REF!,#REF!,""),""))</f>
        <v/>
      </c>
      <c r="I38" t="s">
        <v>130</v>
      </c>
      <c r="J38" t="s">
        <v>176</v>
      </c>
      <c r="K38" t="s">
        <v>42</v>
      </c>
      <c r="L38">
        <v>5.5</v>
      </c>
      <c r="M38" t="s">
        <v>177</v>
      </c>
      <c r="N38" t="str" cm="1">
        <f t="array" ref="N38">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8"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8"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39" spans="1:16" ht="17.149999999999999" customHeight="1" x14ac:dyDescent="0.35">
      <c r="A39" t="s">
        <v>93</v>
      </c>
      <c r="B39" s="113">
        <f>IF('Trust Section A'!$E$7="","",'Trust Section A'!$E$7)</f>
        <v>46204</v>
      </c>
      <c r="C39" t="str">
        <f>IF('Trust Section A'!$E$6="","",'Trust Section A'!$E$6)</f>
        <v/>
      </c>
      <c r="D39" t="str">
        <f>IF('Trust Section A'!$G$4="","",'Trust Section A'!$G$4)</f>
        <v/>
      </c>
      <c r="E39" t="str">
        <f>IF('Trust Section A'!$E$4="","",'Trust Section A'!$E$4)</f>
        <v/>
      </c>
      <c r="F39" t="str">
        <f>IF('Trust Section A'!$E$5="","",'Trust Section A'!$E$5)</f>
        <v/>
      </c>
      <c r="G39" t="str">
        <f>IF(Trust_Export[[#This Row],[OrgCode]]&lt;&gt;"",IFERROR(_xlfn.XLOOKUP(Trust_Export[[#This Row],[OrgCode]],#REF!,#REF!,""),""),IFERROR(_xlfn.XLOOKUP(Trust_Export[[#This Row],[OrgName]],#REF!,#REF!,""),""))</f>
        <v/>
      </c>
      <c r="H39" t="str">
        <f>IF(Trust_Export[[#This Row],[OrgCode]]&lt;&gt;"",IFERROR(_xlfn.XLOOKUP(Trust_Export[[#This Row],[OrgCode]],#REF!,#REF!,""),""),IFERROR(_xlfn.XLOOKUP(Trust_Export[[#This Row],[OrgName]],#REF!,#REF!,""),""))</f>
        <v/>
      </c>
      <c r="I39" t="s">
        <v>130</v>
      </c>
      <c r="J39" t="s">
        <v>178</v>
      </c>
      <c r="K39" t="s">
        <v>179</v>
      </c>
      <c r="L39">
        <v>6.1</v>
      </c>
      <c r="M39" t="s">
        <v>180</v>
      </c>
      <c r="N39" t="str" cm="1">
        <f t="array" ref="N39">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39"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39"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0" spans="1:16" ht="17.149999999999999" customHeight="1" x14ac:dyDescent="0.35">
      <c r="A40" t="s">
        <v>93</v>
      </c>
      <c r="B40" s="113">
        <f>IF('Trust Section A'!$E$7="","",'Trust Section A'!$E$7)</f>
        <v>46204</v>
      </c>
      <c r="C40" t="str">
        <f>IF('Trust Section A'!$E$6="","",'Trust Section A'!$E$6)</f>
        <v/>
      </c>
      <c r="D40" t="str">
        <f>IF('Trust Section A'!$G$4="","",'Trust Section A'!$G$4)</f>
        <v/>
      </c>
      <c r="E40" t="str">
        <f>IF('Trust Section A'!$E$4="","",'Trust Section A'!$E$4)</f>
        <v/>
      </c>
      <c r="F40" t="str">
        <f>IF('Trust Section A'!$E$5="","",'Trust Section A'!$E$5)</f>
        <v/>
      </c>
      <c r="G40" t="str">
        <f>IF(Trust_Export[[#This Row],[OrgCode]]&lt;&gt;"",IFERROR(_xlfn.XLOOKUP(Trust_Export[[#This Row],[OrgCode]],#REF!,#REF!,""),""),IFERROR(_xlfn.XLOOKUP(Trust_Export[[#This Row],[OrgName]],#REF!,#REF!,""),""))</f>
        <v/>
      </c>
      <c r="H40" t="str">
        <f>IF(Trust_Export[[#This Row],[OrgCode]]&lt;&gt;"",IFERROR(_xlfn.XLOOKUP(Trust_Export[[#This Row],[OrgCode]],#REF!,#REF!,""),""),IFERROR(_xlfn.XLOOKUP(Trust_Export[[#This Row],[OrgName]],#REF!,#REF!,""),""))</f>
        <v/>
      </c>
      <c r="I40" t="s">
        <v>130</v>
      </c>
      <c r="J40" t="s">
        <v>181</v>
      </c>
      <c r="K40" t="s">
        <v>179</v>
      </c>
      <c r="L40">
        <v>6.2</v>
      </c>
      <c r="M40" t="s">
        <v>182</v>
      </c>
      <c r="N40" t="str" cm="1">
        <f t="array" ref="N40">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0"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0"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1" spans="1:16" ht="17.149999999999999" customHeight="1" x14ac:dyDescent="0.35">
      <c r="A41" t="s">
        <v>93</v>
      </c>
      <c r="B41" s="113">
        <f>IF('Trust Section A'!$E$7="","",'Trust Section A'!$E$7)</f>
        <v>46204</v>
      </c>
      <c r="C41" t="str">
        <f>IF('Trust Section A'!$E$6="","",'Trust Section A'!$E$6)</f>
        <v/>
      </c>
      <c r="D41" t="str">
        <f>IF('Trust Section A'!$G$4="","",'Trust Section A'!$G$4)</f>
        <v/>
      </c>
      <c r="E41" t="str">
        <f>IF('Trust Section A'!$E$4="","",'Trust Section A'!$E$4)</f>
        <v/>
      </c>
      <c r="F41" t="str">
        <f>IF('Trust Section A'!$E$5="","",'Trust Section A'!$E$5)</f>
        <v/>
      </c>
      <c r="G41" t="str">
        <f>IF(Trust_Export[[#This Row],[OrgCode]]&lt;&gt;"",IFERROR(_xlfn.XLOOKUP(Trust_Export[[#This Row],[OrgCode]],#REF!,#REF!,""),""),IFERROR(_xlfn.XLOOKUP(Trust_Export[[#This Row],[OrgName]],#REF!,#REF!,""),""))</f>
        <v/>
      </c>
      <c r="H41" t="str">
        <f>IF(Trust_Export[[#This Row],[OrgCode]]&lt;&gt;"",IFERROR(_xlfn.XLOOKUP(Trust_Export[[#This Row],[OrgCode]],#REF!,#REF!,""),""),IFERROR(_xlfn.XLOOKUP(Trust_Export[[#This Row],[OrgName]],#REF!,#REF!,""),""))</f>
        <v/>
      </c>
      <c r="I41" t="s">
        <v>130</v>
      </c>
      <c r="J41" t="s">
        <v>183</v>
      </c>
      <c r="K41" t="s">
        <v>179</v>
      </c>
      <c r="L41">
        <v>6.3</v>
      </c>
      <c r="M41" t="s">
        <v>184</v>
      </c>
      <c r="N41" t="str" cm="1">
        <f t="array" ref="N41">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1"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2" spans="1:16" ht="17.149999999999999" customHeight="1" x14ac:dyDescent="0.35">
      <c r="A42" t="s">
        <v>93</v>
      </c>
      <c r="B42" s="113">
        <f>IF('Trust Section A'!$E$7="","",'Trust Section A'!$E$7)</f>
        <v>46204</v>
      </c>
      <c r="C42" t="str">
        <f>IF('Trust Section A'!$E$6="","",'Trust Section A'!$E$6)</f>
        <v/>
      </c>
      <c r="D42" t="str">
        <f>IF('Trust Section A'!$G$4="","",'Trust Section A'!$G$4)</f>
        <v/>
      </c>
      <c r="E42" t="str">
        <f>IF('Trust Section A'!$E$4="","",'Trust Section A'!$E$4)</f>
        <v/>
      </c>
      <c r="F42" t="str">
        <f>IF('Trust Section A'!$E$5="","",'Trust Section A'!$E$5)</f>
        <v/>
      </c>
      <c r="G42" t="str">
        <f>IF(Trust_Export[[#This Row],[OrgCode]]&lt;&gt;"",IFERROR(_xlfn.XLOOKUP(Trust_Export[[#This Row],[OrgCode]],#REF!,#REF!,""),""),IFERROR(_xlfn.XLOOKUP(Trust_Export[[#This Row],[OrgName]],#REF!,#REF!,""),""))</f>
        <v/>
      </c>
      <c r="H42" t="str">
        <f>IF(Trust_Export[[#This Row],[OrgCode]]&lt;&gt;"",IFERROR(_xlfn.XLOOKUP(Trust_Export[[#This Row],[OrgCode]],#REF!,#REF!,""),""),IFERROR(_xlfn.XLOOKUP(Trust_Export[[#This Row],[OrgName]],#REF!,#REF!,""),""))</f>
        <v/>
      </c>
      <c r="I42" t="s">
        <v>130</v>
      </c>
      <c r="J42" t="s">
        <v>185</v>
      </c>
      <c r="K42" t="s">
        <v>179</v>
      </c>
      <c r="L42">
        <v>6.4</v>
      </c>
      <c r="M42" t="s">
        <v>186</v>
      </c>
      <c r="N42" t="str" cm="1">
        <f t="array" ref="N42">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2"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2"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3" spans="1:16" ht="17.149999999999999" customHeight="1" x14ac:dyDescent="0.35">
      <c r="A43" t="s">
        <v>93</v>
      </c>
      <c r="B43" s="113">
        <f>IF('Trust Section A'!$E$7="","",'Trust Section A'!$E$7)</f>
        <v>46204</v>
      </c>
      <c r="C43" t="str">
        <f>IF('Trust Section A'!$E$6="","",'Trust Section A'!$E$6)</f>
        <v/>
      </c>
      <c r="D43" t="str">
        <f>IF('Trust Section A'!$G$4="","",'Trust Section A'!$G$4)</f>
        <v/>
      </c>
      <c r="E43" t="str">
        <f>IF('Trust Section A'!$E$4="","",'Trust Section A'!$E$4)</f>
        <v/>
      </c>
      <c r="F43" t="str">
        <f>IF('Trust Section A'!$E$5="","",'Trust Section A'!$E$5)</f>
        <v/>
      </c>
      <c r="G43" t="str">
        <f>IF(Trust_Export[[#This Row],[OrgCode]]&lt;&gt;"",IFERROR(_xlfn.XLOOKUP(Trust_Export[[#This Row],[OrgCode]],#REF!,#REF!,""),""),IFERROR(_xlfn.XLOOKUP(Trust_Export[[#This Row],[OrgName]],#REF!,#REF!,""),""))</f>
        <v/>
      </c>
      <c r="H43" t="str">
        <f>IF(Trust_Export[[#This Row],[OrgCode]]&lt;&gt;"",IFERROR(_xlfn.XLOOKUP(Trust_Export[[#This Row],[OrgCode]],#REF!,#REF!,""),""),IFERROR(_xlfn.XLOOKUP(Trust_Export[[#This Row],[OrgName]],#REF!,#REF!,""),""))</f>
        <v/>
      </c>
      <c r="I43" t="s">
        <v>130</v>
      </c>
      <c r="J43" t="s">
        <v>187</v>
      </c>
      <c r="K43" t="s">
        <v>179</v>
      </c>
      <c r="L43">
        <v>6.5</v>
      </c>
      <c r="M43" t="s">
        <v>52</v>
      </c>
      <c r="N43" t="str" cm="1">
        <f t="array" ref="N43">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3"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3"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4" spans="1:16" ht="17.149999999999999" customHeight="1" x14ac:dyDescent="0.35">
      <c r="A44" t="s">
        <v>93</v>
      </c>
      <c r="B44" s="113">
        <f>IF('Trust Section A'!$E$7="","",'Trust Section A'!$E$7)</f>
        <v>46204</v>
      </c>
      <c r="C44" t="str">
        <f>IF('Trust Section A'!$E$6="","",'Trust Section A'!$E$6)</f>
        <v/>
      </c>
      <c r="D44" t="str">
        <f>IF('Trust Section A'!$G$4="","",'Trust Section A'!$G$4)</f>
        <v/>
      </c>
      <c r="E44" t="str">
        <f>IF('Trust Section A'!$E$4="","",'Trust Section A'!$E$4)</f>
        <v/>
      </c>
      <c r="F44" t="str">
        <f>IF('Trust Section A'!$E$5="","",'Trust Section A'!$E$5)</f>
        <v/>
      </c>
      <c r="G44" t="str">
        <f>IF(Trust_Export[[#This Row],[OrgCode]]&lt;&gt;"",IFERROR(_xlfn.XLOOKUP(Trust_Export[[#This Row],[OrgCode]],#REF!,#REF!,""),""),IFERROR(_xlfn.XLOOKUP(Trust_Export[[#This Row],[OrgName]],#REF!,#REF!,""),""))</f>
        <v/>
      </c>
      <c r="H44" t="str">
        <f>IF(Trust_Export[[#This Row],[OrgCode]]&lt;&gt;"",IFERROR(_xlfn.XLOOKUP(Trust_Export[[#This Row],[OrgCode]],#REF!,#REF!,""),""),IFERROR(_xlfn.XLOOKUP(Trust_Export[[#This Row],[OrgName]],#REF!,#REF!,""),""))</f>
        <v/>
      </c>
      <c r="I44" t="s">
        <v>130</v>
      </c>
      <c r="J44" t="s">
        <v>188</v>
      </c>
      <c r="K44" t="s">
        <v>179</v>
      </c>
      <c r="L44">
        <v>6.6</v>
      </c>
      <c r="M44" t="s">
        <v>53</v>
      </c>
      <c r="N44" t="str" cm="1">
        <f t="array" ref="N44">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4"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4"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5" spans="1:16" ht="17.149999999999999" customHeight="1" x14ac:dyDescent="0.35">
      <c r="A45" t="s">
        <v>93</v>
      </c>
      <c r="B45" s="113">
        <f>IF('Trust Section A'!$E$7="","",'Trust Section A'!$E$7)</f>
        <v>46204</v>
      </c>
      <c r="C45" t="str">
        <f>IF('Trust Section A'!$E$6="","",'Trust Section A'!$E$6)</f>
        <v/>
      </c>
      <c r="D45" t="str">
        <f>IF('Trust Section A'!$G$4="","",'Trust Section A'!$G$4)</f>
        <v/>
      </c>
      <c r="E45" t="str">
        <f>IF('Trust Section A'!$E$4="","",'Trust Section A'!$E$4)</f>
        <v/>
      </c>
      <c r="F45" t="str">
        <f>IF('Trust Section A'!$E$5="","",'Trust Section A'!$E$5)</f>
        <v/>
      </c>
      <c r="G45" t="str">
        <f>IF(Trust_Export[[#This Row],[OrgCode]]&lt;&gt;"",IFERROR(_xlfn.XLOOKUP(Trust_Export[[#This Row],[OrgCode]],#REF!,#REF!,""),""),IFERROR(_xlfn.XLOOKUP(Trust_Export[[#This Row],[OrgName]],#REF!,#REF!,""),""))</f>
        <v/>
      </c>
      <c r="H45" t="str">
        <f>IF(Trust_Export[[#This Row],[OrgCode]]&lt;&gt;"",IFERROR(_xlfn.XLOOKUP(Trust_Export[[#This Row],[OrgCode]],#REF!,#REF!,""),""),IFERROR(_xlfn.XLOOKUP(Trust_Export[[#This Row],[OrgName]],#REF!,#REF!,""),""))</f>
        <v/>
      </c>
      <c r="I45" t="s">
        <v>130</v>
      </c>
      <c r="J45" t="s">
        <v>189</v>
      </c>
      <c r="K45" t="s">
        <v>55</v>
      </c>
      <c r="L45">
        <v>7.1</v>
      </c>
      <c r="M45" t="s">
        <v>190</v>
      </c>
      <c r="N45" t="str" cm="1">
        <f t="array" ref="N45">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5"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5"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6" spans="1:16" ht="17.149999999999999" customHeight="1" x14ac:dyDescent="0.35">
      <c r="A46" t="s">
        <v>93</v>
      </c>
      <c r="B46" s="113">
        <f>IF('Trust Section A'!$E$7="","",'Trust Section A'!$E$7)</f>
        <v>46204</v>
      </c>
      <c r="C46" t="str">
        <f>IF('Trust Section A'!$E$6="","",'Trust Section A'!$E$6)</f>
        <v/>
      </c>
      <c r="D46" t="str">
        <f>IF('Trust Section A'!$G$4="","",'Trust Section A'!$G$4)</f>
        <v/>
      </c>
      <c r="E46" t="str">
        <f>IF('Trust Section A'!$E$4="","",'Trust Section A'!$E$4)</f>
        <v/>
      </c>
      <c r="F46" t="str">
        <f>IF('Trust Section A'!$E$5="","",'Trust Section A'!$E$5)</f>
        <v/>
      </c>
      <c r="G46" t="str">
        <f>IF(Trust_Export[[#This Row],[OrgCode]]&lt;&gt;"",IFERROR(_xlfn.XLOOKUP(Trust_Export[[#This Row],[OrgCode]],#REF!,#REF!,""),""),IFERROR(_xlfn.XLOOKUP(Trust_Export[[#This Row],[OrgName]],#REF!,#REF!,""),""))</f>
        <v/>
      </c>
      <c r="H46" t="str">
        <f>IF(Trust_Export[[#This Row],[OrgCode]]&lt;&gt;"",IFERROR(_xlfn.XLOOKUP(Trust_Export[[#This Row],[OrgCode]],#REF!,#REF!,""),""),IFERROR(_xlfn.XLOOKUP(Trust_Export[[#This Row],[OrgName]],#REF!,#REF!,""),""))</f>
        <v/>
      </c>
      <c r="I46" t="s">
        <v>130</v>
      </c>
      <c r="J46" t="s">
        <v>191</v>
      </c>
      <c r="K46" t="s">
        <v>55</v>
      </c>
      <c r="L46">
        <v>7.2</v>
      </c>
      <c r="M46" t="s">
        <v>192</v>
      </c>
      <c r="N46" t="str" cm="1">
        <f t="array" ref="N46">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6"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6"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7" spans="1:16" ht="17.149999999999999" customHeight="1" x14ac:dyDescent="0.35">
      <c r="A47" t="s">
        <v>93</v>
      </c>
      <c r="B47" s="113">
        <f>IF('Trust Section A'!$E$7="","",'Trust Section A'!$E$7)</f>
        <v>46204</v>
      </c>
      <c r="C47" t="str">
        <f>IF('Trust Section A'!$E$6="","",'Trust Section A'!$E$6)</f>
        <v/>
      </c>
      <c r="D47" t="str">
        <f>IF('Trust Section A'!$G$4="","",'Trust Section A'!$G$4)</f>
        <v/>
      </c>
      <c r="E47" t="str">
        <f>IF('Trust Section A'!$E$4="","",'Trust Section A'!$E$4)</f>
        <v/>
      </c>
      <c r="F47" t="str">
        <f>IF('Trust Section A'!$E$5="","",'Trust Section A'!$E$5)</f>
        <v/>
      </c>
      <c r="G47" t="str">
        <f>IF(Trust_Export[[#This Row],[OrgCode]]&lt;&gt;"",IFERROR(_xlfn.XLOOKUP(Trust_Export[[#This Row],[OrgCode]],#REF!,#REF!,""),""),IFERROR(_xlfn.XLOOKUP(Trust_Export[[#This Row],[OrgName]],#REF!,#REF!,""),""))</f>
        <v/>
      </c>
      <c r="H47" t="str">
        <f>IF(Trust_Export[[#This Row],[OrgCode]]&lt;&gt;"",IFERROR(_xlfn.XLOOKUP(Trust_Export[[#This Row],[OrgCode]],#REF!,#REF!,""),""),IFERROR(_xlfn.XLOOKUP(Trust_Export[[#This Row],[OrgName]],#REF!,#REF!,""),""))</f>
        <v/>
      </c>
      <c r="I47" t="s">
        <v>130</v>
      </c>
      <c r="J47" t="s">
        <v>193</v>
      </c>
      <c r="K47" t="s">
        <v>55</v>
      </c>
      <c r="L47">
        <v>7.3</v>
      </c>
      <c r="M47" t="s">
        <v>58</v>
      </c>
      <c r="N47" t="str" cm="1">
        <f t="array" ref="N47">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7"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7"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8" spans="1:16" ht="17.149999999999999" customHeight="1" x14ac:dyDescent="0.35">
      <c r="A48" s="110" t="s">
        <v>93</v>
      </c>
      <c r="B48" s="513">
        <f>IF('Trust Section A'!$E$7="","",'Trust Section A'!$E$7)</f>
        <v>46204</v>
      </c>
      <c r="C48" s="110" t="str">
        <f>IF('Trust Section A'!$E$6="","",'Trust Section A'!$E$6)</f>
        <v/>
      </c>
      <c r="D48" s="110" t="str">
        <f>IF('Trust Section A'!$G$4="","",'Trust Section A'!$G$4)</f>
        <v/>
      </c>
      <c r="E48" s="110" t="str">
        <f>IF('Trust Section A'!$E$4="","",'Trust Section A'!$E$4)</f>
        <v/>
      </c>
      <c r="F48" s="110" t="str">
        <f>IF('Trust Section A'!$E$5="","",'Trust Section A'!$E$5)</f>
        <v/>
      </c>
      <c r="G48" s="110" t="str">
        <f>IF(Trust_Export[[#This Row],[OrgCode]]&lt;&gt;"",IFERROR(_xlfn.XLOOKUP(Trust_Export[[#This Row],[OrgCode]],#REF!,#REF!,""),""),IFERROR(_xlfn.XLOOKUP(Trust_Export[[#This Row],[OrgName]],#REF!,#REF!,""),""))</f>
        <v/>
      </c>
      <c r="H48" s="110" t="str">
        <f>IF(Trust_Export[[#This Row],[OrgCode]]&lt;&gt;"",IFERROR(_xlfn.XLOOKUP(Trust_Export[[#This Row],[OrgCode]],#REF!,#REF!,""),""),IFERROR(_xlfn.XLOOKUP(Trust_Export[[#This Row],[OrgName]],#REF!,#REF!,""),""))</f>
        <v/>
      </c>
      <c r="I48" s="110" t="s">
        <v>194</v>
      </c>
      <c r="J48" s="110" t="s">
        <v>195</v>
      </c>
      <c r="K48" s="110" t="s">
        <v>81</v>
      </c>
      <c r="L48" s="111" t="s">
        <v>196</v>
      </c>
      <c r="M48" s="111" t="s">
        <v>197</v>
      </c>
      <c r="N48" s="111" t="str" cm="1">
        <f t="array" ref="N48">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8" s="11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8"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49" spans="1:16" ht="17.149999999999999" customHeight="1" x14ac:dyDescent="0.35">
      <c r="A49" s="110" t="s">
        <v>93</v>
      </c>
      <c r="B49" s="513">
        <f>IF('Trust Section A'!$E$7="","",'Trust Section A'!$E$7)</f>
        <v>46204</v>
      </c>
      <c r="C49" s="110" t="str">
        <f>IF('Trust Section A'!$E$6="","",'Trust Section A'!$E$6)</f>
        <v/>
      </c>
      <c r="D49" s="110" t="str">
        <f>IF('Trust Section A'!$G$4="","",'Trust Section A'!$G$4)</f>
        <v/>
      </c>
      <c r="E49" s="110" t="str">
        <f>IF('Trust Section A'!$E$4="","",'Trust Section A'!$E$4)</f>
        <v/>
      </c>
      <c r="F49" s="110" t="str">
        <f>IF('Trust Section A'!$E$5="","",'Trust Section A'!$E$5)</f>
        <v/>
      </c>
      <c r="G49" s="110" t="str">
        <f>IF(Trust_Export[[#This Row],[OrgCode]]&lt;&gt;"",IFERROR(_xlfn.XLOOKUP(Trust_Export[[#This Row],[OrgCode]],#REF!,#REF!,""),""),IFERROR(_xlfn.XLOOKUP(Trust_Export[[#This Row],[OrgName]],#REF!,#REF!,""),""))</f>
        <v/>
      </c>
      <c r="H49" s="110" t="str">
        <f>IF(Trust_Export[[#This Row],[OrgCode]]&lt;&gt;"",IFERROR(_xlfn.XLOOKUP(Trust_Export[[#This Row],[OrgCode]],#REF!,#REF!,""),""),IFERROR(_xlfn.XLOOKUP(Trust_Export[[#This Row],[OrgName]],#REF!,#REF!,""),""))</f>
        <v/>
      </c>
      <c r="I49" s="110" t="s">
        <v>194</v>
      </c>
      <c r="J49" s="110" t="s">
        <v>198</v>
      </c>
      <c r="K49" s="110" t="s">
        <v>81</v>
      </c>
      <c r="L49" s="111" t="s">
        <v>199</v>
      </c>
      <c r="M49" s="111" t="s">
        <v>200</v>
      </c>
      <c r="N49" s="111" t="str" cm="1">
        <f t="array" ref="N49">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49" s="11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49"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50" spans="1:16" ht="17.149999999999999" customHeight="1" x14ac:dyDescent="0.35">
      <c r="A50" s="110" t="s">
        <v>93</v>
      </c>
      <c r="B50" s="513">
        <f>IF('Trust Section A'!$E$7="","",'Trust Section A'!$E$7)</f>
        <v>46204</v>
      </c>
      <c r="C50" s="110" t="str">
        <f>IF('Trust Section A'!$E$6="","",'Trust Section A'!$E$6)</f>
        <v/>
      </c>
      <c r="D50" s="110" t="str">
        <f>IF('Trust Section A'!$G$4="","",'Trust Section A'!$G$4)</f>
        <v/>
      </c>
      <c r="E50" s="110" t="str">
        <f>IF('Trust Section A'!$E$4="","",'Trust Section A'!$E$4)</f>
        <v/>
      </c>
      <c r="F50" s="110" t="str">
        <f>IF('Trust Section A'!$E$5="","",'Trust Section A'!$E$5)</f>
        <v/>
      </c>
      <c r="G50" s="110" t="str">
        <f>IF(Trust_Export[[#This Row],[OrgCode]]&lt;&gt;"",IFERROR(_xlfn.XLOOKUP(Trust_Export[[#This Row],[OrgCode]],#REF!,#REF!,""),""),IFERROR(_xlfn.XLOOKUP(Trust_Export[[#This Row],[OrgName]],#REF!,#REF!,""),""))</f>
        <v/>
      </c>
      <c r="H50" s="110" t="str">
        <f>IF(Trust_Export[[#This Row],[OrgCode]]&lt;&gt;"",IFERROR(_xlfn.XLOOKUP(Trust_Export[[#This Row],[OrgCode]],#REF!,#REF!,""),""),IFERROR(_xlfn.XLOOKUP(Trust_Export[[#This Row],[OrgName]],#REF!,#REF!,""),""))</f>
        <v/>
      </c>
      <c r="I50" s="110" t="s">
        <v>194</v>
      </c>
      <c r="J50" s="110" t="s">
        <v>201</v>
      </c>
      <c r="K50" s="110" t="s">
        <v>81</v>
      </c>
      <c r="L50" s="111" t="s">
        <v>202</v>
      </c>
      <c r="M50" s="111" t="s">
        <v>203</v>
      </c>
      <c r="N50" s="112" t="str" cm="1">
        <f t="array" ref="N50">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50" s="11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50"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51" spans="1:16" ht="17.149999999999999" customHeight="1" x14ac:dyDescent="0.35">
      <c r="A51" s="110" t="s">
        <v>93</v>
      </c>
      <c r="B51" s="513">
        <f>IF('Trust Section A'!$E$7="","",'Trust Section A'!$E$7)</f>
        <v>46204</v>
      </c>
      <c r="C51" s="110" t="str">
        <f>IF('Trust Section A'!$E$6="","",'Trust Section A'!$E$6)</f>
        <v/>
      </c>
      <c r="D51" s="110" t="str">
        <f>IF('Trust Section A'!$G$4="","",'Trust Section A'!$G$4)</f>
        <v/>
      </c>
      <c r="E51" s="110" t="str">
        <f>IF('Trust Section A'!$E$4="","",'Trust Section A'!$E$4)</f>
        <v/>
      </c>
      <c r="F51" s="110" t="str">
        <f>IF('Trust Section A'!$E$5="","",'Trust Section A'!$E$5)</f>
        <v/>
      </c>
      <c r="G51" s="110" t="str">
        <f>IF(Trust_Export[[#This Row],[OrgCode]]&lt;&gt;"",IFERROR(_xlfn.XLOOKUP(Trust_Export[[#This Row],[OrgCode]],#REF!,#REF!,""),""),IFERROR(_xlfn.XLOOKUP(Trust_Export[[#This Row],[OrgName]],#REF!,#REF!,""),""))</f>
        <v/>
      </c>
      <c r="H51" s="110" t="str">
        <f>IF(Trust_Export[[#This Row],[OrgCode]]&lt;&gt;"",IFERROR(_xlfn.XLOOKUP(Trust_Export[[#This Row],[OrgCode]],#REF!,#REF!,""),""),IFERROR(_xlfn.XLOOKUP(Trust_Export[[#This Row],[OrgName]],#REF!,#REF!,""),""))</f>
        <v/>
      </c>
      <c r="I51" s="110" t="s">
        <v>194</v>
      </c>
      <c r="J51" s="110" t="s">
        <v>204</v>
      </c>
      <c r="K51" s="110" t="s">
        <v>81</v>
      </c>
      <c r="L51" s="111" t="s">
        <v>205</v>
      </c>
      <c r="M51" s="111" t="s">
        <v>206</v>
      </c>
      <c r="N51" s="111" t="str" cm="1">
        <f t="array" ref="N51">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51" s="11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51"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52" spans="1:16" ht="17.149999999999999" customHeight="1" x14ac:dyDescent="0.35">
      <c r="A52" s="110" t="s">
        <v>93</v>
      </c>
      <c r="B52" s="513">
        <f>IF('Trust Section A'!$E$7="","",'Trust Section A'!$E$7)</f>
        <v>46204</v>
      </c>
      <c r="C52" s="110" t="str">
        <f>IF('Trust Section A'!$E$6="","",'Trust Section A'!$E$6)</f>
        <v/>
      </c>
      <c r="D52" s="110" t="str">
        <f>IF('Trust Section A'!$G$4="","",'Trust Section A'!$G$4)</f>
        <v/>
      </c>
      <c r="E52" s="110" t="str">
        <f>IF('Trust Section A'!$E$4="","",'Trust Section A'!$E$4)</f>
        <v/>
      </c>
      <c r="F52" s="110" t="str">
        <f>IF('Trust Section A'!$E$5="","",'Trust Section A'!$E$5)</f>
        <v/>
      </c>
      <c r="G52" s="110" t="str">
        <f>IF(Trust_Export[[#This Row],[OrgCode]]&lt;&gt;"",IFERROR(_xlfn.XLOOKUP(Trust_Export[[#This Row],[OrgCode]],#REF!,#REF!,""),""),IFERROR(_xlfn.XLOOKUP(Trust_Export[[#This Row],[OrgName]],#REF!,#REF!,""),""))</f>
        <v/>
      </c>
      <c r="H52" s="110" t="str">
        <f>IF(Trust_Export[[#This Row],[OrgCode]]&lt;&gt;"",IFERROR(_xlfn.XLOOKUP(Trust_Export[[#This Row],[OrgCode]],#REF!,#REF!,""),""),IFERROR(_xlfn.XLOOKUP(Trust_Export[[#This Row],[OrgName]],#REF!,#REF!,""),""))</f>
        <v/>
      </c>
      <c r="I52" s="110" t="s">
        <v>194</v>
      </c>
      <c r="J52" s="110" t="s">
        <v>207</v>
      </c>
      <c r="K52" s="110" t="s">
        <v>81</v>
      </c>
      <c r="L52" s="111" t="s">
        <v>208</v>
      </c>
      <c r="M52" s="111" t="s">
        <v>209</v>
      </c>
      <c r="N52" s="112" t="str" cm="1">
        <f t="array" ref="N52">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52" s="11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52"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53" spans="1:16" ht="17.149999999999999" customHeight="1" x14ac:dyDescent="0.35">
      <c r="A53" s="110" t="s">
        <v>93</v>
      </c>
      <c r="B53" s="513">
        <f>IF('Trust Section A'!$E$7="","",'Trust Section A'!$E$7)</f>
        <v>46204</v>
      </c>
      <c r="C53" s="110" t="str">
        <f>IF('Trust Section A'!$E$6="","",'Trust Section A'!$E$6)</f>
        <v/>
      </c>
      <c r="D53" s="110" t="str">
        <f>IF('Trust Section A'!$G$4="","",'Trust Section A'!$G$4)</f>
        <v/>
      </c>
      <c r="E53" s="110" t="str">
        <f>IF('Trust Section A'!$E$4="","",'Trust Section A'!$E$4)</f>
        <v/>
      </c>
      <c r="F53" s="110" t="str">
        <f>IF('Trust Section A'!$E$5="","",'Trust Section A'!$E$5)</f>
        <v/>
      </c>
      <c r="G53" s="110" t="str">
        <f>IF(Trust_Export[[#This Row],[OrgCode]]&lt;&gt;"",IFERROR(_xlfn.XLOOKUP(Trust_Export[[#This Row],[OrgCode]],#REF!,#REF!,""),""),IFERROR(_xlfn.XLOOKUP(Trust_Export[[#This Row],[OrgName]],#REF!,#REF!,""),""))</f>
        <v/>
      </c>
      <c r="H53" s="110" t="str">
        <f>IF(Trust_Export[[#This Row],[OrgCode]]&lt;&gt;"",IFERROR(_xlfn.XLOOKUP(Trust_Export[[#This Row],[OrgCode]],#REF!,#REF!,""),""),IFERROR(_xlfn.XLOOKUP(Trust_Export[[#This Row],[OrgName]],#REF!,#REF!,""),""))</f>
        <v/>
      </c>
      <c r="I53" s="110" t="s">
        <v>194</v>
      </c>
      <c r="J53" s="110" t="s">
        <v>210</v>
      </c>
      <c r="K53" s="110" t="s">
        <v>81</v>
      </c>
      <c r="L53" s="111" t="s">
        <v>211</v>
      </c>
      <c r="M53" s="111" t="s">
        <v>212</v>
      </c>
      <c r="N53" s="111" t="str" cm="1">
        <f t="array" ref="N53">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53" s="11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53"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54" spans="1:16" ht="17.149999999999999" customHeight="1" x14ac:dyDescent="0.35">
      <c r="A54" s="110" t="s">
        <v>93</v>
      </c>
      <c r="B54" s="513">
        <f>IF('Trust Section A'!$E$7="","",'Trust Section A'!$E$7)</f>
        <v>46204</v>
      </c>
      <c r="C54" s="110" t="str">
        <f>IF('Trust Section A'!$E$6="","",'Trust Section A'!$E$6)</f>
        <v/>
      </c>
      <c r="D54" s="110" t="str">
        <f>IF('Trust Section A'!$G$4="","",'Trust Section A'!$G$4)</f>
        <v/>
      </c>
      <c r="E54" s="110" t="str">
        <f>IF('Trust Section A'!$E$4="","",'Trust Section A'!$E$4)</f>
        <v/>
      </c>
      <c r="F54" s="110" t="str">
        <f>IF('Trust Section A'!$E$5="","",'Trust Section A'!$E$5)</f>
        <v/>
      </c>
      <c r="G54" s="110" t="str">
        <f>IF(Trust_Export[[#This Row],[OrgCode]]&lt;&gt;"",IFERROR(_xlfn.XLOOKUP(Trust_Export[[#This Row],[OrgCode]],#REF!,#REF!,""),""),IFERROR(_xlfn.XLOOKUP(Trust_Export[[#This Row],[OrgName]],#REF!,#REF!,""),""))</f>
        <v/>
      </c>
      <c r="H54" s="110" t="str">
        <f>IF(Trust_Export[[#This Row],[OrgCode]]&lt;&gt;"",IFERROR(_xlfn.XLOOKUP(Trust_Export[[#This Row],[OrgCode]],#REF!,#REF!,""),""),IFERROR(_xlfn.XLOOKUP(Trust_Export[[#This Row],[OrgName]],#REF!,#REF!,""),""))</f>
        <v/>
      </c>
      <c r="I54" s="110" t="s">
        <v>194</v>
      </c>
      <c r="J54" s="110" t="s">
        <v>213</v>
      </c>
      <c r="K54" s="110" t="s">
        <v>81</v>
      </c>
      <c r="L54" s="111" t="s">
        <v>214</v>
      </c>
      <c r="M54" s="111" t="s">
        <v>215</v>
      </c>
      <c r="N54" s="111" t="str" cm="1">
        <f t="array" ref="N54">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54" s="11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54"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row r="55" spans="1:16" ht="17.149999999999999" customHeight="1" x14ac:dyDescent="0.35">
      <c r="A55" s="110" t="s">
        <v>93</v>
      </c>
      <c r="B55" s="513">
        <f>IF('Trust Section A'!$E$7="","",'Trust Section A'!$E$7)</f>
        <v>46204</v>
      </c>
      <c r="C55" s="110" t="str">
        <f>IF('Trust Section A'!$E$6="","",'Trust Section A'!$E$6)</f>
        <v/>
      </c>
      <c r="D55" s="110" t="str">
        <f>IF('Trust Section A'!$G$4="","",'Trust Section A'!$G$4)</f>
        <v/>
      </c>
      <c r="E55" s="110" t="str">
        <f>IF('Trust Section A'!$E$4="","",'Trust Section A'!$E$4)</f>
        <v/>
      </c>
      <c r="F55" s="110" t="str">
        <f>IF('Trust Section A'!$E$5="","",'Trust Section A'!$E$5)</f>
        <v/>
      </c>
      <c r="G55" s="110" t="str">
        <f>IF(Trust_Export[[#This Row],[OrgCode]]&lt;&gt;"",IFERROR(_xlfn.XLOOKUP(Trust_Export[[#This Row],[OrgCode]],#REF!,#REF!,""),""),IFERROR(_xlfn.XLOOKUP(Trust_Export[[#This Row],[OrgName]],#REF!,#REF!,""),""))</f>
        <v/>
      </c>
      <c r="H55" s="110" t="str">
        <f>IF(Trust_Export[[#This Row],[OrgCode]]&lt;&gt;"",IFERROR(_xlfn.XLOOKUP(Trust_Export[[#This Row],[OrgCode]],#REF!,#REF!,""),""),IFERROR(_xlfn.XLOOKUP(Trust_Export[[#This Row],[OrgName]],#REF!,#REF!,""),""))</f>
        <v/>
      </c>
      <c r="I55" s="110" t="s">
        <v>194</v>
      </c>
      <c r="J55" s="110" t="s">
        <v>216</v>
      </c>
      <c r="K55" s="110" t="s">
        <v>81</v>
      </c>
      <c r="L55" s="111" t="s">
        <v>217</v>
      </c>
      <c r="M55" s="111" t="s">
        <v>218</v>
      </c>
      <c r="N55" s="112" t="str" cm="1">
        <f t="array" ref="N55">IF(Trust_Export[[#This Row],[Form]]="Trust Section A",IFERROR(IF(INDEX('Trust Section A'!$E:$E,MATCH(Trust_Export[[#This Row],[QuestionNumber]],'Trust Section A'!$C:$C,0))="","",INDEX('Trust Section A'!$E:$E,MATCH(Trust_Export[[#This Row],[QuestionNumber]],'Trust Section A'!$C:$C,0))),""),IF(Trust_Export[[#This Row],[Form]]="Trust Section B",IFERROR(IF(INDEX('Trust Section B'!$E:$E,MATCH(Trust_Export[[#This Row],[QuestionNumber]],'Trust Section B'!$C:$C,0))="","",INDEX('Trust Section B'!$E:$E,MATCH(Trust_Export[[#This Row],[QuestionNumber]],'Trust Section B'!$C:$C,0))),""),_xlfn.SWITCH(Trust_Export[[#This Row],[QuestionID]],"Trust_Exec_1",IF('Trust Executive Approval'!$C$5="","",'Trust Executive Approval'!$C$5),"Trust_Exec_2",IF('Trust Executive Approval'!$C$7="","",'Trust Executive Approval'!$C$7),"Trust_Exec_3",IF('Trust Executive Approval'!$C$8="","",'Trust Executive Approval'!$C$8),"Trust_Exec_4",IF('Trust Executive Approval'!$C$10="","",'Trust Executive Approval'!$C$10),"Trust_Exec_5",IF('Trust Executive Approval'!$C$11="","",'Trust Executive Approval'!$C$11),"Trust_Exec_6",IF('Trust Executive Approval'!$B$16="","",'Trust Executive Approval'!$B$16),"Trust_Exec_7",IF('Trust Executive Approval'!$B$19="","",'Trust Executive Approval'!$B$19),"Trust_Exec_8",IF('Trust Executive Approval'!$B$22="","",'Trust Executive Approval'!$B$22),"")))</f>
        <v/>
      </c>
      <c r="O55" s="111" t="str">
        <f>IF(Trust_Export[[#This Row],[Form]]="Trust Section A",IFERROR(IF(INDEX('Trust Section A'!$F:$F,MATCH(Trust_Export[[#This Row],[QuestionNumber]],'Trust Section A'!$C:$C,0))="","",INDEX('Trust Section A'!$F:$F,MATCH(Trust_Export[[#This Row],[QuestionNumber]],'Trust Section A'!$C:$C,0))),""),IF(Trust_Export[[#This Row],[Form]]="Trust Section B",IFERROR(IF(INDEX('Trust Section B'!$F:$F,MATCH(Trust_Export[[#This Row],[QuestionNumber]],'Trust Section B'!$C:$C,0))="","",INDEX('Trust Section B'!$F:$F,MATCH(Trust_Export[[#This Row],[QuestionNumber]],'Trust Section B'!$C:$C,0))),""),""))</f>
        <v/>
      </c>
      <c r="P55" t="str">
        <f>IF(Trust_Export[[#This Row],[Form]]="Trust Section A",IFERROR(IF(INDEX('Trust Section A'!$G:$G,MATCH(Trust_Export[[#This Row],[QuestionNumber]],'Trust Section A'!$C:$C,0))="","",INDEX('Trust Section A'!$G:$G,MATCH(Trust_Export[[#This Row],[QuestionNumber]],'Trust Section A'!$C:$C,0))),""),IF(Trust_Export[[#This Row],[Form]]="Trust Section B",IFERROR(IF(INDEX('Trust Section B'!$G:$G,MATCH(Trust_Export[[#This Row],[QuestionNumber]],'Trust Section B'!$C:$C,0))="","",INDEX('Trust Section B'!$G:$G,MATCH(Trust_Export[[#This Row],[QuestionNumber]],'Trust Section B'!$C:$C,0))),""),""))</f>
        <v/>
      </c>
    </row>
  </sheetData>
  <sheetProtection algorithmName="SHA-512" hashValue="xe8ctEnpNy7dYs01jV7qinVbAr/YJkmsPlusBnr+kkuDCGHGkcM97hzlyD5ny9L+v4d37Vd/qFqDB9Gxo3vRTw==" saltValue="rM2ejs4XjPxeBrpRe1SKxQ==" spinCount="100000" sheet="1" selectLockedCells="1" selectUnlockedCell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088CD-865B-424F-A956-560B4DB46E2F}">
  <sheetPr>
    <tabColor rgb="FFFF0000"/>
    <pageSetUpPr autoPageBreaks="0"/>
  </sheetPr>
  <dimension ref="A1:P39"/>
  <sheetViews>
    <sheetView zoomScale="70" zoomScaleNormal="70" workbookViewId="0">
      <selection activeCell="I11" sqref="I11"/>
    </sheetView>
  </sheetViews>
  <sheetFormatPr defaultColWidth="0" defaultRowHeight="15" customHeight="1" zeroHeight="1" x14ac:dyDescent="0.35"/>
  <cols>
    <col min="1" max="1" width="9.1796875" style="13" customWidth="1"/>
    <col min="2" max="7" width="9.1796875" customWidth="1"/>
    <col min="8" max="8" width="21.7265625" customWidth="1"/>
    <col min="9" max="9" width="52" customWidth="1"/>
    <col min="10" max="10" width="27" style="94" customWidth="1"/>
    <col min="11" max="11" width="120.7265625" customWidth="1"/>
    <col min="12" max="12" width="9.1796875" style="13" customWidth="1"/>
    <col min="13" max="13" width="0" hidden="1" customWidth="1"/>
    <col min="14" max="16384" width="9.1796875" hidden="1"/>
  </cols>
  <sheetData>
    <row r="1" spans="1:16" ht="14.5" x14ac:dyDescent="0.35">
      <c r="B1" s="13"/>
      <c r="C1" s="13"/>
      <c r="D1" s="13"/>
      <c r="E1" s="13"/>
      <c r="F1" s="13"/>
      <c r="G1" s="13"/>
      <c r="H1" s="13"/>
      <c r="I1" s="13"/>
      <c r="J1" s="91"/>
      <c r="K1" s="13"/>
    </row>
    <row r="2" spans="1:16" ht="26.25" customHeight="1" x14ac:dyDescent="0.5">
      <c r="A2" s="70"/>
      <c r="B2" s="582" t="s">
        <v>219</v>
      </c>
      <c r="C2" s="582"/>
      <c r="D2" s="582"/>
      <c r="E2" s="582"/>
      <c r="F2" s="582"/>
      <c r="G2" s="582"/>
      <c r="H2" s="582"/>
      <c r="I2" s="582"/>
      <c r="J2" s="582"/>
      <c r="K2" s="582"/>
    </row>
    <row r="3" spans="1:16" ht="15.5" x14ac:dyDescent="0.35">
      <c r="A3" s="71" t="s">
        <v>83</v>
      </c>
      <c r="B3" s="13"/>
      <c r="C3" s="13"/>
      <c r="D3" s="13"/>
      <c r="E3" s="13"/>
      <c r="F3" s="13"/>
      <c r="G3" s="13"/>
      <c r="H3" s="13"/>
      <c r="I3" s="13"/>
      <c r="J3" s="91"/>
      <c r="K3" s="13"/>
    </row>
    <row r="4" spans="1:16" ht="20.149999999999999" customHeight="1" x14ac:dyDescent="0.35">
      <c r="A4" s="71"/>
      <c r="B4" s="605" t="s">
        <v>220</v>
      </c>
      <c r="C4" s="605"/>
      <c r="D4" s="605"/>
      <c r="E4" s="605"/>
      <c r="F4" s="605"/>
      <c r="G4" s="606"/>
      <c r="H4" s="606"/>
      <c r="I4" s="606"/>
      <c r="J4" s="606"/>
      <c r="K4" s="606"/>
    </row>
    <row r="5" spans="1:16" ht="20.149999999999999" customHeight="1" x14ac:dyDescent="0.35">
      <c r="A5" s="71"/>
      <c r="B5" s="605" t="s">
        <v>221</v>
      </c>
      <c r="C5" s="605"/>
      <c r="D5" s="605"/>
      <c r="E5" s="605"/>
      <c r="F5" s="605"/>
      <c r="G5" s="606"/>
      <c r="H5" s="606"/>
      <c r="I5" s="606"/>
      <c r="J5" s="606"/>
      <c r="K5" s="606"/>
    </row>
    <row r="6" spans="1:16" ht="15.5" x14ac:dyDescent="0.35">
      <c r="A6" s="71" t="s">
        <v>83</v>
      </c>
      <c r="B6" s="13"/>
      <c r="C6" s="13"/>
      <c r="D6" s="13"/>
      <c r="E6" s="13"/>
      <c r="F6" s="13"/>
      <c r="G6" s="13"/>
      <c r="H6" s="13"/>
      <c r="I6" s="13"/>
      <c r="J6" s="91"/>
      <c r="K6" s="13"/>
    </row>
    <row r="7" spans="1:16" ht="15.5" x14ac:dyDescent="0.35">
      <c r="A7" s="71"/>
      <c r="B7" s="607" t="s">
        <v>222</v>
      </c>
      <c r="C7" s="607"/>
      <c r="D7" s="607"/>
      <c r="E7" s="607"/>
      <c r="F7" s="607"/>
      <c r="G7" s="607"/>
      <c r="H7" s="607"/>
      <c r="I7" s="607"/>
      <c r="J7" s="607"/>
      <c r="K7" s="607"/>
    </row>
    <row r="8" spans="1:16" ht="15.75" customHeight="1" x14ac:dyDescent="0.35">
      <c r="A8" s="71" t="s">
        <v>83</v>
      </c>
      <c r="B8" s="13"/>
      <c r="C8" s="13"/>
      <c r="D8" s="13"/>
      <c r="E8" s="13"/>
      <c r="F8" s="13"/>
      <c r="G8" s="13"/>
      <c r="H8" s="13"/>
      <c r="I8" s="13"/>
      <c r="J8" s="91"/>
      <c r="K8" s="13"/>
    </row>
    <row r="9" spans="1:16" ht="30" customHeight="1" x14ac:dyDescent="0.4">
      <c r="A9" s="70"/>
      <c r="B9" s="97" t="s">
        <v>223</v>
      </c>
      <c r="C9" s="98"/>
      <c r="D9" s="98"/>
      <c r="E9" s="98"/>
      <c r="F9" s="98"/>
      <c r="G9" s="98"/>
      <c r="H9" s="98"/>
      <c r="I9" s="98"/>
      <c r="J9" s="98"/>
      <c r="K9" s="99"/>
    </row>
    <row r="10" spans="1:16" ht="30" customHeight="1" x14ac:dyDescent="0.4">
      <c r="A10" s="70"/>
      <c r="B10" s="608" t="s">
        <v>106</v>
      </c>
      <c r="C10" s="608"/>
      <c r="D10" s="608"/>
      <c r="E10" s="608"/>
      <c r="F10" s="608"/>
      <c r="G10" s="608"/>
      <c r="H10" s="608"/>
      <c r="I10" s="95" t="s">
        <v>224</v>
      </c>
      <c r="J10" s="96" t="s">
        <v>225</v>
      </c>
      <c r="K10" s="95" t="s">
        <v>226</v>
      </c>
    </row>
    <row r="11" spans="1:16" ht="30" customHeight="1" x14ac:dyDescent="0.35">
      <c r="A11" s="71"/>
      <c r="B11" s="596" t="s">
        <v>11</v>
      </c>
      <c r="C11" s="596"/>
      <c r="D11" s="596"/>
      <c r="E11" s="596"/>
      <c r="F11" s="596"/>
      <c r="G11" s="596"/>
      <c r="H11" s="596"/>
      <c r="I11" s="100" t="s">
        <v>227</v>
      </c>
      <c r="J11" s="100" t="s">
        <v>228</v>
      </c>
      <c r="K11" s="101"/>
      <c r="N11" t="s">
        <v>229</v>
      </c>
      <c r="P11" t="s">
        <v>229</v>
      </c>
    </row>
    <row r="12" spans="1:16" ht="30" customHeight="1" x14ac:dyDescent="0.35">
      <c r="A12" s="71"/>
      <c r="B12" s="596" t="s">
        <v>120</v>
      </c>
      <c r="C12" s="596"/>
      <c r="D12" s="596"/>
      <c r="E12" s="596"/>
      <c r="F12" s="596"/>
      <c r="G12" s="596"/>
      <c r="H12" s="596"/>
      <c r="I12" s="100" t="s">
        <v>230</v>
      </c>
      <c r="J12" s="100" t="s">
        <v>231</v>
      </c>
      <c r="K12" s="101"/>
      <c r="N12" s="14" t="s">
        <v>232</v>
      </c>
      <c r="P12" t="s">
        <v>228</v>
      </c>
    </row>
    <row r="13" spans="1:16" s="603" customFormat="1" ht="15" customHeight="1" x14ac:dyDescent="0.35"/>
    <row r="14" spans="1:16" ht="30" customHeight="1" x14ac:dyDescent="0.35">
      <c r="B14" s="97" t="s">
        <v>20</v>
      </c>
      <c r="C14" s="98"/>
      <c r="D14" s="98"/>
      <c r="E14" s="98"/>
      <c r="F14" s="98"/>
      <c r="G14" s="98"/>
      <c r="H14" s="98"/>
      <c r="I14" s="98"/>
      <c r="J14" s="98"/>
      <c r="K14" s="99"/>
    </row>
    <row r="15" spans="1:16" ht="30" customHeight="1" x14ac:dyDescent="0.35">
      <c r="B15" s="609" t="s">
        <v>106</v>
      </c>
      <c r="C15" s="609"/>
      <c r="D15" s="609"/>
      <c r="E15" s="609"/>
      <c r="F15" s="609"/>
      <c r="G15" s="609"/>
      <c r="H15" s="609"/>
      <c r="I15" s="80" t="s">
        <v>94</v>
      </c>
      <c r="J15" s="92" t="s">
        <v>225</v>
      </c>
      <c r="K15" s="95" t="s">
        <v>233</v>
      </c>
    </row>
    <row r="16" spans="1:16" ht="30" customHeight="1" x14ac:dyDescent="0.35">
      <c r="B16" s="596" t="s">
        <v>67</v>
      </c>
      <c r="C16" s="596"/>
      <c r="D16" s="596"/>
      <c r="E16" s="596"/>
      <c r="F16" s="596"/>
      <c r="G16" s="596"/>
      <c r="H16" s="596"/>
      <c r="I16" s="100" t="s">
        <v>234</v>
      </c>
      <c r="J16" s="100" t="s">
        <v>231</v>
      </c>
      <c r="K16" s="102"/>
    </row>
    <row r="17" spans="2:16" ht="30" customHeight="1" x14ac:dyDescent="0.35">
      <c r="B17" s="596" t="s">
        <v>68</v>
      </c>
      <c r="C17" s="596"/>
      <c r="D17" s="596"/>
      <c r="E17" s="596"/>
      <c r="F17" s="596"/>
      <c r="G17" s="596"/>
      <c r="H17" s="596"/>
      <c r="I17" s="100" t="s">
        <v>235</v>
      </c>
      <c r="J17" s="100"/>
      <c r="K17" s="102"/>
    </row>
    <row r="18" spans="2:16" ht="30" customHeight="1" x14ac:dyDescent="0.35">
      <c r="B18" s="596" t="s">
        <v>69</v>
      </c>
      <c r="C18" s="596"/>
      <c r="D18" s="596"/>
      <c r="E18" s="596"/>
      <c r="F18" s="596"/>
      <c r="G18" s="596"/>
      <c r="H18" s="596"/>
      <c r="I18" s="100" t="s">
        <v>236</v>
      </c>
      <c r="J18" s="100"/>
      <c r="K18" s="102"/>
    </row>
    <row r="19" spans="2:16" ht="30" customHeight="1" x14ac:dyDescent="0.35">
      <c r="B19" s="596" t="s">
        <v>70</v>
      </c>
      <c r="C19" s="596"/>
      <c r="D19" s="596"/>
      <c r="E19" s="596"/>
      <c r="F19" s="596"/>
      <c r="G19" s="596"/>
      <c r="H19" s="596"/>
      <c r="I19" s="100" t="s">
        <v>235</v>
      </c>
      <c r="J19" s="100" t="s">
        <v>228</v>
      </c>
      <c r="K19" s="102"/>
    </row>
    <row r="20" spans="2:16" ht="30" customHeight="1" x14ac:dyDescent="0.35">
      <c r="B20" s="596" t="s">
        <v>42</v>
      </c>
      <c r="C20" s="596"/>
      <c r="D20" s="596"/>
      <c r="E20" s="596"/>
      <c r="F20" s="596"/>
      <c r="G20" s="596"/>
      <c r="H20" s="596"/>
      <c r="I20" s="100" t="s">
        <v>234</v>
      </c>
      <c r="J20" s="100"/>
      <c r="K20" s="102"/>
    </row>
    <row r="21" spans="2:16" ht="30" customHeight="1" x14ac:dyDescent="0.35">
      <c r="B21" s="596" t="s">
        <v>47</v>
      </c>
      <c r="C21" s="596"/>
      <c r="D21" s="596"/>
      <c r="E21" s="596"/>
      <c r="F21" s="596"/>
      <c r="G21" s="596"/>
      <c r="H21" s="596"/>
      <c r="I21" s="100" t="s">
        <v>230</v>
      </c>
      <c r="J21" s="100"/>
      <c r="K21" s="102"/>
    </row>
    <row r="22" spans="2:16" ht="30" customHeight="1" x14ac:dyDescent="0.35">
      <c r="B22" s="596" t="s">
        <v>55</v>
      </c>
      <c r="C22" s="596"/>
      <c r="D22" s="596"/>
      <c r="E22" s="596"/>
      <c r="F22" s="596"/>
      <c r="G22" s="596"/>
      <c r="H22" s="596"/>
      <c r="I22" s="100" t="s">
        <v>227</v>
      </c>
      <c r="J22" s="100"/>
      <c r="K22" s="102"/>
    </row>
    <row r="23" spans="2:16" s="604" customFormat="1" ht="15" customHeight="1" x14ac:dyDescent="0.35"/>
    <row r="24" spans="2:16" s="604" customFormat="1" ht="14.5" x14ac:dyDescent="0.35"/>
    <row r="25" spans="2:16" ht="30" customHeight="1" x14ac:dyDescent="0.35">
      <c r="B25" s="597" t="s">
        <v>237</v>
      </c>
      <c r="C25" s="598"/>
      <c r="D25" s="598"/>
      <c r="E25" s="598"/>
      <c r="F25" s="598"/>
      <c r="G25" s="598"/>
      <c r="H25" s="598"/>
      <c r="I25" s="598"/>
      <c r="J25" s="598"/>
      <c r="K25" s="599"/>
    </row>
    <row r="26" spans="2:16" s="13" customFormat="1" ht="150" customHeight="1" x14ac:dyDescent="0.35">
      <c r="B26" s="600"/>
      <c r="C26" s="601"/>
      <c r="D26" s="601"/>
      <c r="E26" s="601"/>
      <c r="F26" s="601"/>
      <c r="G26" s="601"/>
      <c r="H26" s="601"/>
      <c r="I26" s="601"/>
      <c r="J26" s="601"/>
      <c r="K26" s="602"/>
      <c r="M26"/>
      <c r="N26"/>
      <c r="O26"/>
      <c r="P26"/>
    </row>
    <row r="27" spans="2:16" s="13" customFormat="1" ht="14.5" hidden="1" x14ac:dyDescent="0.35">
      <c r="J27" s="91"/>
      <c r="M27"/>
      <c r="N27"/>
      <c r="O27"/>
      <c r="P27"/>
    </row>
    <row r="28" spans="2:16" ht="15" customHeight="1" x14ac:dyDescent="0.35">
      <c r="B28" s="13"/>
      <c r="C28" s="13"/>
      <c r="D28" s="13"/>
      <c r="E28" s="13"/>
      <c r="F28" s="13"/>
      <c r="G28" s="13"/>
      <c r="H28" s="13"/>
      <c r="I28" s="13"/>
      <c r="J28" s="91"/>
      <c r="K28" s="13"/>
      <c r="M28" s="13"/>
      <c r="N28" s="13"/>
      <c r="O28" s="13"/>
      <c r="P28" s="13"/>
    </row>
    <row r="29" spans="2:16" ht="15" hidden="1" customHeight="1" x14ac:dyDescent="0.35">
      <c r="B29" s="13"/>
      <c r="C29" s="13"/>
      <c r="D29" s="13"/>
      <c r="E29" s="13"/>
      <c r="F29" s="13"/>
      <c r="G29" s="13"/>
      <c r="H29" s="13"/>
      <c r="I29" s="13"/>
      <c r="J29" s="91"/>
      <c r="K29" s="13"/>
      <c r="M29" s="13"/>
      <c r="N29" s="13"/>
      <c r="O29" s="13"/>
      <c r="P29" s="13"/>
    </row>
    <row r="30" spans="2:16" ht="15" hidden="1" customHeight="1" x14ac:dyDescent="0.35">
      <c r="B30" s="13"/>
      <c r="C30" s="13"/>
      <c r="D30" s="13"/>
      <c r="E30" s="13"/>
      <c r="F30" s="13"/>
      <c r="G30" s="13"/>
      <c r="H30" s="13"/>
      <c r="I30" s="13"/>
      <c r="J30" s="91"/>
      <c r="K30" s="13"/>
      <c r="M30" s="13"/>
      <c r="N30" s="13"/>
      <c r="O30" s="13"/>
      <c r="P30" s="13"/>
    </row>
    <row r="31" spans="2:16" ht="15" hidden="1" customHeight="1" x14ac:dyDescent="0.35">
      <c r="B31" s="13"/>
      <c r="C31" s="13"/>
      <c r="D31" s="13"/>
      <c r="E31" s="13"/>
      <c r="F31" s="13"/>
      <c r="G31" s="13"/>
      <c r="H31" s="13"/>
      <c r="I31" s="13"/>
      <c r="J31" s="91"/>
      <c r="K31" s="13"/>
      <c r="M31" s="13"/>
      <c r="N31" s="13"/>
      <c r="O31" s="13"/>
      <c r="P31" s="13"/>
    </row>
    <row r="32" spans="2:16" ht="15" hidden="1" customHeight="1" x14ac:dyDescent="0.35">
      <c r="B32" s="13"/>
      <c r="C32" s="13"/>
      <c r="D32" s="13"/>
      <c r="E32" s="13"/>
      <c r="F32" s="13"/>
      <c r="G32" s="13"/>
      <c r="H32" s="13"/>
      <c r="I32" s="13"/>
      <c r="J32" s="91"/>
      <c r="K32" s="13"/>
      <c r="M32" s="13"/>
      <c r="N32" s="13"/>
      <c r="O32" s="13"/>
      <c r="P32" s="13"/>
    </row>
    <row r="33" spans="2:16" ht="15" hidden="1" customHeight="1" x14ac:dyDescent="0.35">
      <c r="B33" s="13"/>
      <c r="C33" s="13"/>
      <c r="D33" s="13"/>
      <c r="E33" s="13"/>
      <c r="F33" s="13"/>
      <c r="G33" s="13"/>
      <c r="H33" s="13"/>
      <c r="I33" s="13"/>
      <c r="J33" s="91"/>
      <c r="K33" s="13"/>
      <c r="M33" s="13"/>
      <c r="N33" s="13"/>
      <c r="O33" s="13"/>
      <c r="P33" s="13"/>
    </row>
    <row r="34" spans="2:16" ht="15" hidden="1" customHeight="1" x14ac:dyDescent="0.35">
      <c r="B34" s="13"/>
      <c r="C34" s="13"/>
      <c r="D34" s="13"/>
      <c r="E34" s="13"/>
      <c r="F34" s="13"/>
      <c r="G34" s="13"/>
      <c r="H34" s="13"/>
      <c r="I34" s="13"/>
      <c r="J34" s="91"/>
      <c r="K34" s="13"/>
      <c r="M34" s="13"/>
      <c r="N34" s="13"/>
      <c r="O34" s="13"/>
      <c r="P34" s="13"/>
    </row>
    <row r="35" spans="2:16" ht="15" hidden="1" customHeight="1" x14ac:dyDescent="0.35">
      <c r="B35" s="13"/>
      <c r="C35" s="13"/>
      <c r="D35" s="13"/>
      <c r="E35" s="13"/>
      <c r="F35" s="13"/>
      <c r="G35" s="13"/>
      <c r="H35" s="13"/>
      <c r="I35" s="13"/>
      <c r="J35" s="91"/>
      <c r="K35" s="13"/>
      <c r="M35" s="13"/>
      <c r="N35" s="13"/>
      <c r="O35" s="13"/>
      <c r="P35" s="13"/>
    </row>
    <row r="36" spans="2:16" ht="15" hidden="1" customHeight="1" x14ac:dyDescent="0.35">
      <c r="B36" s="13"/>
      <c r="C36" s="13"/>
      <c r="D36" s="13"/>
      <c r="E36" s="13"/>
      <c r="F36" s="13"/>
      <c r="G36" s="13"/>
      <c r="H36" s="13"/>
      <c r="I36" s="13"/>
      <c r="J36" s="91"/>
      <c r="K36" s="13"/>
      <c r="M36" s="13"/>
      <c r="N36" s="13"/>
      <c r="O36" s="13"/>
      <c r="P36" s="13"/>
    </row>
    <row r="37" spans="2:16" ht="15" hidden="1" customHeight="1" x14ac:dyDescent="0.35">
      <c r="B37" s="13"/>
      <c r="C37" s="13"/>
      <c r="D37" s="13"/>
      <c r="E37" s="13"/>
      <c r="F37" s="13"/>
      <c r="G37" s="13"/>
      <c r="H37" s="13"/>
      <c r="I37" s="13"/>
      <c r="J37" s="91"/>
      <c r="K37" s="13"/>
      <c r="M37" s="13"/>
      <c r="N37" s="13"/>
      <c r="O37" s="13"/>
      <c r="P37" s="13"/>
    </row>
    <row r="38" spans="2:16" ht="15" hidden="1" customHeight="1" x14ac:dyDescent="0.35">
      <c r="B38" s="13"/>
      <c r="C38" s="13"/>
      <c r="D38" s="13"/>
      <c r="E38" s="13"/>
      <c r="F38" s="13"/>
      <c r="G38" s="13"/>
      <c r="H38" s="13"/>
      <c r="I38" s="13"/>
      <c r="J38" s="91"/>
      <c r="K38" s="13"/>
      <c r="M38" s="13"/>
      <c r="N38" s="13"/>
      <c r="O38" s="13"/>
      <c r="P38" s="13"/>
    </row>
    <row r="39" spans="2:16" ht="15" hidden="1" customHeight="1" x14ac:dyDescent="0.35">
      <c r="B39" s="13"/>
      <c r="C39" s="13"/>
      <c r="D39" s="13"/>
      <c r="E39" s="13"/>
      <c r="F39" s="13"/>
      <c r="G39" s="13"/>
      <c r="H39" s="13"/>
      <c r="I39" s="13"/>
      <c r="J39" s="91"/>
      <c r="K39" s="13"/>
      <c r="M39" s="13"/>
      <c r="N39" s="13"/>
      <c r="O39" s="13"/>
      <c r="P39" s="13"/>
    </row>
  </sheetData>
  <sheetProtection algorithmName="SHA-512" hashValue="grnsjSXremwprMtoXd0KkDoQ7WSGCCDk6DZjjeJBdFh22Sg1NWkUC0lpwYGnMknP+SoO6Yuc+bGY3aHV51sKVA==" saltValue="0G2qHACORuu8T7J6W6xr0Q==" spinCount="100000" sheet="1" selectLockedCells="1"/>
  <mergeCells count="21">
    <mergeCell ref="A13:XFD13"/>
    <mergeCell ref="A23:XFD24"/>
    <mergeCell ref="B2:K2"/>
    <mergeCell ref="B4:F4"/>
    <mergeCell ref="G4:K4"/>
    <mergeCell ref="B5:F5"/>
    <mergeCell ref="G5:K5"/>
    <mergeCell ref="B7:K7"/>
    <mergeCell ref="B10:H10"/>
    <mergeCell ref="B11:H11"/>
    <mergeCell ref="B12:H12"/>
    <mergeCell ref="B16:H16"/>
    <mergeCell ref="B15:H15"/>
    <mergeCell ref="B19:H19"/>
    <mergeCell ref="B18:H18"/>
    <mergeCell ref="B17:H17"/>
    <mergeCell ref="B20:H20"/>
    <mergeCell ref="B22:H22"/>
    <mergeCell ref="B25:K25"/>
    <mergeCell ref="B26:K26"/>
    <mergeCell ref="B21:H21"/>
  </mergeCells>
  <conditionalFormatting sqref="I1:I12 I14:I22 I25:I1048576">
    <cfRule type="containsText" dxfId="24" priority="3" operator="containsText" text="5">
      <formula>NOT(ISERROR(SEARCH("5",I1)))</formula>
    </cfRule>
    <cfRule type="containsText" dxfId="23" priority="4" operator="containsText" text="4">
      <formula>NOT(ISERROR(SEARCH("4",I1)))</formula>
    </cfRule>
    <cfRule type="containsText" dxfId="22" priority="5" operator="containsText" text="3">
      <formula>NOT(ISERROR(SEARCH("3",I1)))</formula>
    </cfRule>
    <cfRule type="containsText" dxfId="21" priority="6" operator="containsText" text="1">
      <formula>NOT(ISERROR(SEARCH("1",I1)))</formula>
    </cfRule>
    <cfRule type="containsText" dxfId="20" priority="7" operator="containsText" text="2">
      <formula>NOT(ISERROR(SEARCH("2",I1)))</formula>
    </cfRule>
  </conditionalFormatting>
  <conditionalFormatting sqref="J1:J12 J14:J22 J25:J1048576">
    <cfRule type="cellIs" dxfId="19" priority="2" operator="equal">
      <formula>"Yes"</formula>
    </cfRule>
  </conditionalFormatting>
  <conditionalFormatting sqref="J11:J12 J16:J22">
    <cfRule type="cellIs" dxfId="18" priority="1" operator="equal">
      <formula>"No"</formula>
    </cfRule>
  </conditionalFormatting>
  <dataValidations count="2">
    <dataValidation type="list" allowBlank="1" showInputMessage="1" showErrorMessage="1" sqref="I1:I12 I14:I22 I25:I1048576" xr:uid="{462D1C06-7E7A-4EEF-B919-9C18DA085FF7}">
      <formula1>Assurance</formula1>
    </dataValidation>
    <dataValidation type="list" allowBlank="1" showInputMessage="1" showErrorMessage="1" sqref="J1:J12 J14:J22 J25:J1048576" xr:uid="{5FA9AE3C-3C0F-40EE-B864-35ABD239C79E}">
      <formula1>"Yes,No"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66FC5-13B6-4EA1-9EF7-E1FA67DEE27F}">
  <sheetPr>
    <tabColor rgb="FFC00000"/>
    <pageSetUpPr autoPageBreaks="0"/>
  </sheetPr>
  <dimension ref="A1:AE127"/>
  <sheetViews>
    <sheetView topLeftCell="R1" zoomScale="85" zoomScaleNormal="85" workbookViewId="0">
      <selection activeCell="A5" sqref="A1:XFD1048576"/>
    </sheetView>
  </sheetViews>
  <sheetFormatPr defaultRowHeight="15.65" customHeight="1" x14ac:dyDescent="0.35"/>
  <cols>
    <col min="1" max="1" width="13.81640625" customWidth="1"/>
    <col min="2" max="2" width="33" customWidth="1"/>
    <col min="3" max="3" width="27.26953125" hidden="1" customWidth="1"/>
    <col min="4" max="5" width="48.26953125" hidden="1" customWidth="1"/>
    <col min="6" max="6" width="13.81640625" customWidth="1"/>
    <col min="7" max="7" width="14.26953125" customWidth="1"/>
    <col min="8" max="8" width="29.453125" style="37" customWidth="1"/>
    <col min="9" max="9" width="39" style="37" customWidth="1"/>
    <col min="10" max="12" width="35.1796875" customWidth="1"/>
    <col min="13" max="13" width="15" customWidth="1"/>
    <col min="14" max="20" width="15" style="37" customWidth="1"/>
    <col min="23" max="23" width="16" customWidth="1"/>
    <col min="25" max="25" width="22" customWidth="1"/>
    <col min="31" max="31" width="42.54296875" customWidth="1"/>
  </cols>
  <sheetData>
    <row r="1" spans="1:31" ht="15.65" customHeight="1" x14ac:dyDescent="0.35">
      <c r="A1" t="s">
        <v>238</v>
      </c>
      <c r="N1" s="37" t="s">
        <v>239</v>
      </c>
    </row>
    <row r="2" spans="1:31" ht="15.65" customHeight="1" x14ac:dyDescent="0.35">
      <c r="B2" t="s">
        <v>75</v>
      </c>
      <c r="G2" s="37" t="s">
        <v>240</v>
      </c>
      <c r="H2" s="38" t="s">
        <v>241</v>
      </c>
      <c r="I2" s="37" t="s">
        <v>242</v>
      </c>
      <c r="J2" t="s">
        <v>243</v>
      </c>
      <c r="K2" t="s">
        <v>244</v>
      </c>
      <c r="M2" t="s">
        <v>102</v>
      </c>
      <c r="N2" s="52" t="s">
        <v>245</v>
      </c>
      <c r="O2" s="53" t="s">
        <v>246</v>
      </c>
      <c r="P2" s="53" t="s">
        <v>247</v>
      </c>
      <c r="Q2" s="53" t="s">
        <v>248</v>
      </c>
      <c r="R2" s="53" t="s">
        <v>249</v>
      </c>
      <c r="S2" s="53" t="s">
        <v>250</v>
      </c>
      <c r="T2" s="54" t="s">
        <v>251</v>
      </c>
      <c r="W2" s="41" t="s">
        <v>102</v>
      </c>
      <c r="X2" s="42" t="s">
        <v>252</v>
      </c>
      <c r="Y2" s="41" t="s">
        <v>253</v>
      </c>
      <c r="Z2" s="41" t="s">
        <v>102</v>
      </c>
      <c r="AA2" s="42" t="s">
        <v>252</v>
      </c>
      <c r="AB2" s="41" t="s">
        <v>253</v>
      </c>
      <c r="AE2" t="s">
        <v>254</v>
      </c>
    </row>
    <row r="3" spans="1:31" ht="15.65" customHeight="1" x14ac:dyDescent="0.35">
      <c r="B3" s="14" t="s">
        <v>227</v>
      </c>
      <c r="C3" s="14" t="s">
        <v>255</v>
      </c>
      <c r="D3" s="14" t="s">
        <v>256</v>
      </c>
      <c r="E3" s="14"/>
      <c r="G3">
        <v>1</v>
      </c>
      <c r="H3" s="37" t="s">
        <v>227</v>
      </c>
      <c r="I3" s="37" t="s">
        <v>257</v>
      </c>
      <c r="J3" s="48" t="s">
        <v>258</v>
      </c>
      <c r="K3" s="106"/>
      <c r="L3" s="106"/>
      <c r="M3" s="52" t="s">
        <v>245</v>
      </c>
      <c r="N3" s="47" t="s">
        <v>259</v>
      </c>
      <c r="O3" s="48" t="s">
        <v>260</v>
      </c>
      <c r="P3" s="48" t="s">
        <v>261</v>
      </c>
      <c r="Q3" s="48" t="s">
        <v>262</v>
      </c>
      <c r="R3" s="48" t="s">
        <v>263</v>
      </c>
      <c r="S3" s="48" t="s">
        <v>264</v>
      </c>
      <c r="T3" s="48" t="s">
        <v>265</v>
      </c>
      <c r="W3" s="43" t="s">
        <v>245</v>
      </c>
      <c r="X3" s="44" t="s">
        <v>266</v>
      </c>
      <c r="Y3" s="43" t="s">
        <v>267</v>
      </c>
      <c r="Z3" s="43" t="s">
        <v>245</v>
      </c>
      <c r="AA3" s="44" t="s">
        <v>266</v>
      </c>
      <c r="AB3" s="43" t="s">
        <v>267</v>
      </c>
      <c r="AE3" s="48" t="s">
        <v>258</v>
      </c>
    </row>
    <row r="4" spans="1:31" ht="15.65" customHeight="1" x14ac:dyDescent="0.35">
      <c r="B4" s="15" t="s">
        <v>230</v>
      </c>
      <c r="C4" s="15" t="s">
        <v>268</v>
      </c>
      <c r="D4" s="15" t="s">
        <v>269</v>
      </c>
      <c r="E4" s="15"/>
      <c r="G4">
        <v>2</v>
      </c>
      <c r="H4" s="37" t="s">
        <v>230</v>
      </c>
      <c r="I4" s="37" t="s">
        <v>270</v>
      </c>
      <c r="J4" s="48" t="s">
        <v>262</v>
      </c>
      <c r="K4" s="106" t="s">
        <v>271</v>
      </c>
      <c r="L4" s="106"/>
      <c r="M4" s="53" t="s">
        <v>246</v>
      </c>
      <c r="N4" s="48" t="s">
        <v>272</v>
      </c>
      <c r="O4" s="48" t="s">
        <v>273</v>
      </c>
      <c r="P4" s="48" t="s">
        <v>274</v>
      </c>
      <c r="Q4" s="48" t="s">
        <v>275</v>
      </c>
      <c r="R4" s="48" t="s">
        <v>276</v>
      </c>
      <c r="S4" s="48" t="s">
        <v>277</v>
      </c>
      <c r="T4" s="48" t="s">
        <v>278</v>
      </c>
      <c r="W4" s="45" t="s">
        <v>245</v>
      </c>
      <c r="X4" s="46" t="s">
        <v>279</v>
      </c>
      <c r="Y4" s="45" t="s">
        <v>280</v>
      </c>
      <c r="Z4" s="45" t="s">
        <v>245</v>
      </c>
      <c r="AA4" s="46" t="s">
        <v>279</v>
      </c>
      <c r="AB4" s="45" t="s">
        <v>280</v>
      </c>
      <c r="AE4" t="s">
        <v>281</v>
      </c>
    </row>
    <row r="5" spans="1:31" ht="15.65" customHeight="1" x14ac:dyDescent="0.35">
      <c r="B5" s="16" t="s">
        <v>234</v>
      </c>
      <c r="C5" s="16" t="s">
        <v>282</v>
      </c>
      <c r="D5" s="16" t="s">
        <v>283</v>
      </c>
      <c r="E5" s="16"/>
      <c r="G5">
        <v>3</v>
      </c>
      <c r="H5" s="37" t="s">
        <v>234</v>
      </c>
      <c r="I5" s="37" t="s">
        <v>284</v>
      </c>
      <c r="J5" s="48" t="s">
        <v>263</v>
      </c>
      <c r="K5" s="106" t="s">
        <v>285</v>
      </c>
      <c r="L5" s="106"/>
      <c r="M5" s="53" t="s">
        <v>247</v>
      </c>
      <c r="N5" s="48" t="s">
        <v>286</v>
      </c>
      <c r="O5" s="48" t="s">
        <v>287</v>
      </c>
      <c r="P5" s="48" t="s">
        <v>288</v>
      </c>
      <c r="Q5" s="48" t="s">
        <v>289</v>
      </c>
      <c r="R5" s="48" t="s">
        <v>290</v>
      </c>
      <c r="S5" s="48" t="s">
        <v>291</v>
      </c>
      <c r="T5" s="48" t="s">
        <v>292</v>
      </c>
      <c r="W5" s="45" t="s">
        <v>245</v>
      </c>
      <c r="X5" s="46" t="s">
        <v>293</v>
      </c>
      <c r="Y5" s="45" t="s">
        <v>294</v>
      </c>
      <c r="Z5" s="45" t="s">
        <v>245</v>
      </c>
      <c r="AA5" s="46" t="s">
        <v>293</v>
      </c>
      <c r="AB5" s="45" t="s">
        <v>294</v>
      </c>
      <c r="AE5" t="s">
        <v>295</v>
      </c>
    </row>
    <row r="6" spans="1:31" ht="15.65" customHeight="1" x14ac:dyDescent="0.35">
      <c r="B6" s="17" t="s">
        <v>235</v>
      </c>
      <c r="C6" s="17" t="s">
        <v>296</v>
      </c>
      <c r="D6" s="17" t="s">
        <v>297</v>
      </c>
      <c r="E6" s="17"/>
      <c r="G6">
        <v>4</v>
      </c>
      <c r="H6" s="37" t="s">
        <v>235</v>
      </c>
      <c r="I6" s="37" t="s">
        <v>298</v>
      </c>
      <c r="J6" s="48" t="s">
        <v>264</v>
      </c>
      <c r="K6" s="106" t="s">
        <v>299</v>
      </c>
      <c r="L6" s="106"/>
      <c r="M6" s="53" t="s">
        <v>248</v>
      </c>
      <c r="N6" s="48" t="s">
        <v>300</v>
      </c>
      <c r="O6" s="48" t="s">
        <v>301</v>
      </c>
      <c r="P6" s="48" t="s">
        <v>302</v>
      </c>
      <c r="Q6" s="48" t="s">
        <v>303</v>
      </c>
      <c r="R6" s="48" t="s">
        <v>304</v>
      </c>
      <c r="S6" s="48" t="s">
        <v>305</v>
      </c>
      <c r="T6" s="48" t="s">
        <v>306</v>
      </c>
      <c r="W6" s="45" t="s">
        <v>246</v>
      </c>
      <c r="X6" s="46" t="s">
        <v>307</v>
      </c>
      <c r="Y6" s="45" t="s">
        <v>308</v>
      </c>
      <c r="Z6" s="45" t="s">
        <v>246</v>
      </c>
      <c r="AA6" s="46" t="s">
        <v>307</v>
      </c>
      <c r="AB6" s="45" t="s">
        <v>308</v>
      </c>
      <c r="AE6" t="s">
        <v>309</v>
      </c>
    </row>
    <row r="7" spans="1:31" ht="15.65" customHeight="1" x14ac:dyDescent="0.35">
      <c r="B7" s="18" t="s">
        <v>310</v>
      </c>
      <c r="C7" s="18" t="s">
        <v>311</v>
      </c>
      <c r="D7" s="18" t="s">
        <v>312</v>
      </c>
      <c r="E7" s="18"/>
      <c r="G7">
        <v>5</v>
      </c>
      <c r="H7" s="37" t="s">
        <v>236</v>
      </c>
      <c r="I7" s="37" t="s">
        <v>313</v>
      </c>
      <c r="J7" s="48" t="s">
        <v>260</v>
      </c>
      <c r="K7" s="106" t="s">
        <v>314</v>
      </c>
      <c r="L7" s="106"/>
      <c r="M7" s="53" t="s">
        <v>249</v>
      </c>
      <c r="N7" s="48" t="s">
        <v>315</v>
      </c>
      <c r="O7" s="48" t="s">
        <v>316</v>
      </c>
      <c r="P7" s="48" t="s">
        <v>317</v>
      </c>
      <c r="Q7" s="48" t="s">
        <v>318</v>
      </c>
      <c r="R7" s="48" t="s">
        <v>319</v>
      </c>
      <c r="S7" s="48" t="s">
        <v>320</v>
      </c>
      <c r="T7" s="48" t="s">
        <v>321</v>
      </c>
      <c r="W7" s="45" t="s">
        <v>246</v>
      </c>
      <c r="X7" s="46" t="s">
        <v>322</v>
      </c>
      <c r="Y7" s="45" t="s">
        <v>323</v>
      </c>
      <c r="Z7" s="45" t="s">
        <v>246</v>
      </c>
      <c r="AA7" s="46" t="s">
        <v>322</v>
      </c>
      <c r="AB7" s="45" t="s">
        <v>323</v>
      </c>
      <c r="AE7" t="s">
        <v>324</v>
      </c>
    </row>
    <row r="8" spans="1:31" ht="15.65" customHeight="1" x14ac:dyDescent="0.35">
      <c r="J8" s="48" t="s">
        <v>275</v>
      </c>
      <c r="K8" s="106" t="s">
        <v>325</v>
      </c>
      <c r="L8" s="106"/>
      <c r="M8" s="53" t="s">
        <v>250</v>
      </c>
      <c r="N8" s="48" t="s">
        <v>326</v>
      </c>
      <c r="O8" s="49" t="s">
        <v>327</v>
      </c>
      <c r="P8" s="48" t="s">
        <v>328</v>
      </c>
      <c r="Q8" s="48" t="s">
        <v>329</v>
      </c>
      <c r="R8" s="48" t="s">
        <v>330</v>
      </c>
      <c r="S8" s="48" t="s">
        <v>331</v>
      </c>
      <c r="T8" s="48" t="s">
        <v>332</v>
      </c>
      <c r="W8" s="45" t="s">
        <v>246</v>
      </c>
      <c r="X8" s="46" t="s">
        <v>333</v>
      </c>
      <c r="Y8" s="45" t="s">
        <v>334</v>
      </c>
      <c r="Z8" s="45" t="s">
        <v>246</v>
      </c>
      <c r="AA8" s="46" t="s">
        <v>333</v>
      </c>
      <c r="AB8" s="45" t="s">
        <v>334</v>
      </c>
      <c r="AE8" t="s">
        <v>280</v>
      </c>
    </row>
    <row r="9" spans="1:31" ht="15.65" customHeight="1" x14ac:dyDescent="0.35">
      <c r="J9" s="48" t="s">
        <v>273</v>
      </c>
      <c r="K9" s="106" t="s">
        <v>335</v>
      </c>
      <c r="L9" s="106"/>
      <c r="M9" s="54" t="s">
        <v>251</v>
      </c>
      <c r="N9" s="48" t="s">
        <v>336</v>
      </c>
      <c r="O9" s="48" t="s">
        <v>337</v>
      </c>
      <c r="P9" s="48" t="s">
        <v>338</v>
      </c>
      <c r="Q9" s="48" t="s">
        <v>339</v>
      </c>
      <c r="R9" s="48" t="s">
        <v>340</v>
      </c>
      <c r="S9" s="48" t="s">
        <v>341</v>
      </c>
      <c r="T9" s="48" t="s">
        <v>342</v>
      </c>
      <c r="W9" s="45" t="s">
        <v>246</v>
      </c>
      <c r="X9" s="46" t="s">
        <v>343</v>
      </c>
      <c r="Y9" s="45" t="s">
        <v>344</v>
      </c>
      <c r="Z9" s="45" t="s">
        <v>246</v>
      </c>
      <c r="AA9" s="46" t="s">
        <v>343</v>
      </c>
      <c r="AB9" s="45" t="s">
        <v>344</v>
      </c>
      <c r="AE9" t="s">
        <v>345</v>
      </c>
    </row>
    <row r="10" spans="1:31" ht="15.65" customHeight="1" x14ac:dyDescent="0.35">
      <c r="J10" s="47" t="s">
        <v>259</v>
      </c>
      <c r="K10" s="106" t="s">
        <v>346</v>
      </c>
      <c r="L10" s="51"/>
      <c r="M10" s="51"/>
      <c r="N10" s="48" t="s">
        <v>347</v>
      </c>
      <c r="O10" s="48" t="s">
        <v>348</v>
      </c>
      <c r="P10" s="48" t="s">
        <v>349</v>
      </c>
      <c r="Q10" s="48" t="s">
        <v>350</v>
      </c>
      <c r="R10" s="48" t="s">
        <v>351</v>
      </c>
      <c r="S10" s="48" t="s">
        <v>352</v>
      </c>
      <c r="T10" s="48" t="s">
        <v>353</v>
      </c>
      <c r="W10" s="45" t="s">
        <v>247</v>
      </c>
      <c r="X10" s="46" t="s">
        <v>354</v>
      </c>
      <c r="Y10" s="45" t="s">
        <v>355</v>
      </c>
      <c r="Z10" s="45" t="s">
        <v>247</v>
      </c>
      <c r="AA10" s="46" t="s">
        <v>354</v>
      </c>
      <c r="AB10" s="45" t="s">
        <v>355</v>
      </c>
      <c r="AE10" t="s">
        <v>356</v>
      </c>
    </row>
    <row r="11" spans="1:31" ht="15.65" customHeight="1" x14ac:dyDescent="0.35">
      <c r="J11" s="48" t="s">
        <v>261</v>
      </c>
      <c r="K11" s="106" t="s">
        <v>357</v>
      </c>
      <c r="L11" s="51"/>
      <c r="M11" s="51"/>
      <c r="N11" s="48" t="s">
        <v>358</v>
      </c>
      <c r="O11" s="48" t="s">
        <v>359</v>
      </c>
      <c r="P11" s="48" t="s">
        <v>360</v>
      </c>
      <c r="Q11" s="49" t="s">
        <v>361</v>
      </c>
      <c r="R11" s="48" t="s">
        <v>362</v>
      </c>
      <c r="S11" s="48" t="s">
        <v>363</v>
      </c>
      <c r="T11" s="48" t="s">
        <v>364</v>
      </c>
      <c r="W11" s="45" t="s">
        <v>247</v>
      </c>
      <c r="X11" s="46" t="s">
        <v>365</v>
      </c>
      <c r="Y11" s="45" t="s">
        <v>295</v>
      </c>
      <c r="Z11" s="45" t="s">
        <v>247</v>
      </c>
      <c r="AA11" s="46" t="s">
        <v>365</v>
      </c>
      <c r="AB11" s="45" t="s">
        <v>295</v>
      </c>
      <c r="AE11" t="s">
        <v>366</v>
      </c>
    </row>
    <row r="12" spans="1:31" ht="15.65" customHeight="1" x14ac:dyDescent="0.35">
      <c r="J12" s="48" t="s">
        <v>276</v>
      </c>
      <c r="K12" s="106" t="s">
        <v>367</v>
      </c>
      <c r="L12" s="51"/>
      <c r="M12" s="51"/>
      <c r="N12" s="48" t="s">
        <v>368</v>
      </c>
      <c r="O12" s="48" t="s">
        <v>369</v>
      </c>
      <c r="P12" s="48" t="s">
        <v>370</v>
      </c>
      <c r="Q12" s="48" t="s">
        <v>371</v>
      </c>
      <c r="R12" s="48" t="s">
        <v>372</v>
      </c>
      <c r="S12" s="48" t="s">
        <v>373</v>
      </c>
      <c r="T12" s="48" t="s">
        <v>374</v>
      </c>
      <c r="W12" s="45" t="s">
        <v>247</v>
      </c>
      <c r="X12" s="46" t="s">
        <v>375</v>
      </c>
      <c r="Y12" s="45" t="s">
        <v>376</v>
      </c>
      <c r="Z12" s="45" t="s">
        <v>247</v>
      </c>
      <c r="AA12" s="46" t="s">
        <v>375</v>
      </c>
      <c r="AB12" s="45" t="s">
        <v>376</v>
      </c>
      <c r="AE12" t="s">
        <v>376</v>
      </c>
    </row>
    <row r="13" spans="1:31" ht="15.65" customHeight="1" x14ac:dyDescent="0.35">
      <c r="J13" s="48" t="s">
        <v>290</v>
      </c>
      <c r="K13" s="106" t="s">
        <v>377</v>
      </c>
      <c r="L13" s="51"/>
      <c r="M13" s="51"/>
      <c r="N13" s="48" t="s">
        <v>378</v>
      </c>
      <c r="O13" s="48" t="s">
        <v>379</v>
      </c>
      <c r="P13" s="48" t="s">
        <v>380</v>
      </c>
      <c r="Q13" s="48" t="s">
        <v>381</v>
      </c>
      <c r="R13" s="48" t="s">
        <v>382</v>
      </c>
      <c r="S13" s="48" t="s">
        <v>383</v>
      </c>
      <c r="T13" s="48" t="s">
        <v>384</v>
      </c>
      <c r="W13" s="45" t="s">
        <v>247</v>
      </c>
      <c r="X13" s="46" t="s">
        <v>385</v>
      </c>
      <c r="Y13" s="45" t="s">
        <v>386</v>
      </c>
      <c r="Z13" s="45" t="s">
        <v>247</v>
      </c>
      <c r="AA13" s="46" t="s">
        <v>385</v>
      </c>
      <c r="AB13" s="45" t="s">
        <v>386</v>
      </c>
      <c r="AE13" t="s">
        <v>387</v>
      </c>
    </row>
    <row r="14" spans="1:31" ht="15.65" customHeight="1" x14ac:dyDescent="0.35">
      <c r="J14" s="48" t="s">
        <v>289</v>
      </c>
      <c r="K14" s="106" t="s">
        <v>388</v>
      </c>
      <c r="L14" s="51"/>
      <c r="M14" s="51"/>
      <c r="N14" s="48" t="s">
        <v>389</v>
      </c>
      <c r="O14" s="48" t="s">
        <v>390</v>
      </c>
      <c r="P14" s="48" t="s">
        <v>391</v>
      </c>
      <c r="Q14" s="48" t="s">
        <v>392</v>
      </c>
      <c r="R14" s="49" t="s">
        <v>393</v>
      </c>
      <c r="S14" s="48" t="s">
        <v>394</v>
      </c>
      <c r="T14" s="49" t="s">
        <v>395</v>
      </c>
      <c r="W14" s="45" t="s">
        <v>247</v>
      </c>
      <c r="X14" s="46" t="s">
        <v>396</v>
      </c>
      <c r="Y14" s="45" t="s">
        <v>397</v>
      </c>
      <c r="Z14" s="45" t="s">
        <v>247</v>
      </c>
      <c r="AA14" s="46" t="s">
        <v>396</v>
      </c>
      <c r="AB14" s="45" t="s">
        <v>397</v>
      </c>
      <c r="AE14" t="s">
        <v>398</v>
      </c>
    </row>
    <row r="15" spans="1:31" ht="15.65" customHeight="1" x14ac:dyDescent="0.35">
      <c r="J15" s="48" t="s">
        <v>277</v>
      </c>
      <c r="K15" s="106" t="s">
        <v>399</v>
      </c>
      <c r="L15" s="51"/>
      <c r="M15" s="51"/>
      <c r="N15" s="48" t="s">
        <v>400</v>
      </c>
      <c r="O15" s="48" t="s">
        <v>401</v>
      </c>
      <c r="P15" s="49" t="s">
        <v>402</v>
      </c>
      <c r="Q15" s="48" t="s">
        <v>403</v>
      </c>
      <c r="R15" s="48" t="s">
        <v>404</v>
      </c>
      <c r="S15" s="48" t="s">
        <v>405</v>
      </c>
      <c r="T15" s="50" t="s">
        <v>406</v>
      </c>
      <c r="W15" s="45" t="s">
        <v>247</v>
      </c>
      <c r="X15" s="46" t="s">
        <v>407</v>
      </c>
      <c r="Y15" s="45" t="s">
        <v>408</v>
      </c>
      <c r="Z15" s="45" t="s">
        <v>247</v>
      </c>
      <c r="AA15" s="46" t="s">
        <v>407</v>
      </c>
      <c r="AB15" s="45" t="s">
        <v>408</v>
      </c>
      <c r="AE15" t="s">
        <v>267</v>
      </c>
    </row>
    <row r="16" spans="1:31" ht="15.65" customHeight="1" x14ac:dyDescent="0.35">
      <c r="J16" s="48" t="s">
        <v>303</v>
      </c>
      <c r="K16" s="106" t="s">
        <v>409</v>
      </c>
      <c r="L16" s="51"/>
      <c r="M16" s="51"/>
      <c r="N16" s="51"/>
      <c r="O16" s="48" t="s">
        <v>410</v>
      </c>
      <c r="P16" s="48" t="s">
        <v>411</v>
      </c>
      <c r="Q16" s="48" t="s">
        <v>412</v>
      </c>
      <c r="R16" s="48" t="s">
        <v>413</v>
      </c>
      <c r="S16" s="48" t="s">
        <v>414</v>
      </c>
      <c r="W16" s="45" t="s">
        <v>247</v>
      </c>
      <c r="X16" s="46" t="s">
        <v>415</v>
      </c>
      <c r="Y16" s="45" t="s">
        <v>416</v>
      </c>
      <c r="Z16" s="45" t="s">
        <v>247</v>
      </c>
      <c r="AA16" s="46" t="s">
        <v>415</v>
      </c>
      <c r="AB16" s="45" t="s">
        <v>416</v>
      </c>
      <c r="AE16" t="s">
        <v>417</v>
      </c>
    </row>
    <row r="17" spans="10:31" ht="15.65" customHeight="1" x14ac:dyDescent="0.35">
      <c r="J17" s="48" t="s">
        <v>272</v>
      </c>
      <c r="K17" s="106" t="s">
        <v>418</v>
      </c>
      <c r="L17" s="51"/>
      <c r="M17" s="51"/>
      <c r="N17" s="51"/>
      <c r="O17" s="48" t="s">
        <v>419</v>
      </c>
      <c r="P17" s="48" t="s">
        <v>420</v>
      </c>
      <c r="Q17" s="48" t="s">
        <v>421</v>
      </c>
      <c r="R17" s="48" t="s">
        <v>422</v>
      </c>
      <c r="S17" s="48" t="s">
        <v>423</v>
      </c>
      <c r="W17" s="45" t="s">
        <v>247</v>
      </c>
      <c r="X17" s="46" t="s">
        <v>424</v>
      </c>
      <c r="Y17" s="45" t="s">
        <v>425</v>
      </c>
      <c r="Z17" s="45" t="s">
        <v>247</v>
      </c>
      <c r="AA17" s="46" t="s">
        <v>424</v>
      </c>
      <c r="AB17" s="45" t="s">
        <v>425</v>
      </c>
      <c r="AE17" t="s">
        <v>426</v>
      </c>
    </row>
    <row r="18" spans="10:31" ht="15.65" customHeight="1" x14ac:dyDescent="0.35">
      <c r="J18" s="48" t="s">
        <v>287</v>
      </c>
      <c r="K18" s="106" t="s">
        <v>427</v>
      </c>
      <c r="L18" s="51"/>
      <c r="M18" s="51"/>
      <c r="N18" s="51"/>
      <c r="O18" s="48" t="s">
        <v>428</v>
      </c>
      <c r="P18" s="48" t="s">
        <v>429</v>
      </c>
      <c r="Q18" s="48" t="s">
        <v>430</v>
      </c>
      <c r="R18" s="48" t="s">
        <v>431</v>
      </c>
      <c r="S18" s="48" t="s">
        <v>432</v>
      </c>
      <c r="W18" s="45" t="s">
        <v>247</v>
      </c>
      <c r="X18" s="46" t="s">
        <v>433</v>
      </c>
      <c r="Y18" s="45" t="s">
        <v>434</v>
      </c>
      <c r="Z18" s="45" t="s">
        <v>247</v>
      </c>
      <c r="AA18" s="46" t="s">
        <v>433</v>
      </c>
      <c r="AB18" s="45" t="s">
        <v>434</v>
      </c>
      <c r="AE18" t="s">
        <v>435</v>
      </c>
    </row>
    <row r="19" spans="10:31" ht="15.65" customHeight="1" x14ac:dyDescent="0.35">
      <c r="J19" s="48" t="s">
        <v>274</v>
      </c>
      <c r="K19" s="106" t="s">
        <v>436</v>
      </c>
      <c r="L19" s="51"/>
      <c r="M19" s="51"/>
      <c r="N19" s="51"/>
      <c r="O19" s="48" t="s">
        <v>437</v>
      </c>
      <c r="P19" s="48" t="s">
        <v>438</v>
      </c>
      <c r="Q19" s="48" t="s">
        <v>439</v>
      </c>
      <c r="R19" s="48" t="s">
        <v>440</v>
      </c>
      <c r="S19" s="48" t="s">
        <v>441</v>
      </c>
      <c r="W19" s="45" t="s">
        <v>247</v>
      </c>
      <c r="X19" s="46" t="s">
        <v>442</v>
      </c>
      <c r="Y19" s="45" t="s">
        <v>309</v>
      </c>
      <c r="Z19" s="45" t="s">
        <v>247</v>
      </c>
      <c r="AA19" s="46" t="s">
        <v>442</v>
      </c>
      <c r="AB19" s="45" t="s">
        <v>309</v>
      </c>
      <c r="AE19" t="s">
        <v>355</v>
      </c>
    </row>
    <row r="20" spans="10:31" ht="15.65" customHeight="1" x14ac:dyDescent="0.35">
      <c r="J20" s="48" t="s">
        <v>304</v>
      </c>
      <c r="K20" s="106" t="s">
        <v>443</v>
      </c>
      <c r="L20" s="51"/>
      <c r="M20" s="51"/>
      <c r="N20" s="51"/>
      <c r="O20" s="48" t="s">
        <v>444</v>
      </c>
      <c r="P20" s="48" t="s">
        <v>445</v>
      </c>
      <c r="Q20" s="48" t="s">
        <v>446</v>
      </c>
      <c r="R20" s="48" t="s">
        <v>447</v>
      </c>
      <c r="W20" s="45" t="s">
        <v>247</v>
      </c>
      <c r="X20" s="46" t="s">
        <v>448</v>
      </c>
      <c r="Y20" s="45" t="s">
        <v>366</v>
      </c>
      <c r="Z20" s="45" t="s">
        <v>247</v>
      </c>
      <c r="AA20" s="46" t="s">
        <v>448</v>
      </c>
      <c r="AB20" s="45" t="s">
        <v>366</v>
      </c>
      <c r="AE20" t="s">
        <v>449</v>
      </c>
    </row>
    <row r="21" spans="10:31" ht="15.65" customHeight="1" x14ac:dyDescent="0.35">
      <c r="J21" s="48" t="s">
        <v>318</v>
      </c>
      <c r="K21" s="106" t="s">
        <v>450</v>
      </c>
      <c r="L21" s="51"/>
      <c r="M21" s="51"/>
      <c r="N21" s="51"/>
      <c r="O21" s="51"/>
      <c r="P21" s="48" t="s">
        <v>451</v>
      </c>
      <c r="Q21" s="48" t="s">
        <v>452</v>
      </c>
      <c r="R21" s="48" t="s">
        <v>453</v>
      </c>
      <c r="W21" s="45" t="s">
        <v>248</v>
      </c>
      <c r="X21" s="46" t="s">
        <v>454</v>
      </c>
      <c r="Y21" s="45" t="s">
        <v>455</v>
      </c>
      <c r="Z21" s="45" t="s">
        <v>248</v>
      </c>
      <c r="AA21" s="46" t="s">
        <v>454</v>
      </c>
      <c r="AB21" s="45" t="s">
        <v>455</v>
      </c>
      <c r="AE21" t="s">
        <v>456</v>
      </c>
    </row>
    <row r="22" spans="10:31" ht="15.65" customHeight="1" x14ac:dyDescent="0.35">
      <c r="J22" s="49" t="s">
        <v>301</v>
      </c>
      <c r="K22" s="106" t="s">
        <v>457</v>
      </c>
      <c r="L22" s="51"/>
      <c r="M22" s="51"/>
      <c r="N22" s="51"/>
      <c r="O22" s="51"/>
      <c r="P22" s="48" t="s">
        <v>458</v>
      </c>
      <c r="Q22" s="48" t="s">
        <v>459</v>
      </c>
      <c r="W22" s="45" t="s">
        <v>248</v>
      </c>
      <c r="X22" s="46" t="s">
        <v>460</v>
      </c>
      <c r="Y22" s="45" t="s">
        <v>461</v>
      </c>
      <c r="Z22" s="45" t="s">
        <v>248</v>
      </c>
      <c r="AA22" s="46" t="s">
        <v>460</v>
      </c>
      <c r="AB22" s="45" t="s">
        <v>461</v>
      </c>
      <c r="AE22" t="s">
        <v>462</v>
      </c>
    </row>
    <row r="23" spans="10:31" ht="15.65" customHeight="1" x14ac:dyDescent="0.35">
      <c r="J23" s="48" t="s">
        <v>291</v>
      </c>
      <c r="K23" s="106" t="s">
        <v>463</v>
      </c>
      <c r="L23" s="51"/>
      <c r="M23" s="51"/>
      <c r="N23" s="51"/>
      <c r="O23" s="51"/>
      <c r="P23" s="48" t="s">
        <v>464</v>
      </c>
      <c r="Q23" s="48" t="s">
        <v>465</v>
      </c>
      <c r="W23" s="45" t="s">
        <v>248</v>
      </c>
      <c r="X23" s="46" t="s">
        <v>466</v>
      </c>
      <c r="Y23" s="45" t="s">
        <v>449</v>
      </c>
      <c r="Z23" s="45" t="s">
        <v>248</v>
      </c>
      <c r="AA23" s="46" t="s">
        <v>466</v>
      </c>
      <c r="AB23" s="45" t="s">
        <v>449</v>
      </c>
      <c r="AE23" t="s">
        <v>397</v>
      </c>
    </row>
    <row r="24" spans="10:31" ht="15.65" customHeight="1" x14ac:dyDescent="0.35">
      <c r="J24" s="48" t="s">
        <v>329</v>
      </c>
      <c r="K24" s="106" t="s">
        <v>467</v>
      </c>
      <c r="L24" s="51"/>
      <c r="M24" s="51"/>
      <c r="N24" s="51"/>
      <c r="O24" s="51"/>
      <c r="Q24" s="48" t="s">
        <v>468</v>
      </c>
      <c r="W24" s="45" t="s">
        <v>248</v>
      </c>
      <c r="X24" s="46" t="s">
        <v>469</v>
      </c>
      <c r="Y24" s="45" t="s">
        <v>470</v>
      </c>
      <c r="Z24" s="45" t="s">
        <v>248</v>
      </c>
      <c r="AA24" s="46" t="s">
        <v>469</v>
      </c>
      <c r="AB24" s="45" t="s">
        <v>470</v>
      </c>
      <c r="AE24" t="s">
        <v>386</v>
      </c>
    </row>
    <row r="25" spans="10:31" ht="15.65" customHeight="1" x14ac:dyDescent="0.35">
      <c r="J25" s="48" t="s">
        <v>265</v>
      </c>
      <c r="K25" s="106" t="s">
        <v>471</v>
      </c>
      <c r="L25" s="51"/>
      <c r="M25" s="51"/>
      <c r="N25" s="51"/>
      <c r="O25" s="51"/>
      <c r="W25" s="45" t="s">
        <v>249</v>
      </c>
      <c r="X25" s="46" t="s">
        <v>472</v>
      </c>
      <c r="Y25" s="45" t="s">
        <v>462</v>
      </c>
      <c r="Z25" s="45" t="s">
        <v>249</v>
      </c>
      <c r="AA25" s="46" t="s">
        <v>472</v>
      </c>
      <c r="AB25" s="45" t="s">
        <v>462</v>
      </c>
      <c r="AE25" t="s">
        <v>294</v>
      </c>
    </row>
    <row r="26" spans="10:31" ht="15.65" customHeight="1" x14ac:dyDescent="0.35">
      <c r="J26" s="48" t="s">
        <v>286</v>
      </c>
      <c r="K26" s="106" t="s">
        <v>473</v>
      </c>
      <c r="L26" s="51"/>
      <c r="M26" s="51"/>
      <c r="N26" s="51"/>
      <c r="O26" s="51"/>
      <c r="W26" s="45" t="s">
        <v>249</v>
      </c>
      <c r="X26" s="46" t="s">
        <v>474</v>
      </c>
      <c r="Y26" s="45" t="s">
        <v>426</v>
      </c>
      <c r="Z26" s="45" t="s">
        <v>249</v>
      </c>
      <c r="AA26" s="46" t="s">
        <v>474</v>
      </c>
      <c r="AB26" s="45" t="s">
        <v>426</v>
      </c>
      <c r="AE26" t="s">
        <v>461</v>
      </c>
    </row>
    <row r="27" spans="10:31" ht="15.65" customHeight="1" x14ac:dyDescent="0.35">
      <c r="J27" s="48" t="s">
        <v>319</v>
      </c>
      <c r="K27" s="106" t="s">
        <v>475</v>
      </c>
      <c r="L27" s="51"/>
      <c r="M27" s="51"/>
      <c r="N27" s="51"/>
      <c r="O27" s="51"/>
      <c r="W27" s="45" t="s">
        <v>249</v>
      </c>
      <c r="X27" s="46" t="s">
        <v>476</v>
      </c>
      <c r="Y27" s="45" t="s">
        <v>345</v>
      </c>
      <c r="Z27" s="45" t="s">
        <v>249</v>
      </c>
      <c r="AA27" s="46" t="s">
        <v>476</v>
      </c>
      <c r="AB27" s="45" t="s">
        <v>345</v>
      </c>
      <c r="AE27" t="s">
        <v>323</v>
      </c>
    </row>
    <row r="28" spans="10:31" ht="15.65" customHeight="1" x14ac:dyDescent="0.35">
      <c r="J28" s="48" t="s">
        <v>305</v>
      </c>
      <c r="K28" s="106" t="s">
        <v>477</v>
      </c>
      <c r="L28" s="51"/>
      <c r="M28" s="51"/>
      <c r="N28" s="51"/>
      <c r="O28" s="51"/>
      <c r="W28" s="45" t="s">
        <v>250</v>
      </c>
      <c r="X28" s="46" t="s">
        <v>478</v>
      </c>
      <c r="Y28" s="45" t="s">
        <v>456</v>
      </c>
      <c r="Z28" s="45" t="s">
        <v>250</v>
      </c>
      <c r="AA28" s="46" t="s">
        <v>478</v>
      </c>
      <c r="AB28" s="45" t="s">
        <v>456</v>
      </c>
      <c r="AE28" t="s">
        <v>425</v>
      </c>
    </row>
    <row r="29" spans="10:31" ht="15.65" customHeight="1" x14ac:dyDescent="0.35">
      <c r="J29" s="48" t="s">
        <v>330</v>
      </c>
      <c r="K29" s="106" t="s">
        <v>479</v>
      </c>
      <c r="L29" s="51"/>
      <c r="M29" s="51"/>
      <c r="N29" s="51"/>
      <c r="O29" s="51"/>
      <c r="W29" s="45" t="s">
        <v>250</v>
      </c>
      <c r="X29" s="46" t="s">
        <v>480</v>
      </c>
      <c r="Y29" s="45" t="s">
        <v>435</v>
      </c>
      <c r="Z29" s="45" t="s">
        <v>250</v>
      </c>
      <c r="AA29" s="46" t="s">
        <v>480</v>
      </c>
      <c r="AB29" s="45" t="s">
        <v>435</v>
      </c>
      <c r="AE29" t="s">
        <v>434</v>
      </c>
    </row>
    <row r="30" spans="10:31" ht="15.65" customHeight="1" x14ac:dyDescent="0.35">
      <c r="J30" s="48" t="s">
        <v>300</v>
      </c>
      <c r="K30" s="106" t="s">
        <v>481</v>
      </c>
      <c r="L30" s="51"/>
      <c r="M30" s="51"/>
      <c r="N30" s="51"/>
      <c r="O30" s="51"/>
      <c r="W30" s="45" t="s">
        <v>250</v>
      </c>
      <c r="X30" s="46" t="s">
        <v>482</v>
      </c>
      <c r="Y30" s="45" t="s">
        <v>483</v>
      </c>
      <c r="Z30" s="45" t="s">
        <v>250</v>
      </c>
      <c r="AA30" s="46" t="s">
        <v>482</v>
      </c>
      <c r="AB30" s="45" t="s">
        <v>483</v>
      </c>
      <c r="AE30" t="s">
        <v>416</v>
      </c>
    </row>
    <row r="31" spans="10:31" ht="15.65" customHeight="1" x14ac:dyDescent="0.35">
      <c r="J31" s="48" t="s">
        <v>320</v>
      </c>
      <c r="K31" s="106" t="s">
        <v>484</v>
      </c>
      <c r="L31" s="51"/>
      <c r="M31" s="51"/>
      <c r="N31" s="51"/>
      <c r="O31" s="51"/>
      <c r="W31" s="45" t="s">
        <v>250</v>
      </c>
      <c r="X31" s="46" t="s">
        <v>485</v>
      </c>
      <c r="Y31" s="45" t="s">
        <v>486</v>
      </c>
      <c r="Z31" s="45" t="s">
        <v>250</v>
      </c>
      <c r="AA31" s="46" t="s">
        <v>485</v>
      </c>
      <c r="AB31" s="45" t="s">
        <v>486</v>
      </c>
      <c r="AE31" t="s">
        <v>487</v>
      </c>
    </row>
    <row r="32" spans="10:31" ht="15.65" customHeight="1" x14ac:dyDescent="0.35">
      <c r="J32" s="48" t="s">
        <v>316</v>
      </c>
      <c r="K32" s="106" t="s">
        <v>488</v>
      </c>
      <c r="L32" s="51"/>
      <c r="M32" s="51"/>
      <c r="N32" s="51"/>
      <c r="O32" s="51"/>
      <c r="W32" s="45" t="s">
        <v>251</v>
      </c>
      <c r="X32" s="46" t="s">
        <v>489</v>
      </c>
      <c r="Y32" s="45" t="s">
        <v>387</v>
      </c>
      <c r="Z32" s="45" t="s">
        <v>251</v>
      </c>
      <c r="AA32" s="46" t="s">
        <v>489</v>
      </c>
      <c r="AB32" s="45" t="s">
        <v>387</v>
      </c>
      <c r="AE32" t="s">
        <v>308</v>
      </c>
    </row>
    <row r="33" spans="10:31" ht="15.65" customHeight="1" x14ac:dyDescent="0.35">
      <c r="J33" s="48" t="s">
        <v>331</v>
      </c>
      <c r="K33" s="106" t="s">
        <v>490</v>
      </c>
      <c r="L33" s="51"/>
      <c r="M33" s="51"/>
      <c r="N33" s="51"/>
      <c r="O33" s="51"/>
      <c r="W33" s="45" t="s">
        <v>251</v>
      </c>
      <c r="X33" s="46" t="s">
        <v>491</v>
      </c>
      <c r="Y33" s="45" t="s">
        <v>281</v>
      </c>
      <c r="Z33" s="45" t="s">
        <v>251</v>
      </c>
      <c r="AA33" s="46" t="s">
        <v>491</v>
      </c>
      <c r="AB33" s="45" t="s">
        <v>281</v>
      </c>
      <c r="AE33" t="s">
        <v>334</v>
      </c>
    </row>
    <row r="34" spans="10:31" ht="15.65" customHeight="1" x14ac:dyDescent="0.35">
      <c r="J34" s="48" t="s">
        <v>339</v>
      </c>
      <c r="K34" s="106" t="s">
        <v>492</v>
      </c>
      <c r="L34" s="51"/>
      <c r="M34" s="51"/>
      <c r="N34" s="51"/>
      <c r="O34" s="51"/>
      <c r="W34" s="45" t="s">
        <v>251</v>
      </c>
      <c r="X34" s="46" t="s">
        <v>493</v>
      </c>
      <c r="Y34" s="45" t="s">
        <v>417</v>
      </c>
      <c r="Z34" s="45" t="s">
        <v>251</v>
      </c>
      <c r="AA34" s="46" t="s">
        <v>493</v>
      </c>
      <c r="AB34" s="45" t="s">
        <v>417</v>
      </c>
      <c r="AE34" t="s">
        <v>455</v>
      </c>
    </row>
    <row r="35" spans="10:31" ht="15.65" customHeight="1" x14ac:dyDescent="0.35">
      <c r="J35" s="48" t="s">
        <v>288</v>
      </c>
      <c r="K35" s="106" t="s">
        <v>494</v>
      </c>
      <c r="L35" s="51"/>
      <c r="M35" s="51"/>
      <c r="N35" s="51"/>
      <c r="O35" s="51"/>
      <c r="W35" s="45" t="s">
        <v>251</v>
      </c>
      <c r="X35" s="46" t="s">
        <v>495</v>
      </c>
      <c r="Y35" s="45" t="s">
        <v>487</v>
      </c>
      <c r="Z35" s="45" t="s">
        <v>251</v>
      </c>
      <c r="AA35" s="46" t="s">
        <v>495</v>
      </c>
      <c r="AB35" s="45" t="s">
        <v>487</v>
      </c>
      <c r="AE35" t="s">
        <v>408</v>
      </c>
    </row>
    <row r="36" spans="10:31" ht="15.65" customHeight="1" x14ac:dyDescent="0.35">
      <c r="J36" s="48" t="s">
        <v>278</v>
      </c>
      <c r="K36" s="106" t="s">
        <v>496</v>
      </c>
      <c r="L36" s="51"/>
      <c r="M36" s="51"/>
      <c r="N36" s="51"/>
      <c r="O36" s="51"/>
      <c r="W36" s="45" t="s">
        <v>251</v>
      </c>
      <c r="X36" s="46" t="s">
        <v>497</v>
      </c>
      <c r="Y36" s="45" t="s">
        <v>356</v>
      </c>
      <c r="Z36" s="45" t="s">
        <v>251</v>
      </c>
      <c r="AA36" s="46" t="s">
        <v>497</v>
      </c>
      <c r="AB36" s="45" t="s">
        <v>356</v>
      </c>
      <c r="AE36" t="s">
        <v>486</v>
      </c>
    </row>
    <row r="37" spans="10:31" ht="15.65" customHeight="1" x14ac:dyDescent="0.35">
      <c r="J37" s="48" t="s">
        <v>292</v>
      </c>
      <c r="K37" s="106" t="s">
        <v>498</v>
      </c>
      <c r="L37" s="51"/>
      <c r="M37" s="51"/>
      <c r="N37" s="51"/>
      <c r="O37" s="51"/>
      <c r="W37" s="45" t="s">
        <v>251</v>
      </c>
      <c r="X37" s="46" t="s">
        <v>499</v>
      </c>
      <c r="Y37" s="45" t="s">
        <v>324</v>
      </c>
      <c r="Z37" s="45" t="s">
        <v>251</v>
      </c>
      <c r="AA37" s="46" t="s">
        <v>499</v>
      </c>
      <c r="AB37" s="45" t="s">
        <v>324</v>
      </c>
      <c r="AE37" t="s">
        <v>483</v>
      </c>
    </row>
    <row r="38" spans="10:31" ht="15.65" customHeight="1" x14ac:dyDescent="0.35">
      <c r="J38" s="48" t="s">
        <v>327</v>
      </c>
      <c r="K38" s="106" t="s">
        <v>500</v>
      </c>
      <c r="L38" s="51"/>
      <c r="M38" s="51"/>
      <c r="N38" s="51"/>
      <c r="O38" s="51"/>
      <c r="W38" s="45" t="s">
        <v>251</v>
      </c>
      <c r="X38" s="46" t="s">
        <v>501</v>
      </c>
      <c r="Y38" s="45" t="s">
        <v>398</v>
      </c>
      <c r="Z38" s="45" t="s">
        <v>251</v>
      </c>
      <c r="AA38" s="46" t="s">
        <v>501</v>
      </c>
      <c r="AB38" s="45" t="s">
        <v>398</v>
      </c>
      <c r="AE38" t="s">
        <v>344</v>
      </c>
    </row>
    <row r="39" spans="10:31" ht="15.65" customHeight="1" x14ac:dyDescent="0.35">
      <c r="J39" s="48" t="s">
        <v>341</v>
      </c>
      <c r="K39" s="106" t="s">
        <v>502</v>
      </c>
      <c r="L39" s="51"/>
      <c r="M39" s="51"/>
      <c r="N39" s="51"/>
      <c r="O39" s="51"/>
      <c r="AE39" t="s">
        <v>470</v>
      </c>
    </row>
    <row r="40" spans="10:31" ht="15.65" customHeight="1" x14ac:dyDescent="0.35">
      <c r="J40" s="48" t="s">
        <v>350</v>
      </c>
      <c r="K40" s="106" t="s">
        <v>503</v>
      </c>
      <c r="L40" s="51"/>
      <c r="M40" s="51"/>
      <c r="N40" s="51"/>
      <c r="O40" s="51"/>
    </row>
    <row r="41" spans="10:31" ht="15.65" customHeight="1" x14ac:dyDescent="0.35">
      <c r="J41" s="48" t="s">
        <v>337</v>
      </c>
      <c r="K41" s="106" t="s">
        <v>504</v>
      </c>
      <c r="L41" s="51"/>
      <c r="M41" s="51"/>
      <c r="N41" s="51"/>
      <c r="O41" s="51"/>
    </row>
    <row r="42" spans="10:31" ht="15.65" customHeight="1" x14ac:dyDescent="0.35">
      <c r="J42" s="48" t="s">
        <v>361</v>
      </c>
      <c r="K42" s="106" t="s">
        <v>505</v>
      </c>
      <c r="L42" s="51"/>
      <c r="M42" s="51"/>
      <c r="N42" s="51"/>
      <c r="O42" s="51"/>
    </row>
    <row r="43" spans="10:31" ht="15.65" customHeight="1" x14ac:dyDescent="0.35">
      <c r="J43" s="48" t="s">
        <v>348</v>
      </c>
      <c r="K43" s="106" t="s">
        <v>506</v>
      </c>
      <c r="L43" s="51"/>
      <c r="M43" s="51"/>
      <c r="N43" s="51"/>
      <c r="O43" s="51"/>
    </row>
    <row r="44" spans="10:31" ht="15.65" customHeight="1" x14ac:dyDescent="0.35">
      <c r="J44" s="48" t="s">
        <v>352</v>
      </c>
      <c r="K44" s="106" t="s">
        <v>507</v>
      </c>
      <c r="L44" s="51"/>
      <c r="M44" s="51"/>
      <c r="N44" s="51"/>
      <c r="O44" s="51"/>
    </row>
    <row r="45" spans="10:31" ht="15.65" customHeight="1" x14ac:dyDescent="0.35">
      <c r="J45" s="48" t="s">
        <v>315</v>
      </c>
      <c r="K45" s="106" t="s">
        <v>508</v>
      </c>
      <c r="L45" s="51"/>
      <c r="M45" s="51"/>
      <c r="N45" s="51"/>
      <c r="O45" s="51"/>
    </row>
    <row r="46" spans="10:31" ht="15.65" customHeight="1" x14ac:dyDescent="0.35">
      <c r="J46" s="48" t="s">
        <v>302</v>
      </c>
      <c r="K46" s="106" t="s">
        <v>509</v>
      </c>
      <c r="L46" s="51"/>
      <c r="M46" s="51"/>
      <c r="N46" s="51"/>
      <c r="O46" s="51"/>
    </row>
    <row r="47" spans="10:31" ht="15.65" customHeight="1" x14ac:dyDescent="0.35">
      <c r="J47" s="49" t="s">
        <v>359</v>
      </c>
      <c r="K47" s="106" t="s">
        <v>510</v>
      </c>
      <c r="L47" s="51"/>
      <c r="M47" s="51"/>
      <c r="N47" s="51"/>
      <c r="O47" s="51"/>
    </row>
    <row r="48" spans="10:31" ht="15.65" customHeight="1" x14ac:dyDescent="0.35">
      <c r="J48" s="48" t="s">
        <v>369</v>
      </c>
      <c r="K48" s="106" t="s">
        <v>511</v>
      </c>
      <c r="L48" s="51"/>
      <c r="M48" s="51"/>
      <c r="N48" s="51"/>
      <c r="O48" s="51"/>
    </row>
    <row r="49" spans="10:15" ht="15.65" customHeight="1" x14ac:dyDescent="0.35">
      <c r="J49" s="48" t="s">
        <v>340</v>
      </c>
      <c r="K49" s="106" t="s">
        <v>512</v>
      </c>
      <c r="L49" s="51"/>
      <c r="M49" s="51"/>
      <c r="N49" s="51"/>
      <c r="O49" s="51"/>
    </row>
    <row r="50" spans="10:15" ht="15.65" customHeight="1" x14ac:dyDescent="0.35">
      <c r="J50" s="48" t="s">
        <v>371</v>
      </c>
      <c r="K50" s="106" t="s">
        <v>513</v>
      </c>
      <c r="L50" s="51"/>
      <c r="M50" s="51"/>
      <c r="N50" s="51"/>
      <c r="O50" s="51"/>
    </row>
    <row r="51" spans="10:15" ht="15.65" customHeight="1" x14ac:dyDescent="0.35">
      <c r="J51" s="48" t="s">
        <v>379</v>
      </c>
      <c r="K51" s="106" t="s">
        <v>514</v>
      </c>
      <c r="L51" s="51"/>
      <c r="M51" s="51"/>
      <c r="N51" s="51"/>
      <c r="O51" s="51"/>
    </row>
    <row r="52" spans="10:15" ht="15.65" customHeight="1" x14ac:dyDescent="0.35">
      <c r="J52" s="48" t="s">
        <v>351</v>
      </c>
      <c r="K52" s="106" t="s">
        <v>515</v>
      </c>
      <c r="L52" s="51"/>
      <c r="M52" s="51"/>
      <c r="N52" s="51"/>
      <c r="O52" s="51"/>
    </row>
    <row r="53" spans="10:15" ht="15.65" customHeight="1" x14ac:dyDescent="0.35">
      <c r="J53" s="48" t="s">
        <v>362</v>
      </c>
      <c r="K53" s="106" t="s">
        <v>516</v>
      </c>
      <c r="L53" s="51"/>
      <c r="M53" s="51"/>
      <c r="N53" s="51"/>
      <c r="O53" s="51"/>
    </row>
    <row r="54" spans="10:15" ht="15.65" customHeight="1" x14ac:dyDescent="0.35">
      <c r="J54" s="48" t="s">
        <v>390</v>
      </c>
      <c r="K54" s="106" t="s">
        <v>517</v>
      </c>
      <c r="L54" s="51"/>
      <c r="M54" s="51"/>
      <c r="N54" s="51"/>
      <c r="O54" s="51"/>
    </row>
    <row r="55" spans="10:15" ht="15.65" customHeight="1" x14ac:dyDescent="0.35">
      <c r="J55" s="48" t="s">
        <v>363</v>
      </c>
      <c r="K55" s="106" t="s">
        <v>518</v>
      </c>
      <c r="L55" s="51"/>
      <c r="M55" s="51"/>
      <c r="N55" s="51"/>
      <c r="O55" s="51"/>
    </row>
    <row r="56" spans="10:15" ht="15.65" customHeight="1" x14ac:dyDescent="0.35">
      <c r="J56" s="48" t="s">
        <v>372</v>
      </c>
      <c r="K56" s="106" t="s">
        <v>519</v>
      </c>
      <c r="L56" s="51"/>
      <c r="M56" s="51"/>
      <c r="N56" s="51"/>
      <c r="O56" s="51"/>
    </row>
    <row r="57" spans="10:15" ht="15.65" customHeight="1" x14ac:dyDescent="0.35">
      <c r="J57" s="48" t="s">
        <v>373</v>
      </c>
      <c r="K57" s="106" t="s">
        <v>520</v>
      </c>
      <c r="L57" s="51"/>
      <c r="M57" s="51"/>
      <c r="N57" s="51"/>
      <c r="O57" s="51"/>
    </row>
    <row r="58" spans="10:15" ht="15.65" customHeight="1" x14ac:dyDescent="0.35">
      <c r="J58" s="48" t="s">
        <v>404</v>
      </c>
      <c r="K58" s="106" t="s">
        <v>521</v>
      </c>
      <c r="L58" s="51"/>
      <c r="M58" s="51"/>
      <c r="N58" s="51"/>
      <c r="O58" s="51"/>
    </row>
    <row r="59" spans="10:15" ht="15.65" customHeight="1" x14ac:dyDescent="0.35">
      <c r="J59" s="48" t="s">
        <v>326</v>
      </c>
      <c r="K59" s="106" t="s">
        <v>522</v>
      </c>
      <c r="L59" s="51"/>
      <c r="M59" s="51"/>
      <c r="N59" s="51"/>
      <c r="O59" s="51"/>
    </row>
    <row r="60" spans="10:15" ht="15.65" customHeight="1" x14ac:dyDescent="0.35">
      <c r="J60" s="48" t="s">
        <v>382</v>
      </c>
      <c r="K60" s="106" t="s">
        <v>523</v>
      </c>
      <c r="L60" s="51"/>
      <c r="M60" s="51"/>
      <c r="N60" s="51"/>
      <c r="O60" s="51"/>
    </row>
    <row r="61" spans="10:15" ht="15.65" customHeight="1" x14ac:dyDescent="0.35">
      <c r="J61" s="48" t="s">
        <v>381</v>
      </c>
      <c r="K61" s="106" t="s">
        <v>524</v>
      </c>
      <c r="L61" s="51"/>
      <c r="M61" s="51"/>
      <c r="N61" s="51"/>
      <c r="O61" s="51"/>
    </row>
    <row r="62" spans="10:15" ht="15.65" customHeight="1" x14ac:dyDescent="0.35">
      <c r="J62" s="48" t="s">
        <v>336</v>
      </c>
      <c r="K62" s="106" t="s">
        <v>525</v>
      </c>
      <c r="L62" s="51"/>
      <c r="M62" s="51"/>
      <c r="N62" s="51"/>
      <c r="O62" s="51"/>
    </row>
    <row r="63" spans="10:15" ht="15.65" customHeight="1" x14ac:dyDescent="0.35">
      <c r="J63" s="48" t="s">
        <v>401</v>
      </c>
      <c r="K63" s="106" t="s">
        <v>526</v>
      </c>
      <c r="L63" s="51"/>
      <c r="M63" s="51"/>
      <c r="N63" s="51"/>
      <c r="O63" s="51"/>
    </row>
    <row r="64" spans="10:15" ht="15.65" customHeight="1" x14ac:dyDescent="0.35">
      <c r="J64" s="49" t="s">
        <v>347</v>
      </c>
      <c r="K64" s="106" t="s">
        <v>527</v>
      </c>
      <c r="L64" s="51"/>
      <c r="M64" s="51"/>
      <c r="N64" s="51"/>
      <c r="O64" s="51"/>
    </row>
    <row r="65" spans="10:15" ht="15.65" customHeight="1" x14ac:dyDescent="0.35">
      <c r="J65" s="48" t="s">
        <v>306</v>
      </c>
      <c r="K65" s="106" t="s">
        <v>528</v>
      </c>
      <c r="L65" s="51"/>
      <c r="M65" s="51"/>
      <c r="N65" s="51"/>
      <c r="O65" s="51"/>
    </row>
    <row r="66" spans="10:15" ht="15.65" customHeight="1" x14ac:dyDescent="0.35">
      <c r="J66" s="48" t="s">
        <v>440</v>
      </c>
      <c r="K66" s="106" t="s">
        <v>529</v>
      </c>
      <c r="L66" s="51"/>
      <c r="M66" s="51"/>
      <c r="N66" s="51"/>
      <c r="O66" s="51"/>
    </row>
    <row r="67" spans="10:15" ht="15.65" customHeight="1" x14ac:dyDescent="0.35">
      <c r="J67" s="48" t="s">
        <v>392</v>
      </c>
      <c r="K67" s="106" t="s">
        <v>530</v>
      </c>
      <c r="L67" s="51"/>
      <c r="M67" s="51"/>
      <c r="N67" s="51"/>
      <c r="O67" s="51"/>
    </row>
    <row r="68" spans="10:15" ht="15.65" customHeight="1" x14ac:dyDescent="0.35">
      <c r="J68" s="48" t="s">
        <v>403</v>
      </c>
      <c r="K68" s="106" t="s">
        <v>531</v>
      </c>
      <c r="L68" s="51"/>
      <c r="M68" s="51"/>
      <c r="N68" s="51"/>
      <c r="O68" s="51"/>
    </row>
    <row r="69" spans="10:15" ht="15.65" customHeight="1" x14ac:dyDescent="0.35">
      <c r="J69" s="48" t="s">
        <v>358</v>
      </c>
      <c r="K69" s="106" t="s">
        <v>532</v>
      </c>
      <c r="L69" s="51"/>
      <c r="M69" s="51"/>
      <c r="N69" s="51"/>
      <c r="O69" s="51"/>
    </row>
    <row r="70" spans="10:15" ht="15.65" customHeight="1" x14ac:dyDescent="0.35">
      <c r="J70" s="48" t="s">
        <v>317</v>
      </c>
      <c r="K70" s="106" t="s">
        <v>533</v>
      </c>
      <c r="L70" s="51"/>
      <c r="M70" s="51"/>
      <c r="N70" s="51"/>
      <c r="O70" s="51"/>
    </row>
    <row r="71" spans="10:15" ht="15.65" customHeight="1" x14ac:dyDescent="0.35">
      <c r="J71" s="48" t="s">
        <v>393</v>
      </c>
      <c r="K71" s="106" t="s">
        <v>534</v>
      </c>
      <c r="L71" s="51"/>
      <c r="M71" s="51"/>
      <c r="N71" s="51"/>
      <c r="O71" s="51"/>
    </row>
    <row r="72" spans="10:15" ht="15.65" customHeight="1" x14ac:dyDescent="0.35">
      <c r="J72" s="48" t="s">
        <v>412</v>
      </c>
      <c r="K72" s="106" t="s">
        <v>535</v>
      </c>
      <c r="L72" s="51"/>
      <c r="M72" s="51"/>
      <c r="N72" s="51"/>
      <c r="O72" s="51"/>
    </row>
    <row r="73" spans="10:15" ht="15.65" customHeight="1" x14ac:dyDescent="0.35">
      <c r="J73" s="48" t="s">
        <v>421</v>
      </c>
      <c r="K73" s="106" t="s">
        <v>536</v>
      </c>
      <c r="L73" s="51"/>
      <c r="M73" s="51"/>
      <c r="N73" s="51"/>
      <c r="O73" s="51"/>
    </row>
    <row r="74" spans="10:15" ht="15.65" customHeight="1" x14ac:dyDescent="0.35">
      <c r="J74" s="48" t="s">
        <v>328</v>
      </c>
      <c r="K74" s="106" t="s">
        <v>537</v>
      </c>
      <c r="L74" s="51"/>
      <c r="M74" s="51"/>
      <c r="N74" s="51"/>
      <c r="O74" s="51"/>
    </row>
    <row r="75" spans="10:15" ht="15.65" customHeight="1" x14ac:dyDescent="0.35">
      <c r="J75" s="48" t="s">
        <v>383</v>
      </c>
      <c r="K75" s="106" t="s">
        <v>538</v>
      </c>
      <c r="L75" s="51"/>
      <c r="M75" s="51"/>
      <c r="N75" s="51"/>
      <c r="O75" s="51"/>
    </row>
    <row r="76" spans="10:15" ht="15.65" customHeight="1" x14ac:dyDescent="0.35">
      <c r="J76" s="48" t="s">
        <v>394</v>
      </c>
      <c r="K76" s="106" t="s">
        <v>539</v>
      </c>
      <c r="L76" s="51"/>
      <c r="M76" s="51"/>
      <c r="N76" s="51"/>
      <c r="O76" s="51"/>
    </row>
    <row r="77" spans="10:15" ht="15.65" customHeight="1" x14ac:dyDescent="0.35">
      <c r="J77" s="48" t="s">
        <v>405</v>
      </c>
      <c r="K77" s="106" t="s">
        <v>540</v>
      </c>
      <c r="L77" s="51"/>
      <c r="M77" s="51"/>
      <c r="N77" s="51"/>
      <c r="O77" s="51"/>
    </row>
    <row r="78" spans="10:15" ht="15.65" customHeight="1" x14ac:dyDescent="0.35">
      <c r="J78" s="48" t="s">
        <v>332</v>
      </c>
      <c r="K78" s="106" t="s">
        <v>541</v>
      </c>
      <c r="L78" s="51"/>
      <c r="M78" s="51"/>
      <c r="N78" s="51"/>
      <c r="O78" s="51"/>
    </row>
    <row r="79" spans="10:15" ht="15.65" customHeight="1" x14ac:dyDescent="0.35">
      <c r="J79" s="48" t="s">
        <v>342</v>
      </c>
      <c r="K79" s="106" t="s">
        <v>542</v>
      </c>
      <c r="L79" s="51"/>
      <c r="M79" s="51"/>
      <c r="N79" s="51"/>
      <c r="O79" s="51"/>
    </row>
    <row r="80" spans="10:15" ht="15.65" customHeight="1" x14ac:dyDescent="0.35">
      <c r="J80" s="48" t="s">
        <v>410</v>
      </c>
      <c r="K80" s="106" t="s">
        <v>543</v>
      </c>
      <c r="L80" s="51"/>
      <c r="M80" s="51"/>
      <c r="N80" s="51"/>
      <c r="O80" s="51"/>
    </row>
    <row r="81" spans="10:15" ht="15.65" customHeight="1" x14ac:dyDescent="0.35">
      <c r="J81" s="48" t="s">
        <v>414</v>
      </c>
      <c r="K81" s="106" t="s">
        <v>544</v>
      </c>
      <c r="L81" s="51"/>
      <c r="M81" s="51"/>
      <c r="N81" s="51"/>
      <c r="O81" s="51"/>
    </row>
    <row r="82" spans="10:15" ht="15.65" customHeight="1" x14ac:dyDescent="0.35">
      <c r="J82" s="48" t="s">
        <v>353</v>
      </c>
      <c r="K82" s="106" t="s">
        <v>545</v>
      </c>
      <c r="L82" s="51"/>
      <c r="M82" s="51"/>
      <c r="N82" s="51"/>
      <c r="O82" s="51"/>
    </row>
    <row r="83" spans="10:15" ht="15.65" customHeight="1" x14ac:dyDescent="0.35">
      <c r="J83" s="48" t="s">
        <v>364</v>
      </c>
      <c r="K83" s="106" t="s">
        <v>546</v>
      </c>
      <c r="L83" s="51"/>
      <c r="M83" s="51"/>
      <c r="N83" s="51"/>
      <c r="O83" s="51"/>
    </row>
    <row r="84" spans="10:15" ht="15.65" customHeight="1" x14ac:dyDescent="0.35">
      <c r="J84" s="48" t="s">
        <v>338</v>
      </c>
      <c r="K84" s="106" t="s">
        <v>547</v>
      </c>
      <c r="L84" s="51"/>
      <c r="M84" s="51"/>
      <c r="N84" s="51"/>
      <c r="O84" s="51"/>
    </row>
    <row r="85" spans="10:15" ht="15.65" customHeight="1" x14ac:dyDescent="0.35">
      <c r="J85" s="48" t="s">
        <v>430</v>
      </c>
      <c r="K85" s="106" t="s">
        <v>548</v>
      </c>
      <c r="L85" s="51"/>
      <c r="M85" s="51"/>
      <c r="N85" s="51"/>
      <c r="O85" s="51"/>
    </row>
    <row r="86" spans="10:15" ht="15.65" customHeight="1" x14ac:dyDescent="0.35">
      <c r="J86" s="48" t="s">
        <v>439</v>
      </c>
      <c r="K86" s="106" t="s">
        <v>549</v>
      </c>
      <c r="L86" s="51"/>
      <c r="M86" s="51"/>
      <c r="N86" s="51"/>
      <c r="O86" s="51"/>
    </row>
    <row r="87" spans="10:15" ht="15.65" customHeight="1" x14ac:dyDescent="0.35">
      <c r="J87" s="48" t="s">
        <v>349</v>
      </c>
      <c r="K87" s="106" t="s">
        <v>550</v>
      </c>
      <c r="L87" s="51"/>
      <c r="M87" s="51"/>
      <c r="N87" s="51"/>
      <c r="O87" s="51"/>
    </row>
    <row r="88" spans="10:15" ht="15.65" customHeight="1" x14ac:dyDescent="0.35">
      <c r="J88" s="48" t="s">
        <v>374</v>
      </c>
      <c r="K88" s="106" t="s">
        <v>551</v>
      </c>
      <c r="L88" s="51"/>
      <c r="M88" s="51"/>
      <c r="N88" s="51"/>
      <c r="O88" s="51"/>
    </row>
    <row r="89" spans="10:15" ht="15.65" customHeight="1" x14ac:dyDescent="0.35">
      <c r="J89" s="49" t="s">
        <v>446</v>
      </c>
      <c r="K89" s="106" t="s">
        <v>552</v>
      </c>
      <c r="L89" s="51"/>
      <c r="M89" s="51"/>
      <c r="N89" s="51"/>
      <c r="O89" s="51"/>
    </row>
    <row r="90" spans="10:15" ht="15.65" customHeight="1" x14ac:dyDescent="0.35">
      <c r="J90" s="48" t="s">
        <v>452</v>
      </c>
      <c r="K90" s="106" t="s">
        <v>553</v>
      </c>
      <c r="L90" s="51"/>
      <c r="M90" s="51"/>
      <c r="N90" s="51"/>
      <c r="O90" s="51"/>
    </row>
    <row r="91" spans="10:15" ht="15.65" customHeight="1" x14ac:dyDescent="0.35">
      <c r="J91" s="48" t="s">
        <v>370</v>
      </c>
      <c r="K91" s="106" t="s">
        <v>554</v>
      </c>
      <c r="L91" s="51"/>
      <c r="M91" s="51"/>
      <c r="N91" s="51"/>
      <c r="O91" s="51"/>
    </row>
    <row r="92" spans="10:15" ht="15.65" customHeight="1" x14ac:dyDescent="0.35">
      <c r="J92" s="48" t="s">
        <v>419</v>
      </c>
      <c r="K92" s="106" t="s">
        <v>555</v>
      </c>
      <c r="L92" s="51"/>
      <c r="M92" s="51"/>
      <c r="N92" s="51"/>
      <c r="O92" s="51"/>
    </row>
    <row r="93" spans="10:15" ht="15.65" customHeight="1" x14ac:dyDescent="0.35">
      <c r="J93" s="48" t="s">
        <v>413</v>
      </c>
      <c r="K93" s="106" t="s">
        <v>556</v>
      </c>
      <c r="L93" s="51"/>
      <c r="M93" s="51"/>
      <c r="N93" s="51"/>
      <c r="O93" s="51"/>
    </row>
    <row r="94" spans="10:15" ht="15.65" customHeight="1" x14ac:dyDescent="0.35">
      <c r="J94" s="48" t="s">
        <v>423</v>
      </c>
      <c r="K94" s="106" t="s">
        <v>557</v>
      </c>
      <c r="L94" s="51"/>
      <c r="M94" s="51"/>
      <c r="N94" s="51"/>
      <c r="O94" s="51"/>
    </row>
    <row r="95" spans="10:15" ht="15.65" customHeight="1" x14ac:dyDescent="0.35">
      <c r="J95" s="48" t="s">
        <v>422</v>
      </c>
      <c r="K95" s="106" t="s">
        <v>558</v>
      </c>
      <c r="L95" s="51"/>
      <c r="M95" s="51"/>
      <c r="N95" s="51"/>
      <c r="O95" s="51"/>
    </row>
    <row r="96" spans="10:15" ht="15.65" customHeight="1" x14ac:dyDescent="0.35">
      <c r="J96" s="48" t="s">
        <v>380</v>
      </c>
      <c r="K96" s="106" t="s">
        <v>559</v>
      </c>
      <c r="L96" s="51"/>
      <c r="M96" s="51"/>
      <c r="N96" s="51"/>
      <c r="O96" s="51"/>
    </row>
    <row r="97" spans="10:15" ht="15.65" customHeight="1" x14ac:dyDescent="0.35">
      <c r="J97" s="48" t="s">
        <v>428</v>
      </c>
      <c r="K97" s="106" t="s">
        <v>560</v>
      </c>
      <c r="L97" s="51"/>
      <c r="M97" s="51"/>
      <c r="N97" s="51"/>
      <c r="O97" s="51"/>
    </row>
    <row r="98" spans="10:15" ht="15.65" customHeight="1" x14ac:dyDescent="0.35">
      <c r="J98" s="48" t="s">
        <v>459</v>
      </c>
      <c r="K98" s="106" t="s">
        <v>561</v>
      </c>
      <c r="L98" s="51"/>
      <c r="M98" s="51"/>
      <c r="N98" s="51"/>
      <c r="O98" s="51"/>
    </row>
    <row r="99" spans="10:15" ht="15.65" customHeight="1" x14ac:dyDescent="0.35">
      <c r="J99" s="48" t="s">
        <v>368</v>
      </c>
      <c r="K99" s="106" t="s">
        <v>562</v>
      </c>
      <c r="L99" s="51"/>
      <c r="M99" s="51"/>
      <c r="N99" s="51"/>
      <c r="O99" s="51"/>
    </row>
    <row r="100" spans="10:15" ht="15.65" customHeight="1" x14ac:dyDescent="0.35">
      <c r="J100" s="48" t="s">
        <v>378</v>
      </c>
      <c r="K100" s="106" t="s">
        <v>563</v>
      </c>
      <c r="L100" s="51"/>
      <c r="M100" s="51"/>
      <c r="N100" s="51"/>
      <c r="O100" s="51"/>
    </row>
    <row r="101" spans="10:15" ht="15.65" customHeight="1" x14ac:dyDescent="0.35">
      <c r="J101" s="48" t="s">
        <v>465</v>
      </c>
      <c r="K101" s="106" t="s">
        <v>564</v>
      </c>
      <c r="L101" s="51"/>
      <c r="M101" s="51"/>
      <c r="N101" s="51"/>
      <c r="O101" s="51"/>
    </row>
    <row r="102" spans="10:15" ht="15.65" customHeight="1" x14ac:dyDescent="0.35">
      <c r="J102" s="48" t="s">
        <v>391</v>
      </c>
      <c r="K102" s="106" t="s">
        <v>565</v>
      </c>
      <c r="L102" s="51"/>
      <c r="M102" s="51"/>
      <c r="N102" s="51"/>
      <c r="O102" s="51"/>
    </row>
    <row r="103" spans="10:15" ht="15.65" customHeight="1" x14ac:dyDescent="0.35">
      <c r="J103" s="48" t="s">
        <v>360</v>
      </c>
      <c r="K103" s="106" t="s">
        <v>566</v>
      </c>
      <c r="L103" s="51"/>
      <c r="M103" s="51"/>
      <c r="N103" s="51"/>
      <c r="O103" s="51"/>
    </row>
    <row r="104" spans="10:15" ht="15.65" customHeight="1" x14ac:dyDescent="0.35">
      <c r="J104" s="48" t="s">
        <v>384</v>
      </c>
      <c r="K104" s="106" t="s">
        <v>567</v>
      </c>
      <c r="L104" s="51"/>
      <c r="M104" s="51"/>
      <c r="N104" s="51"/>
      <c r="O104" s="51"/>
    </row>
    <row r="105" spans="10:15" ht="15.65" customHeight="1" x14ac:dyDescent="0.35">
      <c r="J105" s="48" t="s">
        <v>402</v>
      </c>
      <c r="K105" s="106" t="s">
        <v>568</v>
      </c>
      <c r="L105" s="51"/>
      <c r="M105" s="51"/>
      <c r="N105" s="51"/>
      <c r="O105" s="51"/>
    </row>
    <row r="106" spans="10:15" ht="15.65" customHeight="1" x14ac:dyDescent="0.35">
      <c r="J106" s="48" t="s">
        <v>437</v>
      </c>
      <c r="K106" s="106" t="s">
        <v>569</v>
      </c>
      <c r="L106" s="51"/>
      <c r="M106" s="51"/>
      <c r="N106" s="51"/>
      <c r="O106" s="51"/>
    </row>
    <row r="107" spans="10:15" ht="15.65" customHeight="1" x14ac:dyDescent="0.35">
      <c r="J107" s="48" t="s">
        <v>432</v>
      </c>
      <c r="K107" s="106" t="s">
        <v>570</v>
      </c>
      <c r="L107" s="51"/>
      <c r="M107" s="51"/>
      <c r="N107" s="51"/>
      <c r="O107" s="51"/>
    </row>
    <row r="108" spans="10:15" ht="15.65" customHeight="1" x14ac:dyDescent="0.35">
      <c r="J108" s="48" t="s">
        <v>411</v>
      </c>
      <c r="K108" s="106" t="s">
        <v>571</v>
      </c>
      <c r="L108" s="51"/>
      <c r="M108" s="51"/>
      <c r="N108" s="51"/>
      <c r="O108" s="51"/>
    </row>
    <row r="109" spans="10:15" ht="15.65" customHeight="1" x14ac:dyDescent="0.35">
      <c r="J109" s="48" t="s">
        <v>406</v>
      </c>
      <c r="K109" s="106" t="s">
        <v>572</v>
      </c>
      <c r="L109" s="51"/>
      <c r="M109" s="51"/>
      <c r="N109" s="51"/>
      <c r="O109" s="51"/>
    </row>
    <row r="110" spans="10:15" ht="15.65" customHeight="1" x14ac:dyDescent="0.35">
      <c r="J110" s="48" t="s">
        <v>420</v>
      </c>
      <c r="K110" s="106" t="s">
        <v>573</v>
      </c>
      <c r="L110" s="51"/>
      <c r="M110" s="51"/>
      <c r="N110" s="51"/>
      <c r="O110" s="51"/>
    </row>
    <row r="111" spans="10:15" ht="15.65" customHeight="1" x14ac:dyDescent="0.35">
      <c r="J111" s="48" t="s">
        <v>395</v>
      </c>
      <c r="K111" s="106" t="s">
        <v>574</v>
      </c>
      <c r="L111" s="51"/>
      <c r="M111" s="51"/>
      <c r="N111" s="51"/>
      <c r="O111" s="51"/>
    </row>
    <row r="112" spans="10:15" ht="15.65" customHeight="1" x14ac:dyDescent="0.35">
      <c r="J112" s="48" t="s">
        <v>429</v>
      </c>
      <c r="K112" s="106" t="s">
        <v>575</v>
      </c>
      <c r="L112" s="51"/>
      <c r="M112" s="51"/>
      <c r="N112" s="51"/>
      <c r="O112" s="51"/>
    </row>
    <row r="113" spans="10:15" ht="15.65" customHeight="1" x14ac:dyDescent="0.35">
      <c r="J113" s="48" t="s">
        <v>438</v>
      </c>
      <c r="K113" s="106" t="s">
        <v>576</v>
      </c>
      <c r="L113" s="51"/>
      <c r="M113" s="51"/>
      <c r="N113" s="51"/>
      <c r="O113" s="51"/>
    </row>
    <row r="114" spans="10:15" ht="15.65" customHeight="1" x14ac:dyDescent="0.35">
      <c r="J114" s="48" t="s">
        <v>431</v>
      </c>
      <c r="K114" s="106" t="s">
        <v>577</v>
      </c>
      <c r="L114" s="51"/>
      <c r="M114" s="51"/>
      <c r="N114" s="51"/>
      <c r="O114" s="51"/>
    </row>
    <row r="115" spans="10:15" ht="15.65" customHeight="1" x14ac:dyDescent="0.35">
      <c r="J115" s="48" t="s">
        <v>445</v>
      </c>
      <c r="K115" s="106" t="s">
        <v>578</v>
      </c>
      <c r="L115" s="51"/>
      <c r="M115" s="51"/>
      <c r="N115" s="51"/>
      <c r="O115" s="51"/>
    </row>
    <row r="116" spans="10:15" ht="15.65" customHeight="1" x14ac:dyDescent="0.35">
      <c r="J116" s="48" t="s">
        <v>321</v>
      </c>
      <c r="K116" s="106" t="s">
        <v>579</v>
      </c>
      <c r="L116" s="51"/>
      <c r="M116" s="51"/>
      <c r="N116" s="51"/>
      <c r="O116" s="51"/>
    </row>
    <row r="117" spans="10:15" ht="15.65" customHeight="1" x14ac:dyDescent="0.35">
      <c r="J117" s="48" t="s">
        <v>441</v>
      </c>
      <c r="K117" s="106" t="s">
        <v>580</v>
      </c>
      <c r="L117" s="51"/>
      <c r="M117" s="51"/>
      <c r="N117" s="51"/>
      <c r="O117" s="51"/>
    </row>
    <row r="118" spans="10:15" ht="15.65" customHeight="1" x14ac:dyDescent="0.35">
      <c r="J118" s="48" t="s">
        <v>451</v>
      </c>
      <c r="K118" s="106" t="s">
        <v>581</v>
      </c>
      <c r="L118" s="51"/>
      <c r="M118" s="51"/>
      <c r="N118" s="51"/>
      <c r="O118" s="51"/>
    </row>
    <row r="119" spans="10:15" ht="15.65" customHeight="1" x14ac:dyDescent="0.35">
      <c r="J119" s="48" t="s">
        <v>389</v>
      </c>
      <c r="K119" s="106" t="s">
        <v>582</v>
      </c>
      <c r="L119" s="51"/>
      <c r="M119" s="51"/>
      <c r="N119" s="51"/>
      <c r="O119" s="51"/>
    </row>
    <row r="120" spans="10:15" ht="15.65" customHeight="1" x14ac:dyDescent="0.35">
      <c r="J120" s="48" t="s">
        <v>400</v>
      </c>
      <c r="K120" s="106" t="s">
        <v>583</v>
      </c>
      <c r="L120" s="51"/>
      <c r="M120" s="51"/>
      <c r="N120" s="51"/>
      <c r="O120" s="51"/>
    </row>
    <row r="121" spans="10:15" ht="15.65" customHeight="1" x14ac:dyDescent="0.35">
      <c r="J121" s="48" t="s">
        <v>444</v>
      </c>
      <c r="K121" s="106" t="s">
        <v>584</v>
      </c>
      <c r="L121" s="51"/>
      <c r="M121" s="51"/>
      <c r="N121" s="51"/>
      <c r="O121" s="51"/>
    </row>
    <row r="122" spans="10:15" ht="15.65" customHeight="1" x14ac:dyDescent="0.35">
      <c r="J122" s="48" t="s">
        <v>447</v>
      </c>
      <c r="K122" s="106" t="s">
        <v>585</v>
      </c>
      <c r="L122" s="51"/>
      <c r="M122" s="51"/>
      <c r="N122" s="51"/>
      <c r="O122" s="51"/>
    </row>
    <row r="123" spans="10:15" ht="15.65" customHeight="1" x14ac:dyDescent="0.35">
      <c r="J123" s="48" t="s">
        <v>458</v>
      </c>
      <c r="K123" s="106" t="s">
        <v>586</v>
      </c>
      <c r="L123" s="51"/>
      <c r="M123" s="51"/>
      <c r="N123" s="51"/>
      <c r="O123" s="51"/>
    </row>
    <row r="124" spans="10:15" ht="15.65" customHeight="1" x14ac:dyDescent="0.35">
      <c r="J124" s="48" t="s">
        <v>453</v>
      </c>
      <c r="K124" s="106" t="s">
        <v>587</v>
      </c>
      <c r="L124" s="51"/>
      <c r="M124" s="51"/>
      <c r="N124" s="51"/>
      <c r="O124" s="51"/>
    </row>
    <row r="125" spans="10:15" ht="15.65" customHeight="1" x14ac:dyDescent="0.35">
      <c r="J125" s="49" t="s">
        <v>464</v>
      </c>
      <c r="K125" s="106" t="s">
        <v>588</v>
      </c>
      <c r="L125" s="51"/>
      <c r="M125" s="51"/>
      <c r="N125" s="51"/>
      <c r="O125" s="51"/>
    </row>
    <row r="126" spans="10:15" ht="15.65" customHeight="1" x14ac:dyDescent="0.35">
      <c r="J126" s="50" t="s">
        <v>468</v>
      </c>
      <c r="K126" s="106" t="s">
        <v>589</v>
      </c>
      <c r="M126" s="51"/>
      <c r="N126" s="51"/>
      <c r="O126" s="51"/>
    </row>
    <row r="127" spans="10:15" ht="15.65" customHeight="1" x14ac:dyDescent="0.35">
      <c r="M127" s="51"/>
      <c r="N127" s="51"/>
      <c r="O127" s="51"/>
    </row>
  </sheetData>
  <sheetProtection algorithmName="SHA-512" hashValue="bR6gBAbNmEb5JDqfJ5Dktdl4ovd1wDkdTWd0/WoWytB/lOdKTRTX7sA5/I52R1hbKcMzqfD1qjgDpBcTD6RBHQ==" saltValue="i4Nn9MkRw52tykwBg4EFcQ==" spinCount="100000" sheet="1" objects="1" scenarios="1" selectLockedCells="1" selectUnlockedCells="1"/>
  <sortState xmlns:xlrd2="http://schemas.microsoft.com/office/spreadsheetml/2017/richdata2" ref="J5:J126">
    <sortCondition ref="J3:J126"/>
  </sortState>
  <conditionalFormatting sqref="M2:T2 M3:M9">
    <cfRule type="cellIs" dxfId="17" priority="2" stopIfTrue="1" operator="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Properties xmlns="0acf7547-5092-4336-8b16-1590888ff79f" xsi:nil="true"/>
    <_ip_UnifiedCompliancePolicyUIAction xmlns="0acf7547-5092-4336-8b16-1590888ff79f" xsi:nil="true"/>
    <Review_x0020_Date xmlns="1b5d7ec6-390a-4eeb-8eb5-eaea4ef39df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A4384E930200498DBDC510BCDB8698" ma:contentTypeVersion="13" ma:contentTypeDescription="Create a new document." ma:contentTypeScope="" ma:versionID="633f7dbb284af024d389904410593492">
  <xsd:schema xmlns:xsd="http://www.w3.org/2001/XMLSchema" xmlns:xs="http://www.w3.org/2001/XMLSchema" xmlns:p="http://schemas.microsoft.com/office/2006/metadata/properties" xmlns:ns2="1b5d7ec6-390a-4eeb-8eb5-eaea4ef39dff" xmlns:ns3="0acf7547-5092-4336-8b16-1590888ff79f" targetNamespace="http://schemas.microsoft.com/office/2006/metadata/properties" ma:root="true" ma:fieldsID="03d58580303a1cd714e44941b859e16c" ns2:_="" ns3:_="">
    <xsd:import namespace="1b5d7ec6-390a-4eeb-8eb5-eaea4ef39dff"/>
    <xsd:import namespace="0acf7547-5092-4336-8b16-1590888ff79f"/>
    <xsd:element name="properties">
      <xsd:complexType>
        <xsd:sequence>
          <xsd:element name="documentManagement">
            <xsd:complexType>
              <xsd:all>
                <xsd:element ref="ns2:Review_x0020_Date"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ip_UnifiedCompliancePolicyProperties" minOccurs="0"/>
                <xsd:element ref="ns3: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5d7ec6-390a-4eeb-8eb5-eaea4ef39dff" elementFormDefault="qualified">
    <xsd:import namespace="http://schemas.microsoft.com/office/2006/documentManagement/types"/>
    <xsd:import namespace="http://schemas.microsoft.com/office/infopath/2007/PartnerControls"/>
    <xsd:element name="Review_x0020_Date" ma:index="5" nillable="true" ma:displayName="Review date" ma:indexed="true" ma:internalName="Review_x0020_Date" ma:readOnly="fals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acf7547-5092-4336-8b16-1590888ff79f"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internalName="_ip_UnifiedCompliancePolicyProperties" ma:readOnly="false">
      <xsd:simpleType>
        <xsd:restriction base="dms:Note"/>
      </xsd:simpleType>
    </xsd:element>
    <xsd:element name="_ip_UnifiedCompliancePolicyUIAction" ma:index="18"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AA798-7934-4587-B7F3-C2332E2642DD}">
  <ds:schemaRefs>
    <ds:schemaRef ds:uri="http://schemas.microsoft.com/office/2006/metadata/properties"/>
    <ds:schemaRef ds:uri="http://schemas.microsoft.com/office/infopath/2007/PartnerControls"/>
    <ds:schemaRef ds:uri="0acf7547-5092-4336-8b16-1590888ff79f"/>
    <ds:schemaRef ds:uri="1b5d7ec6-390a-4eeb-8eb5-eaea4ef39dff"/>
  </ds:schemaRefs>
</ds:datastoreItem>
</file>

<file path=customXml/itemProps2.xml><?xml version="1.0" encoding="utf-8"?>
<ds:datastoreItem xmlns:ds="http://schemas.openxmlformats.org/officeDocument/2006/customXml" ds:itemID="{05641AF6-44A0-4B7D-858D-22271C1B5B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5d7ec6-390a-4eeb-8eb5-eaea4ef39dff"/>
    <ds:schemaRef ds:uri="0acf7547-5092-4336-8b16-1590888ff7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C65F9B-0772-4A68-BB01-E12750FA7BF3}">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Cover</vt:lpstr>
      <vt:lpstr>Trust Section A</vt:lpstr>
      <vt:lpstr>Trust Section B</vt:lpstr>
      <vt:lpstr>Trust Response Calc</vt:lpstr>
      <vt:lpstr>Trust Executive Approval</vt:lpstr>
      <vt:lpstr>Assessment Dashboard</vt:lpstr>
      <vt:lpstr>Trust Export</vt:lpstr>
      <vt:lpstr>Regional Assurance</vt:lpstr>
      <vt:lpstr>LRD</vt:lpstr>
      <vt:lpstr>Trust New questions</vt:lpstr>
      <vt:lpstr>Dashboard Metrics</vt:lpstr>
      <vt:lpstr>ARCHIVEMasterTracker</vt:lpstr>
      <vt:lpstr>Assurance</vt:lpstr>
      <vt:lpstr>icblist</vt:lpstr>
      <vt:lpstr>region</vt:lpstr>
      <vt:lpstr>TrustList</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ANGLIN, Steven (NHS ENGLAND)</dc:creator>
  <cp:keywords/>
  <dc:description/>
  <cp:lastModifiedBy>ANGLIN, Steven (NHS ENGLAND)</cp:lastModifiedBy>
  <cp:revision/>
  <dcterms:created xsi:type="dcterms:W3CDTF">2026-06-18T11:42:10Z</dcterms:created>
  <dcterms:modified xsi:type="dcterms:W3CDTF">2026-07-20T12:20:56Z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0x0101005DA4384E930200498DBDC510BCDB8698</vt:lpwstr>
  </property>
</Properties>
</file>