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hs-my.sharepoint.com/personal/joanne_boshell_nhs_net/Documents/Documents/"/>
    </mc:Choice>
  </mc:AlternateContent>
  <xr:revisionPtr revIDLastSave="3" documentId="8_{604B0BAC-0CB9-45CB-A4E0-DDC45A6DD9B8}" xr6:coauthVersionLast="47" xr6:coauthVersionMax="47" xr10:uidLastSave="{140B043D-58D5-446F-B794-65BE15B31429}"/>
  <bookViews>
    <workbookView xWindow="-110" yWindow="-110" windowWidth="25180" windowHeight="16140" tabRatio="500" xr2:uid="{00000000-000D-0000-FFFF-FFFF00000000}"/>
  </bookViews>
  <sheets>
    <sheet name="Summary" sheetId="1" r:id="rId1"/>
    <sheet name="1. Submission A-Baseline" sheetId="2" r:id="rId2"/>
    <sheet name="2. Submission B-Progress Report" sheetId="3" r:id="rId3"/>
    <sheet name="3. Evidence log" sheetId="4" r:id="rId4"/>
    <sheet name="Evidence examples" sheetId="8" r:id="rId5"/>
    <sheet name="Lookups" sheetId="6" state="hidden" r:id="rId6"/>
  </sheets>
  <definedNames>
    <definedName name="_xlnm.Print_Area" localSheetId="1">'1. Submission A-Baseline'!$B$1:$H$42</definedName>
    <definedName name="_xlnm.Print_Area" localSheetId="2">'2. Submission B-Progress Report'!$E$1:$J$52</definedName>
    <definedName name="_xlnm.Print_Area" localSheetId="3">'3. Evidence log'!$A$1:$I$34</definedName>
    <definedName name="_xlnm.Print_Area" localSheetId="0">Summary!$B$1:$N$53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56" i="1" l="1" a="1"/>
  <c r="H56" i="1" s="1"/>
  <c r="I56" i="1" a="1"/>
  <c r="I56" i="1" s="1"/>
  <c r="J56" i="1" a="1"/>
  <c r="J56" i="1" s="1"/>
  <c r="K56" i="1" a="1"/>
  <c r="K56" i="1" s="1"/>
  <c r="L56" i="1" a="1"/>
  <c r="L56" i="1" s="1"/>
  <c r="H57" i="1" a="1"/>
  <c r="H57" i="1" s="1"/>
  <c r="I57" i="1" a="1"/>
  <c r="I57" i="1" s="1"/>
  <c r="J57" i="1" a="1"/>
  <c r="J57" i="1" s="1"/>
  <c r="K57" i="1" a="1"/>
  <c r="K57" i="1" s="1"/>
  <c r="L57" i="1" a="1"/>
  <c r="L57" i="1" s="1"/>
  <c r="H58" i="1" a="1"/>
  <c r="H58" i="1" s="1"/>
  <c r="I58" i="1" a="1"/>
  <c r="I58" i="1" s="1"/>
  <c r="J58" i="1" a="1"/>
  <c r="J58" i="1" s="1"/>
  <c r="K58" i="1" a="1"/>
  <c r="K58" i="1" s="1"/>
  <c r="L58" i="1" a="1"/>
  <c r="L58" i="1" s="1"/>
  <c r="H59" i="1" a="1"/>
  <c r="H59" i="1" s="1"/>
  <c r="I59" i="1" a="1"/>
  <c r="I59" i="1" s="1"/>
  <c r="J59" i="1" a="1"/>
  <c r="J59" i="1" s="1"/>
  <c r="K59" i="1" a="1"/>
  <c r="K59" i="1" s="1"/>
  <c r="L59" i="1" a="1"/>
  <c r="L59" i="1" s="1"/>
  <c r="H60" i="1" a="1"/>
  <c r="H60" i="1" s="1"/>
  <c r="I60" i="1" a="1"/>
  <c r="I60" i="1" s="1"/>
  <c r="J60" i="1" a="1"/>
  <c r="J60" i="1" s="1"/>
  <c r="K60" i="1" a="1"/>
  <c r="K60" i="1" s="1"/>
  <c r="L60" i="1" a="1"/>
  <c r="L60" i="1" s="1"/>
  <c r="H61" i="1" a="1"/>
  <c r="H61" i="1" s="1"/>
  <c r="I61" i="1" a="1"/>
  <c r="I61" i="1" s="1"/>
  <c r="J61" i="1" a="1"/>
  <c r="J61" i="1" s="1"/>
  <c r="K61" i="1" a="1"/>
  <c r="K61" i="1" s="1"/>
  <c r="L61" i="1" a="1"/>
  <c r="L61" i="1" s="1"/>
  <c r="H62" i="1" a="1"/>
  <c r="H62" i="1" s="1"/>
  <c r="I62" i="1" a="1"/>
  <c r="I62" i="1" s="1"/>
  <c r="J62" i="1" a="1"/>
  <c r="J62" i="1" s="1"/>
  <c r="K62" i="1" a="1"/>
  <c r="K62" i="1" s="1"/>
  <c r="L62" i="1" a="1"/>
  <c r="L62" i="1" s="1"/>
  <c r="H63" i="1" a="1"/>
  <c r="H63" i="1" s="1"/>
  <c r="I63" i="1" a="1"/>
  <c r="I63" i="1" s="1"/>
  <c r="J63" i="1" a="1"/>
  <c r="J63" i="1" s="1"/>
  <c r="K63" i="1" a="1"/>
  <c r="K63" i="1" s="1"/>
  <c r="L63" i="1" a="1"/>
  <c r="L63" i="1" s="1"/>
  <c r="H64" i="1" a="1"/>
  <c r="H64" i="1" s="1"/>
  <c r="I64" i="1" a="1"/>
  <c r="I64" i="1" s="1"/>
  <c r="J64" i="1" a="1"/>
  <c r="J64" i="1" s="1"/>
  <c r="K64" i="1" a="1"/>
  <c r="K64" i="1" s="1"/>
  <c r="L64" i="1" a="1"/>
  <c r="L64" i="1" s="1"/>
  <c r="G56" i="1" a="1"/>
  <c r="G56" i="1" s="1"/>
  <c r="M56" i="1" a="1"/>
  <c r="M56" i="1" s="1"/>
  <c r="N56" i="1" a="1"/>
  <c r="N56" i="1" s="1"/>
  <c r="O56" i="1" a="1"/>
  <c r="O56" i="1" s="1"/>
  <c r="G57" i="1" a="1"/>
  <c r="G57" i="1" s="1"/>
  <c r="M57" i="1" a="1"/>
  <c r="M57" i="1" s="1"/>
  <c r="N57" i="1" a="1"/>
  <c r="N57" i="1" s="1"/>
  <c r="O57" i="1" a="1"/>
  <c r="O57" i="1" s="1"/>
  <c r="G58" i="1" a="1"/>
  <c r="G58" i="1" s="1"/>
  <c r="M58" i="1" a="1"/>
  <c r="M58" i="1" s="1"/>
  <c r="N58" i="1" a="1"/>
  <c r="N58" i="1" s="1"/>
  <c r="O58" i="1" a="1"/>
  <c r="O58" i="1" s="1"/>
  <c r="G59" i="1" a="1"/>
  <c r="G59" i="1" s="1"/>
  <c r="M59" i="1" a="1"/>
  <c r="M59" i="1" s="1"/>
  <c r="N59" i="1" a="1"/>
  <c r="N59" i="1" s="1"/>
  <c r="O59" i="1" a="1"/>
  <c r="O59" i="1" s="1"/>
  <c r="G60" i="1" a="1"/>
  <c r="G60" i="1" s="1"/>
  <c r="M60" i="1" a="1"/>
  <c r="M60" i="1" s="1"/>
  <c r="N60" i="1" a="1"/>
  <c r="N60" i="1" s="1"/>
  <c r="O60" i="1" a="1"/>
  <c r="O60" i="1" s="1"/>
  <c r="G61" i="1" a="1"/>
  <c r="G61" i="1" s="1"/>
  <c r="M61" i="1" a="1"/>
  <c r="M61" i="1" s="1"/>
  <c r="N61" i="1" a="1"/>
  <c r="N61" i="1" s="1"/>
  <c r="O61" i="1" a="1"/>
  <c r="O61" i="1" s="1"/>
  <c r="G62" i="1" a="1"/>
  <c r="G62" i="1" s="1"/>
  <c r="M62" i="1" a="1"/>
  <c r="M62" i="1" s="1"/>
  <c r="N62" i="1" a="1"/>
  <c r="N62" i="1" s="1"/>
  <c r="O62" i="1" a="1"/>
  <c r="O62" i="1" s="1"/>
  <c r="G63" i="1" a="1"/>
  <c r="G63" i="1" s="1"/>
  <c r="M63" i="1" a="1"/>
  <c r="M63" i="1" s="1"/>
  <c r="N63" i="1" a="1"/>
  <c r="N63" i="1" s="1"/>
  <c r="O63" i="1" a="1"/>
  <c r="O63" i="1" s="1"/>
  <c r="G64" i="1" a="1"/>
  <c r="G64" i="1" s="1"/>
  <c r="M64" i="1" a="1"/>
  <c r="M64" i="1" s="1"/>
  <c r="N64" i="1" a="1"/>
  <c r="N64" i="1" s="1"/>
  <c r="O64" i="1" a="1"/>
  <c r="O64" i="1" s="1"/>
  <c r="D61" i="1"/>
  <c r="D62" i="1"/>
  <c r="D63" i="1"/>
  <c r="D57" i="1"/>
  <c r="D58" i="1"/>
  <c r="D59" i="1"/>
  <c r="D60" i="1"/>
  <c r="D56" i="1"/>
  <c r="D42" i="3"/>
  <c r="D41" i="3"/>
  <c r="D40" i="3"/>
  <c r="D39" i="3"/>
  <c r="D38" i="3"/>
  <c r="D37" i="3"/>
  <c r="D36" i="3"/>
  <c r="D35" i="3"/>
  <c r="D34" i="3"/>
  <c r="D33" i="3"/>
  <c r="D32" i="3"/>
  <c r="D31" i="3"/>
  <c r="D30" i="3"/>
  <c r="D29" i="3"/>
  <c r="D28" i="3"/>
  <c r="D26" i="3"/>
  <c r="D25" i="3"/>
  <c r="D24" i="3"/>
  <c r="D23" i="3"/>
  <c r="D22" i="3"/>
  <c r="D21" i="3"/>
  <c r="D20" i="3"/>
  <c r="D19" i="3"/>
  <c r="D18" i="3"/>
  <c r="D17" i="3"/>
  <c r="D16" i="3"/>
  <c r="D15" i="3"/>
  <c r="D14" i="3"/>
  <c r="D13" i="3"/>
  <c r="D12" i="3"/>
  <c r="D11" i="3"/>
  <c r="D10" i="3"/>
  <c r="D9" i="3"/>
  <c r="Q5" i="3" a="1"/>
  <c r="Q5" i="3" s="1"/>
  <c r="R5" i="3" a="1"/>
  <c r="R5" i="3" s="1"/>
  <c r="S5" i="3" a="1"/>
  <c r="S5" i="3" s="1"/>
  <c r="G43" i="1" a="1"/>
  <c r="G43" i="1" s="1"/>
  <c r="H43" i="1" a="1"/>
  <c r="H43" i="1" s="1"/>
  <c r="I43" i="1" a="1"/>
  <c r="I43" i="1" s="1"/>
  <c r="J43" i="1" a="1"/>
  <c r="J43" i="1" s="1"/>
  <c r="K43" i="1" a="1"/>
  <c r="K43" i="1" s="1"/>
  <c r="G44" i="1" a="1"/>
  <c r="G44" i="1" s="1"/>
  <c r="H44" i="1" a="1"/>
  <c r="H44" i="1" s="1"/>
  <c r="I44" i="1" a="1"/>
  <c r="I44" i="1" s="1"/>
  <c r="J44" i="1" a="1"/>
  <c r="J44" i="1" s="1"/>
  <c r="K44" i="1" a="1"/>
  <c r="K44" i="1" s="1"/>
  <c r="G45" i="1" a="1"/>
  <c r="G45" i="1" s="1"/>
  <c r="H45" i="1" a="1"/>
  <c r="H45" i="1" s="1"/>
  <c r="I45" i="1" a="1"/>
  <c r="I45" i="1" s="1"/>
  <c r="J45" i="1" a="1"/>
  <c r="J45" i="1" s="1"/>
  <c r="K45" i="1" a="1"/>
  <c r="K45" i="1" s="1"/>
  <c r="G46" i="1" a="1"/>
  <c r="G46" i="1" s="1"/>
  <c r="H46" i="1" a="1"/>
  <c r="H46" i="1" s="1"/>
  <c r="I46" i="1" a="1"/>
  <c r="I46" i="1" s="1"/>
  <c r="J46" i="1" a="1"/>
  <c r="J46" i="1" s="1"/>
  <c r="K46" i="1" a="1"/>
  <c r="K46" i="1" s="1"/>
  <c r="G47" i="1" a="1"/>
  <c r="G47" i="1" s="1"/>
  <c r="H47" i="1" a="1"/>
  <c r="H47" i="1" s="1"/>
  <c r="I47" i="1" a="1"/>
  <c r="I47" i="1" s="1"/>
  <c r="J47" i="1" a="1"/>
  <c r="J47" i="1" s="1"/>
  <c r="K47" i="1" a="1"/>
  <c r="K47" i="1" s="1"/>
  <c r="G48" i="1" a="1"/>
  <c r="G48" i="1" s="1"/>
  <c r="H48" i="1" a="1"/>
  <c r="H48" i="1" s="1"/>
  <c r="I48" i="1" a="1"/>
  <c r="I48" i="1" s="1"/>
  <c r="J48" i="1" a="1"/>
  <c r="J48" i="1" s="1"/>
  <c r="K48" i="1" a="1"/>
  <c r="K48" i="1" s="1"/>
  <c r="G49" i="1" a="1"/>
  <c r="G49" i="1" s="1"/>
  <c r="H49" i="1" a="1"/>
  <c r="H49" i="1" s="1"/>
  <c r="I49" i="1" a="1"/>
  <c r="I49" i="1" s="1"/>
  <c r="J49" i="1" a="1"/>
  <c r="J49" i="1" s="1"/>
  <c r="K49" i="1" a="1"/>
  <c r="K49" i="1" s="1"/>
  <c r="G50" i="1" a="1"/>
  <c r="G50" i="1" s="1"/>
  <c r="H50" i="1" a="1"/>
  <c r="H50" i="1" s="1"/>
  <c r="I50" i="1" a="1"/>
  <c r="I50" i="1" s="1"/>
  <c r="J50" i="1" a="1"/>
  <c r="J50" i="1" s="1"/>
  <c r="K50" i="1" a="1"/>
  <c r="K50" i="1" s="1"/>
  <c r="G51" i="1" a="1"/>
  <c r="G51" i="1" s="1"/>
  <c r="H51" i="1" a="1"/>
  <c r="H51" i="1" s="1"/>
  <c r="I51" i="1" a="1"/>
  <c r="I51" i="1" s="1"/>
  <c r="J51" i="1" a="1"/>
  <c r="J51" i="1" s="1"/>
  <c r="K51" i="1" a="1"/>
  <c r="K51" i="1" s="1"/>
  <c r="D44" i="1"/>
  <c r="D45" i="1"/>
  <c r="D46" i="1"/>
  <c r="D47" i="1"/>
  <c r="D43" i="1" l="1"/>
  <c r="S42" i="3" a="1"/>
  <c r="S42" i="3" s="1"/>
  <c r="R42" i="3" a="1"/>
  <c r="R42" i="3" s="1"/>
  <c r="Q42" i="3" a="1"/>
  <c r="Q42" i="3" s="1"/>
  <c r="S41" i="3" a="1"/>
  <c r="S41" i="3" s="1"/>
  <c r="R41" i="3" a="1"/>
  <c r="R41" i="3" s="1"/>
  <c r="Q41" i="3" a="1"/>
  <c r="Q41" i="3" s="1"/>
  <c r="S40" i="3" a="1"/>
  <c r="S40" i="3" s="1"/>
  <c r="R40" i="3" a="1"/>
  <c r="R40" i="3" s="1"/>
  <c r="Q40" i="3" a="1"/>
  <c r="Q40" i="3" s="1"/>
  <c r="S39" i="3" a="1"/>
  <c r="S39" i="3" s="1"/>
  <c r="R39" i="3" a="1"/>
  <c r="R39" i="3" s="1"/>
  <c r="Q39" i="3" a="1"/>
  <c r="Q39" i="3" s="1"/>
  <c r="S38" i="3" a="1"/>
  <c r="S38" i="3" s="1"/>
  <c r="R38" i="3" a="1"/>
  <c r="R38" i="3" s="1"/>
  <c r="Q38" i="3" a="1"/>
  <c r="Q38" i="3" s="1"/>
  <c r="S37" i="3" a="1"/>
  <c r="S37" i="3" s="1"/>
  <c r="R37" i="3" a="1"/>
  <c r="R37" i="3" s="1"/>
  <c r="Q37" i="3" a="1"/>
  <c r="Q37" i="3" s="1"/>
  <c r="S36" i="3" a="1"/>
  <c r="S36" i="3" s="1"/>
  <c r="R36" i="3" a="1"/>
  <c r="R36" i="3" s="1"/>
  <c r="Q36" i="3" a="1"/>
  <c r="Q36" i="3" s="1"/>
  <c r="S33" i="3" a="1"/>
  <c r="S33" i="3" s="1"/>
  <c r="R33" i="3" a="1"/>
  <c r="R33" i="3" s="1"/>
  <c r="Q33" i="3" a="1"/>
  <c r="Q33" i="3" s="1"/>
  <c r="S32" i="3" a="1"/>
  <c r="S32" i="3" s="1"/>
  <c r="R32" i="3" a="1"/>
  <c r="R32" i="3" s="1"/>
  <c r="Q32" i="3" a="1"/>
  <c r="Q32" i="3" s="1"/>
  <c r="S31" i="3" a="1"/>
  <c r="S31" i="3" s="1"/>
  <c r="R31" i="3" a="1"/>
  <c r="R31" i="3" s="1"/>
  <c r="Q31" i="3" a="1"/>
  <c r="Q31" i="3" s="1"/>
  <c r="S30" i="3" a="1"/>
  <c r="S30" i="3" s="1"/>
  <c r="R30" i="3" a="1"/>
  <c r="R30" i="3" s="1"/>
  <c r="Q30" i="3" a="1"/>
  <c r="Q30" i="3" s="1"/>
  <c r="S29" i="3" a="1"/>
  <c r="S29" i="3" s="1"/>
  <c r="R29" i="3" a="1"/>
  <c r="R29" i="3" s="1"/>
  <c r="Q29" i="3" a="1"/>
  <c r="Q29" i="3" s="1"/>
  <c r="S28" i="3" a="1"/>
  <c r="S28" i="3" s="1"/>
  <c r="R28" i="3" a="1"/>
  <c r="R28" i="3" s="1"/>
  <c r="Q28" i="3" a="1"/>
  <c r="Q28" i="3" s="1"/>
  <c r="S26" i="3" a="1"/>
  <c r="S26" i="3" s="1"/>
  <c r="R26" i="3" a="1"/>
  <c r="R26" i="3" s="1"/>
  <c r="Q26" i="3" a="1"/>
  <c r="Q26" i="3" s="1"/>
  <c r="S25" i="3" a="1"/>
  <c r="S25" i="3" s="1"/>
  <c r="R25" i="3" a="1"/>
  <c r="R25" i="3" s="1"/>
  <c r="Q25" i="3" a="1"/>
  <c r="Q25" i="3" s="1"/>
  <c r="S24" i="3" a="1"/>
  <c r="S24" i="3" s="1"/>
  <c r="R24" i="3" a="1"/>
  <c r="R24" i="3" s="1"/>
  <c r="Q24" i="3" a="1"/>
  <c r="Q24" i="3" s="1"/>
  <c r="S23" i="3" a="1"/>
  <c r="S23" i="3" s="1"/>
  <c r="R23" i="3" a="1"/>
  <c r="R23" i="3" s="1"/>
  <c r="Q23" i="3" a="1"/>
  <c r="Q23" i="3" s="1"/>
  <c r="S22" i="3" a="1"/>
  <c r="S22" i="3" s="1"/>
  <c r="R22" i="3" a="1"/>
  <c r="R22" i="3" s="1"/>
  <c r="Q22" i="3" a="1"/>
  <c r="Q22" i="3" s="1"/>
  <c r="S21" i="3" a="1"/>
  <c r="S21" i="3" s="1"/>
  <c r="R21" i="3" a="1"/>
  <c r="R21" i="3" s="1"/>
  <c r="Q21" i="3" a="1"/>
  <c r="Q21" i="3" s="1"/>
  <c r="S20" i="3" a="1"/>
  <c r="S20" i="3" s="1"/>
  <c r="R20" i="3" a="1"/>
  <c r="R20" i="3" s="1"/>
  <c r="Q20" i="3" a="1"/>
  <c r="Q20" i="3" s="1"/>
  <c r="S19" i="3" a="1"/>
  <c r="S19" i="3" s="1"/>
  <c r="R19" i="3" a="1"/>
  <c r="R19" i="3" s="1"/>
  <c r="Q19" i="3" a="1"/>
  <c r="Q19" i="3" s="1"/>
  <c r="S18" i="3" a="1"/>
  <c r="S18" i="3" s="1"/>
  <c r="R18" i="3" a="1"/>
  <c r="R18" i="3" s="1"/>
  <c r="Q18" i="3" a="1"/>
  <c r="Q18" i="3" s="1"/>
  <c r="S17" i="3" a="1"/>
  <c r="S17" i="3" s="1"/>
  <c r="R17" i="3" a="1"/>
  <c r="R17" i="3" s="1"/>
  <c r="Q17" i="3" a="1"/>
  <c r="Q17" i="3" s="1"/>
  <c r="S16" i="3" a="1"/>
  <c r="S16" i="3" s="1"/>
  <c r="R16" i="3" a="1"/>
  <c r="R16" i="3" s="1"/>
  <c r="Q16" i="3" a="1"/>
  <c r="Q16" i="3" s="1"/>
  <c r="S15" i="3" a="1"/>
  <c r="S15" i="3" s="1"/>
  <c r="R15" i="3" a="1"/>
  <c r="R15" i="3" s="1"/>
  <c r="Q15" i="3" a="1"/>
  <c r="Q15" i="3" s="1"/>
  <c r="S14" i="3" a="1"/>
  <c r="S14" i="3" s="1"/>
  <c r="R14" i="3" a="1"/>
  <c r="R14" i="3" s="1"/>
  <c r="Q14" i="3" a="1"/>
  <c r="Q14" i="3" s="1"/>
  <c r="S13" i="3" a="1"/>
  <c r="S13" i="3" s="1"/>
  <c r="R13" i="3" a="1"/>
  <c r="R13" i="3" s="1"/>
  <c r="Q13" i="3" a="1"/>
  <c r="Q13" i="3" s="1"/>
  <c r="S12" i="3" a="1"/>
  <c r="S12" i="3" s="1"/>
  <c r="R12" i="3" a="1"/>
  <c r="R12" i="3" s="1"/>
  <c r="Q12" i="3" a="1"/>
  <c r="Q12" i="3" s="1"/>
  <c r="S11" i="3" a="1"/>
  <c r="S11" i="3" s="1"/>
  <c r="R11" i="3" a="1"/>
  <c r="R11" i="3" s="1"/>
  <c r="Q11" i="3" a="1"/>
  <c r="Q11" i="3" s="1"/>
  <c r="S10" i="3" a="1"/>
  <c r="S10" i="3" s="1"/>
  <c r="R10" i="3" a="1"/>
  <c r="R10" i="3" s="1"/>
  <c r="Q10" i="3" a="1"/>
  <c r="Q10" i="3" s="1"/>
  <c r="S9" i="3" a="1"/>
  <c r="S9" i="3" s="1"/>
  <c r="R9" i="3" a="1"/>
  <c r="R9" i="3" s="1"/>
  <c r="Q9" i="3" a="1"/>
  <c r="Q9" i="3" s="1"/>
  <c r="S8" i="3" a="1"/>
  <c r="S8" i="3" s="1"/>
  <c r="R8" i="3" a="1"/>
  <c r="R8" i="3" s="1"/>
  <c r="Q8" i="3" a="1"/>
  <c r="Q8" i="3" s="1"/>
  <c r="S7" i="3" a="1"/>
  <c r="S7" i="3" s="1"/>
  <c r="R7" i="3" a="1"/>
  <c r="R7" i="3" s="1"/>
  <c r="Q7" i="3" a="1"/>
  <c r="Q7" i="3" s="1"/>
  <c r="S6" i="3" a="1"/>
  <c r="S6" i="3" s="1"/>
  <c r="R6" i="3" a="1"/>
  <c r="R6" i="3" s="1"/>
  <c r="Q6" i="3" a="1"/>
  <c r="Q6" i="3" s="1"/>
  <c r="S4" i="3" a="1"/>
  <c r="S4" i="3" s="1"/>
  <c r="R4" i="3" a="1"/>
  <c r="R4" i="3" s="1"/>
  <c r="Q4" i="3" a="1"/>
  <c r="Q4" i="3" s="1"/>
  <c r="S3" i="3" a="1"/>
  <c r="S3" i="3" s="1"/>
  <c r="R3" i="3" a="1"/>
  <c r="R3" i="3" s="1"/>
  <c r="Q3" i="3" a="1"/>
  <c r="Q3" i="3" s="1"/>
  <c r="S2" i="3" a="1"/>
  <c r="S2" i="3" s="1"/>
  <c r="R2" i="3" a="1"/>
  <c r="R2" i="3" s="1"/>
  <c r="Q2" i="3" a="1"/>
  <c r="Q2" i="3" s="1"/>
  <c r="J42" i="2"/>
  <c r="J41" i="2"/>
  <c r="J40" i="2"/>
  <c r="J39" i="2"/>
  <c r="J38" i="2"/>
  <c r="J37" i="2"/>
  <c r="J36" i="2"/>
  <c r="J33" i="2"/>
  <c r="J32" i="2"/>
  <c r="J31" i="2"/>
  <c r="J30" i="2"/>
  <c r="J29" i="2"/>
  <c r="J28" i="2"/>
  <c r="J26" i="2"/>
  <c r="J25" i="2"/>
  <c r="J24" i="2"/>
  <c r="J23" i="2"/>
  <c r="J22" i="2"/>
  <c r="J21" i="2"/>
  <c r="J20" i="2"/>
  <c r="J19" i="2"/>
  <c r="J18" i="2"/>
  <c r="J17" i="2"/>
  <c r="J16" i="2"/>
  <c r="J15" i="2"/>
  <c r="J14" i="2"/>
  <c r="J13" i="2"/>
  <c r="J12" i="2"/>
  <c r="J11" i="2"/>
  <c r="J10" i="2"/>
  <c r="J9" i="2"/>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D48" i="1" l="1"/>
  <c r="D4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<sst xmlns="http://schemas.openxmlformats.org/spreadsheetml/2006/main" count="277" uniqueCount="187">
  <si>
    <r>
      <t>10-Point Plan for Maternity &amp; Neonatal Services</t>
    </r>
    <r>
      <rPr>
        <b/>
        <sz val="10"/>
        <color rgb="FF003087"/>
        <rFont val="Arial"/>
        <family val="2"/>
      </rPr>
      <t xml:space="preserve">
</t>
    </r>
    <r>
      <rPr>
        <b/>
        <sz val="20"/>
        <color rgb="FF003087"/>
        <rFont val="Arial"/>
        <family val="2"/>
      </rPr>
      <t xml:space="preserve">
</t>
    </r>
  </si>
  <si>
    <t>How to Use This Template</t>
  </si>
  <si>
    <t>Report prepared by:</t>
  </si>
  <si>
    <t>Report date:</t>
  </si>
  <si>
    <t>Reporting period covered:</t>
  </si>
  <si>
    <t>Key Metrics</t>
  </si>
  <si>
    <t>Action</t>
  </si>
  <si>
    <t>RAG (deliverables)</t>
  </si>
  <si>
    <t>Not started</t>
  </si>
  <si>
    <t>Total</t>
  </si>
  <si>
    <t>Not Started</t>
  </si>
  <si>
    <t>Complete</t>
  </si>
  <si>
    <t>Red</t>
  </si>
  <si>
    <t>Amber</t>
  </si>
  <si>
    <t>Green</t>
  </si>
  <si>
    <t>In progress</t>
  </si>
  <si>
    <t>On hold</t>
  </si>
  <si>
    <t>RAG - Red</t>
  </si>
  <si>
    <t>RAG - Amber</t>
  </si>
  <si>
    <t>RAG - Green</t>
  </si>
  <si>
    <t>To be completed by regions</t>
  </si>
  <si>
    <t>Deliverable / Scoping Prompt</t>
  </si>
  <si>
    <t>Baseline Status</t>
  </si>
  <si>
    <t>Baseline Compliance Rating</t>
  </si>
  <si>
    <t>Comments</t>
  </si>
  <si>
    <t>Regional Compliance Rating</t>
  </si>
  <si>
    <t>1. Listening to women and families by rolling out Martha's Rule</t>
  </si>
  <si>
    <t>Has the trust commenced rollout of Martha's Rule across maternity and neonatal services?</t>
  </si>
  <si>
    <t>3. Dual board-level accountability between medical directors and chief nursing officers for maternity and neonatal care</t>
  </si>
  <si>
    <t>Has the trust board established clear joint accountability for maternity and neonatal services with Medical Directors and Chief Nurses holding a shared responsibility?</t>
  </si>
  <si>
    <t>Has the trust board approved a plan to implement the Maternal Care Bundle by March 2027?</t>
  </si>
  <si>
    <t>6. Ensuring 24/7 safety and responsiveness of services</t>
  </si>
  <si>
    <t>7. Trust review of homebirth services</t>
  </si>
  <si>
    <t>8. Responding to incidents, complaints and concerns with humanity and candour</t>
  </si>
  <si>
    <r>
      <t xml:space="preserve">9. </t>
    </r>
    <r>
      <rPr>
        <b/>
        <sz val="11"/>
        <color theme="0"/>
        <rFont val="Arial"/>
        <family val="2"/>
      </rPr>
      <t>Deliver safe and effective triage in maternity services</t>
    </r>
  </si>
  <si>
    <t>Has the trust board completed and reported to NHSE regions an audit, including dedicated staffing and clinical capacity with a focus on ensuring that maternity triage services are consistently safe, responsive and appropriately resourced?</t>
  </si>
  <si>
    <t>Is the trust on track to implement improvements in line with national triage guidance to ensure women have consistent access to high-quality, responsive triage across the NHS within 12 months?</t>
  </si>
  <si>
    <t>10. Post death care</t>
  </si>
  <si>
    <t>Action No</t>
  </si>
  <si>
    <t>Total deliverables</t>
  </si>
  <si>
    <t>Status</t>
  </si>
  <si>
    <t>RAG</t>
  </si>
  <si>
    <t>Evidence ID</t>
  </si>
  <si>
    <t>Key Gaps / Risks</t>
  </si>
  <si>
    <t>Is the trust continuing to make progress with rollout of Martha's Rule across maternity and neonatal services?</t>
  </si>
  <si>
    <t>2. Listen to women and their families using real-time and transparently reported outcomes and experience and clinical audit that are acted upon at board level</t>
  </si>
  <si>
    <t>Is the board assured that any actions identified through the urgent review of homebirth services have been completed and services are safe and of high quality?</t>
  </si>
  <si>
    <t>Does the trust board have clear oversight of triage quality and performance, supported by regular data on waiting times, assessment and review times, redeployment, delays and outcomes?</t>
  </si>
  <si>
    <t>Evidence Log - Supporting Evidence Submission</t>
  </si>
  <si>
    <t>Evidence Type</t>
  </si>
  <si>
    <t>Document / Meeting / Dataset</t>
  </si>
  <si>
    <t>Date</t>
  </si>
  <si>
    <t>Owner</t>
  </si>
  <si>
    <t>Location / Link Reference</t>
  </si>
  <si>
    <t>Assurance Notes</t>
  </si>
  <si>
    <t>Evidence Quality</t>
  </si>
  <si>
    <t>Deliverable</t>
  </si>
  <si>
    <t>Suggested evidence</t>
  </si>
  <si>
    <t>Action 1</t>
  </si>
  <si>
    <t>Action 2</t>
  </si>
  <si>
    <t>Action 3</t>
  </si>
  <si>
    <t>Action 5</t>
  </si>
  <si>
    <t>Action 6</t>
  </si>
  <si>
    <t>Action 7</t>
  </si>
  <si>
    <t>Action 8</t>
  </si>
  <si>
    <t>Action 9</t>
  </si>
  <si>
    <t>Action 10</t>
  </si>
  <si>
    <t>Board assurance statement completed and submitted by 31 July 2026</t>
  </si>
  <si>
    <t>Lookups - do not edit (used for dropdown lists throughout the workbook)</t>
  </si>
  <si>
    <t>0. Not applicable</t>
  </si>
  <si>
    <t>Strong</t>
  </si>
  <si>
    <t>Partially in place</t>
  </si>
  <si>
    <t>1. Non-compliant</t>
  </si>
  <si>
    <t>Adequate</t>
  </si>
  <si>
    <t>Fully in place</t>
  </si>
  <si>
    <t>2. Partially compliant</t>
  </si>
  <si>
    <t>Limited</t>
  </si>
  <si>
    <t>3. Compliant</t>
  </si>
  <si>
    <t>None</t>
  </si>
  <si>
    <t>Trust Board Assurance Template</t>
  </si>
  <si>
    <t>No.</t>
  </si>
  <si>
    <t>Has the trust board ensured that provision is in place to allow staff to be released for the Perinatal Equity and Anti-Discrimination Programme with full participation across multidisciplinary teams?</t>
  </si>
  <si>
    <t>Do the trust's obstetric services have a duty anaesthetist available 24/7 in line with ACSA standards 1.7.2.1 and a trained anaesthetic assistant available 24/7 in line with ACSA standards 1.3.1.2?</t>
  </si>
  <si>
    <t>Has the trust board received, scrutinised and actioned an urgent review of homebirth services in line with the letter of the Chief Midwifery Officer and the regional chief midwife of 26 November 2025?</t>
  </si>
  <si>
    <t>Has the trust board completed an assurance statement and submitted it by 31 July 2026?</t>
  </si>
  <si>
    <t>Have staff been released to complete the Perinatal Equity and Anti-Discrimination Programme with full participation across multidisciplinary teams?</t>
  </si>
  <si>
    <t>Completed at baseline</t>
  </si>
  <si>
    <r>
      <t xml:space="preserve">Gaps in Assurance
</t>
    </r>
    <r>
      <rPr>
        <i/>
        <sz val="10"/>
        <color rgb="FFFFFFFF"/>
        <rFont val="Arial"/>
        <family val="2"/>
      </rPr>
      <t>Please provide detail of any gaps in assurance</t>
    </r>
  </si>
  <si>
    <t>▪ Board ToR
▪ Job plans</t>
  </si>
  <si>
    <t>▪ Board report and minutes</t>
  </si>
  <si>
    <t>▪ Analytical reports</t>
  </si>
  <si>
    <t>▪ Job plans
▪ Minutes of Executive board meetings</t>
  </si>
  <si>
    <t>▪ Database</t>
  </si>
  <si>
    <t>▪ Correspondence</t>
  </si>
  <si>
    <t>▪ Board paper</t>
  </si>
  <si>
    <t>▪ Plan and progress reports</t>
  </si>
  <si>
    <t>▪ Assurance statement</t>
  </si>
  <si>
    <t>Current Status</t>
  </si>
  <si>
    <t>.</t>
  </si>
  <si>
    <t>▪ Board report and minutes
▪ Quarterly MIS thematic report</t>
  </si>
  <si>
    <t>▪ Triage Benchmarking tool completed template</t>
  </si>
  <si>
    <r>
      <t xml:space="preserve">Baseline Evidence Reference
</t>
    </r>
    <r>
      <rPr>
        <i/>
        <sz val="10"/>
        <color rgb="FFFFFFFF"/>
        <rFont val="Arial"/>
        <family val="2"/>
      </rPr>
      <t>Please input reference number as listed in 3. Evidence Log tab</t>
    </r>
  </si>
  <si>
    <t>Trust Board sign off date:</t>
  </si>
  <si>
    <t>Baseline vs Regional Compliance Match?</t>
  </si>
  <si>
    <r>
      <t xml:space="preserve">Is the trust ensuring locum certification and maintaining a local (trust-specific), continuously updated database of all short-term locums (≤2 weeks) working on tier 2/3 obstetric rotas? </t>
    </r>
    <r>
      <rPr>
        <i/>
        <sz val="10"/>
        <rFont val="Arial"/>
        <family val="2"/>
      </rPr>
      <t>(In line with MIS Year 8)</t>
    </r>
  </si>
  <si>
    <r>
      <t xml:space="preserve">Does the trust have a clear plan for a fully funded neonatal nursing and medical establishment that aligns with the relevant BAPM standards for their unit designation and the neonatal nursing workforce calculator output (2020)? </t>
    </r>
    <r>
      <rPr>
        <i/>
        <sz val="10"/>
        <rFont val="Arial"/>
        <family val="2"/>
      </rPr>
      <t>(In line with MIS Year 8)</t>
    </r>
  </si>
  <si>
    <r>
      <t>Does the trust have a fully funded midwifery establishment that aligns with a Birthrate Plus (BR+) review completed within the last three years as a minimum baseline, with further adjustments based on the professional judgement of the Director and Head of Midwifery?</t>
    </r>
    <r>
      <rPr>
        <i/>
        <sz val="10"/>
        <rFont val="Arial"/>
        <family val="2"/>
      </rPr>
      <t xml:space="preserve"> (In line with MIS Year 8)</t>
    </r>
  </si>
  <si>
    <r>
      <t xml:space="preserve">Do the trust's obstetric services have a duty anaesthetist available 24/7 in line with ACSA standards 1.7.2.1 and a trained anaesthetic assistant available 24/7 in line with ACSA standards 1.3.1.2? </t>
    </r>
    <r>
      <rPr>
        <i/>
        <sz val="10"/>
        <rFont val="Arial"/>
        <family val="2"/>
      </rPr>
      <t>(In line with MIS Year 8)</t>
    </r>
  </si>
  <si>
    <t>To be completed by Regions</t>
  </si>
  <si>
    <r>
      <t xml:space="preserve">Evidence ID
</t>
    </r>
    <r>
      <rPr>
        <i/>
        <sz val="11"/>
        <color rgb="FFFFFFFF"/>
        <rFont val="Arial"/>
        <family val="2"/>
      </rPr>
      <t>Please input reference number as listed in 3. Evidence Log tab</t>
    </r>
  </si>
  <si>
    <t>▪ Board report
▪ Quarterly MIS thematic report
▪ Equity dashboard reports
▪ Core20PLUS5 reporting
▪ Maternity equity action plans</t>
  </si>
  <si>
    <t>▪ Maternal Care Bundle implementation plans.
▪ Board Report
▪ MIS return</t>
  </si>
  <si>
    <t>Regional match - Yes</t>
  </si>
  <si>
    <t>Regional match - No</t>
  </si>
  <si>
    <t>9. Deliver safe and effective triage in maternity services</t>
  </si>
  <si>
    <t>Baseline Assessment</t>
  </si>
  <si>
    <t>Summary by Action - Baseline</t>
  </si>
  <si>
    <t>Compliance</t>
  </si>
  <si>
    <t>Regional Match</t>
  </si>
  <si>
    <t>Delivery status</t>
  </si>
  <si>
    <t>Progress Report</t>
  </si>
  <si>
    <t>Report signed off by Trust Board (named Exec):</t>
  </si>
  <si>
    <t>Where significant risks have been identified, have they been communicated with the Regional NHSE team?</t>
  </si>
  <si>
    <t>Do Directors of Midwifery and Clinical Directors leading maternity and neonatal services attend boards and take part in discussions when maternity and neonatal matters are discussed?</t>
  </si>
  <si>
    <t>5. Addressing inequalities in maternity and neonatal outcomes</t>
  </si>
  <si>
    <r>
      <t xml:space="preserve">The trust ensuring locum certification and maintaining a local (trust-specific), continuously updated database of all short-term locums (≤2 weeks) working on tier 2/3 obstetric rotas? </t>
    </r>
    <r>
      <rPr>
        <i/>
        <sz val="10"/>
        <rFont val="Arial"/>
        <family val="2"/>
      </rPr>
      <t>(In line with MIS Year 8)</t>
    </r>
  </si>
  <si>
    <r>
      <t xml:space="preserve">The trust have a clear plan for a fully funded neonatal nursing and medical establishment that aligns with the relevant BAPM standards for their unit designation and the neonatal nursing workforce calculator output (2020)? </t>
    </r>
    <r>
      <rPr>
        <i/>
        <sz val="10"/>
        <rFont val="Arial"/>
        <family val="2"/>
      </rPr>
      <t>(In line with MIS Year 8)</t>
    </r>
  </si>
  <si>
    <r>
      <t>The trust have a fully funded midwifery establishment that aligns with a Birthrate Plus (BR+) review completed within the last three years as a minimum baseline, with further adjustments based on the professional judgement of the Director and Head of Midwifery?</t>
    </r>
    <r>
      <rPr>
        <i/>
        <sz val="10"/>
        <rFont val="Arial"/>
        <family val="2"/>
      </rPr>
      <t xml:space="preserve"> (In line with MIS Year 8)</t>
    </r>
  </si>
  <si>
    <t>The trust's obstetric services have a duty anaesthetist available 24/7 in line with ACSA standards 1.7.2.1 and a trained anaesthetic assistant available 24/7 in line with ACSA standards 1.3.1.2?</t>
  </si>
  <si>
    <t>The trust board regularly reviewing and acting on trends identified by their inequalities data dashboards every 6 months?</t>
  </si>
  <si>
    <t>The trust board continuing to receive and publish a regular report that brings these sources of intelligence together, and can it demonstrate the decisions, actions or escalation resulting from its scrutiny, including how progress and impact are tracked?</t>
  </si>
  <si>
    <t>The insight and audit data presented by ethnicity and deprivation and does the board scrutinise variation?</t>
  </si>
  <si>
    <t>The trust continuing to make progress with rollout of Martha's Rule across maternity and neonatal services?</t>
  </si>
  <si>
    <t xml:space="preserve">Has the board assured itself that it is continuing regular overersight and implementations of national actions and reccomendations around matters relating to morturaries including review of incident records over the past 10 years? </t>
  </si>
  <si>
    <t>▪Board Report
▪Review report</t>
  </si>
  <si>
    <t>Do Directors of Midwifery and Clinical Directors leading maternity and neonatal services attend boards and take part in discussions when maternity and neonatal matters are on the agenda?</t>
  </si>
  <si>
    <t>Improvement Actions (Including Temporary Mitigations)</t>
  </si>
  <si>
    <t xml:space="preserve">▪ Trusts are not asked to submit any evidence for this action as data will be collected via the national Martha's rule programme team. It is however expected that providers attend the launch webinar to undertstand process and next steps and continue work with the Martha's rule team to commence roll out. </t>
  </si>
  <si>
    <t>▪ BR+ review and workforce plan
▪ Biannual workforce papers
▪ Staff experience survey</t>
  </si>
  <si>
    <t>▪ Workforce plan
▪ Biannual workforce papers
▪ BAPM workforce standards compliance
▪ Staff experience survey</t>
  </si>
  <si>
    <t>Follow up actions and improvements required</t>
  </si>
  <si>
    <t>Improvement action required</t>
  </si>
  <si>
    <t>Due Date(s)</t>
  </si>
  <si>
    <t>The trust continued to operate a monthly cycle of collecting and analysing the latest available maternity and neonatal clinical audit, patient outcome and experience data, including but not limited to, FFT, CQC survey findings when available, local intelligence from MNVPs and targeted outreach?</t>
  </si>
  <si>
    <t>Does the trust board receive and publish a regular summary report that brings these sources of intelligence together, and can it demonstrate the decisions, actions or escalation resulting from its scrutiny, including how progress and impact are tracked?</t>
  </si>
  <si>
    <t>Is the trust board continuing to receive and publish a regular summary report that brings these sources of intelligence together, and can it demonstrate the decisions, actions or escalation resulting from its scrutiny, including how progress and impact are tracked?</t>
  </si>
  <si>
    <t>Does the report identify variation in outcomes and experience by ethnicity and deprivation, including any important gaps or limitations in the available data, and can the board demonstrate how the trust is responding to the variation identified?</t>
  </si>
  <si>
    <t>Can the trust board demonstrate that the trust is regularly reviewing and acting on trends identified by their inequalities data dashboards every 6 months?</t>
  </si>
  <si>
    <t>Has the trust continued to operate a monthly cycle of collecting and analysing the latest available maternity and neonatal clinical audit, patient outcome and experience data  representative of the local population, including but not limited to, FFT, CQC survey findings when available, local intelligence from MNVPs and targeted outreach?</t>
  </si>
  <si>
    <t>Does the board have clear oversight of triage quality and performance, supported by regular data on waiting times, assessment and review times, redeployment, delays and outcomes with a focus on inequalities?</t>
  </si>
  <si>
    <t>Does the trust board have clear oversight of triage quality and performance, supported by regular data on waiting times, assessment and review times, redeployment, delays and outcomes with a focus on inequalitie?</t>
  </si>
  <si>
    <t xml:space="preserve">Does the trust have the Patient Safety Incident Response Framework (PSIRF)
embedded within Maternity and Neonatal Services through clearly defined governance
processes? Is the learning, any actions and outcomes regularly reviewed, shared with women and families, and routinely monitored at trust board through board safety reporting? </t>
  </si>
  <si>
    <t>Does the trust review complaints and concerns thematically, with learning actions and improvement plans monitored for impact? Are the themes and learning actions routinely reported to the trust board?</t>
  </si>
  <si>
    <t xml:space="preserve">▪ Board report and minutes
▪ Debrief guidance
▪ Education and Training for Staff involved in debriefing women and families </t>
  </si>
  <si>
    <t xml:space="preserve">▪ Board report and minutes
▪ Thematic reviews of complaints and concerns using a learning-focused and inquisitive approach. 
▪ Recommendations arising from thematic reviews are monitored, reviewed and acted upon. </t>
  </si>
  <si>
    <t xml:space="preserve">▪ Board report and minutes
▪ A Trust-wide SOP for PSIRF is implemented across Maternity and Neonatal Services 
▪ PSIRF implementation within Maternity and Neonatal Services, governance and review processes. 
▪ Process for sharing outcomes and learning from PSIRF reviews with women and families. 
▪ Mechanisms to identify, monitor and learn from positive practice and areas of improvement. </t>
  </si>
  <si>
    <t>Is the trust board receiving reviewing and acting on  (at the relevant delegated committee) quarterly reports on implementation of the Maternal Care Bundle?</t>
  </si>
  <si>
    <t>Where significant risks and mitigations have been identified, has an action plan with agreed timescales to mitigate and remove the risks been agreed and shared  with the Regional NHSE team?</t>
  </si>
  <si>
    <t xml:space="preserve">2. Listen to women and their families using real-time and transparently reported outcomes and experience, and clinical audit that are acted upon at board level. </t>
  </si>
  <si>
    <t>▪ Workforce plan
▪ Biannual workforce papers
▪ Staff experience survey
▪ Cappuccini-style assurance exercise</t>
  </si>
  <si>
    <t>▪ Workforce plan
▪ Biannual workforce papers
▪ Cappuccini-style assurance exercise</t>
  </si>
  <si>
    <t>▪ Board report and minutes
▪ Biannual workforce papers
▪ Cappuccini-style assurance exercise</t>
  </si>
  <si>
    <t xml:space="preserve">Baseline Compliance Rating </t>
  </si>
  <si>
    <t>Submission B: Progress against baseline (December 2026)</t>
  </si>
  <si>
    <r>
      <rPr>
        <sz val="11"/>
        <rFont val="Aptos Narrow"/>
        <family val="2"/>
      </rPr>
      <t xml:space="preserve">The evidence log should be used to list and reference the evidence for each action. The location or link reference should clearly identify where the evidence can be found; assurance notes should explain what the evidence demonstrates. The evidence quality field should indicate whether the evidence is strong, adequate, limited or not available. Evidence may support more than one deliverable where appropriate. Trusts are encouraged to use existing evidence and established governance documentation wherever possible. Trusts should use the minimum evidence necessary to demonstrate assurance. </t>
    </r>
    <r>
      <rPr>
        <i/>
        <sz val="10"/>
        <color rgb="FF595959"/>
        <rFont val="Arial"/>
        <family val="2"/>
      </rPr>
      <t xml:space="preserve">
Log each piece of supporting evidence here. Reference the Evidence ID against the relevant row in the Baseline Assessment and Progress Report as needed. Please note the evidence submitted should be accessible externally (to the trust).</t>
    </r>
  </si>
  <si>
    <t>Summary by Action - Progress Report</t>
  </si>
  <si>
    <t>Not applicable</t>
  </si>
  <si>
    <t>Non-compliant</t>
  </si>
  <si>
    <t>Partially compliant</t>
  </si>
  <si>
    <t>Compliant</t>
  </si>
  <si>
    <t>Where significant risks and mitigations have been identified, has an action plan with agreed timescales to mitigate and remove the risks been agreed and shared with the Regional NHSE team?</t>
  </si>
  <si>
    <t xml:space="preserve">Does the trust have the Patient Safety Incident Response Framework (PSIRF) embedded within Maternity and Neonatal Services through clearly defined governance processes? Is the learning, any actions and outcomes regularly reviewed, shared with women and families, and routinely monitored at trust board through board safety reporting? </t>
  </si>
  <si>
    <t>Submission A: Baseline Assessment (Starting Position Against the 10-Point Plan)</t>
  </si>
  <si>
    <r>
      <rPr>
        <sz val="10"/>
        <color rgb="FF000000"/>
        <rFont val="Arial"/>
      </rPr>
      <t xml:space="preserve">Does the trust have a fully funded midwifery establishment that aligns with a Birthrate Plus (BR+) review completed within the last three years as a minimum baseline, with further adjustments based on the professional judgement of the Director and Head of Midwifery? </t>
    </r>
    <r>
      <rPr>
        <i/>
        <sz val="10"/>
        <color rgb="FF000000"/>
        <rFont val="Arial"/>
      </rPr>
      <t>(In line with MIS Year 8)</t>
    </r>
  </si>
  <si>
    <t>Is the trust board receiving reviewing and acting on (through the relevant delegated committee) quarterly reports on implementation of the Maternal Care Bundle?</t>
  </si>
  <si>
    <t>Has the trust established a monthly cycle of collecting and analysing the latest available maternity and neonatal clinical audit and patient outcome &amp; experience data representative of the local population, including but not limited to, FFT, CQC survey findings when available, local intelligence from MNVPs and targeted outreach?</t>
  </si>
  <si>
    <r>
      <rPr>
        <sz val="10"/>
        <rFont val="Arial"/>
        <family val="2"/>
      </rPr>
      <t xml:space="preserve">This template should be completed once and submitted on the </t>
    </r>
    <r>
      <rPr>
        <b/>
        <sz val="10"/>
        <rFont val="Arial"/>
        <family val="2"/>
      </rPr>
      <t>Friday 25th September 2026</t>
    </r>
    <r>
      <rPr>
        <sz val="10"/>
        <rFont val="Arial"/>
        <family val="2"/>
      </rPr>
      <t xml:space="preserve">. It is intended to provide a baseline assessment of delivery against the 10-point plan actions and is separate to the tab 2. 
Progress Report submission.
Columns K &amp; L should be used by regional teams only to provide independent assessment against Trust Board assurance.
The RAG rating should describe delivery risk and confidence: red where there is no credible route to compliance or an immediate safety risk; amber where a plan is in place but gaps or risks remain; and green where evidence confirms 
the requirement is met or on track. A completed review alone should not result in a greenrating if significant residual risk remains.
</t>
    </r>
    <r>
      <rPr>
        <b/>
        <sz val="10"/>
        <rFont val="Arial"/>
        <family val="2"/>
      </rPr>
      <t>Baseline compliance definitions</t>
    </r>
    <r>
      <rPr>
        <sz val="10"/>
        <rFont val="Arial"/>
        <family val="2"/>
      </rPr>
      <t xml:space="preserve">
The baseline compliance / compliance ratings should be used to provide a consistent assessment of the current level of compliance against each requirement. Ratings should be based on available evidence, professional judgement and the 
extent to which the requirement has been fully implemented, embedded and sustained.
</t>
    </r>
    <r>
      <rPr>
        <b/>
        <sz val="10"/>
        <rFont val="Arial"/>
        <family val="2"/>
      </rPr>
      <t>Not applicable:</t>
    </r>
    <r>
      <rPr>
        <sz val="10"/>
        <rFont val="Arial"/>
        <family val="2"/>
      </rPr>
      <t xml:space="preserve"> The requirement does not apply to the service, pathway, function or organisation being assessed. </t>
    </r>
    <r>
      <rPr>
        <i/>
        <sz val="10"/>
        <rFont val="Arial"/>
        <family val="2"/>
      </rPr>
      <t>For example, trusts may not yet be eligible for onboarding onto the PEADP programme at the time of submission, therefore 
'Not applicable' would be apply.</t>
    </r>
    <r>
      <rPr>
        <sz val="10"/>
        <rFont val="Arial"/>
        <family val="2"/>
      </rPr>
      <t xml:space="preserve">
</t>
    </r>
    <r>
      <rPr>
        <b/>
        <sz val="10"/>
        <rFont val="Arial"/>
        <family val="2"/>
      </rPr>
      <t>Non-compliant</t>
    </r>
    <r>
      <rPr>
        <sz val="10"/>
        <rFont val="Arial"/>
        <family val="2"/>
      </rPr>
      <t xml:space="preserve">: There is no, or very limited, evidence that the requirement has been met.
</t>
    </r>
    <r>
      <rPr>
        <b/>
        <sz val="10"/>
        <rFont val="Arial"/>
        <family val="2"/>
      </rPr>
      <t>Partially compliant</t>
    </r>
    <r>
      <rPr>
        <sz val="10"/>
        <rFont val="Arial"/>
        <family val="2"/>
      </rPr>
      <t xml:space="preserve">: There is evidence that some elements of the requirement have been met, but implementation is incomplete, inconsistent or not yet fully embedded.
</t>
    </r>
    <r>
      <rPr>
        <b/>
        <sz val="10"/>
        <rFont val="Arial"/>
        <family val="2"/>
      </rPr>
      <t>Compliant</t>
    </r>
    <r>
      <rPr>
        <sz val="10"/>
        <rFont val="Arial"/>
        <family val="2"/>
      </rPr>
      <t xml:space="preserve">: There is sufficient evidence that the requirement has been fully met and is being implemented consistently
</t>
    </r>
    <r>
      <rPr>
        <i/>
        <sz val="10"/>
        <color rgb="FF595959"/>
        <rFont val="Arial"/>
        <family val="2"/>
      </rPr>
      <t xml:space="preserve">
To be completed once, at the start of the reporting cycle, to establish the trust's baseline position for each action before tracking 
ongoing progress.</t>
    </r>
  </si>
  <si>
    <t xml:space="preserve">Does the Trust have embedded processes for open learning and compassionate debriefing, with staff supported to engage effectively with women and families, use feedback to inform practice, provide each family with a key contact, and ensure early duty of candour by a senior manager? </t>
  </si>
  <si>
    <r>
      <t xml:space="preserve">This template should be completed and submitted on </t>
    </r>
    <r>
      <rPr>
        <b/>
        <sz val="11"/>
        <color theme="1"/>
        <rFont val="Aptos Narrow"/>
        <family val="2"/>
      </rPr>
      <t xml:space="preserve">Thursday 31st </t>
    </r>
    <r>
      <rPr>
        <b/>
        <sz val="11"/>
        <rFont val="Aptos Narrow"/>
        <family val="2"/>
      </rPr>
      <t>December 2026</t>
    </r>
    <r>
      <rPr>
        <sz val="11"/>
        <color theme="1"/>
        <rFont val="Aptos Narrow"/>
        <family val="2"/>
      </rPr>
      <t xml:space="preserve">. This template reports on progress against the baseline assessment. Where a deliverable has already been reported as achieved in the baseline 
assessment, trusts should not complete this information again. The baseline status will automatically update and should indicate where any progress updates are required. 
The RAG rating should describe delivery risk and confidence: red where there is no credible route to compliance or an immediate safety risk; amber where a plan is in place but gaps or risks remain; and green where evidence confirms
 the requirement is met or on track. A completed review alone should not result in a green rating if significant residual risk remains.
</t>
    </r>
  </si>
  <si>
    <t>Does the Trust have embedded processes for open learning and compassionate debriefing, with staff supported to engage effectively with women and families, use feedback to inform practice, provide each family with a key contact, and ensure early duty of candour by a senior manager?</t>
  </si>
  <si>
    <t xml:space="preserve">Does the trust board oversee workforce acuity, service pressures and escalation activity across maternity and neonatal services, ensuring they can a) respond to periods of increased demand, reduced workforce availability or changing clinical risk; b) address local gaps and c) eliminate siloed working, so that services can consistently and safely respond to the needs of women, babies and families? </t>
  </si>
  <si>
    <t>Has the trust board undertaken a review of internal resource deployment, including co sideration of a) whether roles not directly supporting frontline delivery can be redirected to strengthen service provision; b) where specialist posts exist (including in bereavement care and infant feeding), what education and training is required to ensure other staff have the knowledge and skills to ensure that care is not compromised when the specialist midwives are not immediately available; c) the impact of redeployment across the service.</t>
  </si>
  <si>
    <t>Does the trust board oversee workforce acuity, service pressures and escalation activity across maternity and neonatal services, ensuring they can a) respond to periods of increased demand, reduced workforce availability or changing clinical risk; b) address local gaps and c) eliminate siloed working, so that services can consistently and safely respond to the needs of women, babies and families?</t>
  </si>
  <si>
    <t>Has the trust board undertaken a review of internal resource deployment, including consideration of a) whether roles not directly supporting frontline delivery can be redirected to strengthen service provision; b) where specialist posts exist (including in bereavement care and infant feeding), what education and training is required to ensure other staff have the knowledge and skills to ensure that care is not compromised when the specialist midwives are not immediately available; c) the impact of redeployment across the service.</t>
  </si>
  <si>
    <r>
      <t>Is the trust complying with the RCOG “Roles and Responsibilities of the Consultant providing acute care” standard? In line with MIS Year 8, is there a minimum ≥80% consultant presence in defined acute care situations?</t>
    </r>
    <r>
      <rPr>
        <i/>
        <sz val="10"/>
        <rFont val="Arial"/>
        <family val="2"/>
      </rPr>
      <t xml:space="preserve"> </t>
    </r>
  </si>
  <si>
    <r>
      <t>Is the trust complying with the RCOG “Roles and Responsibilities of the Consultant providing acute care” standard? In line with MIS Year 8 is there a minimum ≥80% consultant presence in defined acute care situations?</t>
    </r>
    <r>
      <rPr>
        <i/>
        <sz val="10"/>
        <rFont val="Arial"/>
        <family val="2"/>
      </rPr>
      <t xml:space="preserve"> </t>
    </r>
  </si>
  <si>
    <t>Name of trust or organisation: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</si>
</sst>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charset val="1"/>
    </font>
    <font>
      <b/>
      <sz val="16"/>
      <color rgb="FF003087"/>
      <name val="Arial"/>
      <charset val="1"/>
    </font>
    <font>
      <i/>
      <sz val="10"/>
      <color rgb="FF595959"/>
      <name val="Arial"/>
      <charset val="1"/>
    </font>
    <font>
      <b/>
      <sz val="10"/>
      <name val="Arial"/>
      <charset val="1"/>
    </font>
    <font>
      <sz val="10"/>
      <name val="Arial"/>
      <charset val="1"/>
    </font>
    <font>
      <b/>
      <sz val="11"/>
      <color rgb="FFFFFFFF"/>
      <name val="Arial"/>
      <charset val="1"/>
    </font>
    <font>
      <b/>
      <sz val="11"/>
      <color rgb="FF003087"/>
      <name val="Arial"/>
      <charset val="1"/>
    </font>
    <font>
      <sz val="11"/>
      <color theme="1"/>
      <name val="Calibri"/>
      <family val="2"/>
      <charset val="1"/>
    </font>
    <font>
      <b/>
      <sz val="16"/>
      <color theme="1"/>
      <name val="Calibri"/>
      <family val="2"/>
      <scheme val="minor"/>
    </font>
    <font>
      <i/>
      <sz val="10"/>
      <color rgb="FF595959"/>
      <name val="Arial"/>
      <family val="2"/>
    </font>
    <font>
      <sz val="10"/>
      <name val="Arial"/>
      <family val="2"/>
    </font>
    <font>
      <b/>
      <sz val="11"/>
      <color rgb="FFFFFFFF"/>
      <name val="Arial"/>
      <family val="2"/>
    </font>
    <font>
      <b/>
      <sz val="10"/>
      <color rgb="FFFFFFFF"/>
      <name val="Arial"/>
      <family val="2"/>
    </font>
    <font>
      <b/>
      <sz val="16"/>
      <color theme="0"/>
      <name val="Calibri"/>
      <family val="2"/>
      <scheme val="minor"/>
    </font>
    <font>
      <b/>
      <sz val="20"/>
      <color rgb="FF003087"/>
      <name val="Arial"/>
      <family val="2"/>
    </font>
    <font>
      <b/>
      <sz val="10"/>
      <color rgb="FF003087"/>
      <name val="Arial"/>
      <family val="2"/>
    </font>
    <font>
      <b/>
      <sz val="14"/>
      <color rgb="FF0070C0"/>
      <name val="Arial"/>
      <family val="2"/>
    </font>
    <font>
      <b/>
      <sz val="10"/>
      <name val="Arial"/>
      <family val="2"/>
    </font>
    <font>
      <b/>
      <sz val="11"/>
      <color theme="0"/>
      <name val="Arial"/>
      <family val="2"/>
    </font>
    <font>
      <b/>
      <sz val="14"/>
      <color rgb="FFFFFFFF"/>
      <name val="Calibri"/>
      <family val="2"/>
    </font>
    <font>
      <i/>
      <sz val="10"/>
      <color rgb="FFFFFFFF"/>
      <name val="Arial"/>
      <family val="2"/>
    </font>
    <font>
      <b/>
      <sz val="16"/>
      <color theme="3"/>
      <name val="Calibri"/>
      <family val="2"/>
    </font>
    <font>
      <i/>
      <sz val="10"/>
      <name val="Arial"/>
      <family val="2"/>
    </font>
    <font>
      <i/>
      <sz val="11"/>
      <color rgb="FFFFFFFF"/>
      <name val="Arial"/>
      <family val="2"/>
    </font>
    <font>
      <sz val="11"/>
      <color rgb="FF000000"/>
      <name val="Calibri"/>
      <family val="2"/>
      <charset val="1"/>
    </font>
    <font>
      <b/>
      <sz val="11"/>
      <color rgb="FFFFFFFF"/>
      <name val="Calibri"/>
      <family val="2"/>
      <charset val="1"/>
    </font>
    <font>
      <b/>
      <sz val="11"/>
      <color rgb="FF000000"/>
      <name val="Calibri"/>
      <family val="2"/>
    </font>
    <font>
      <sz val="10"/>
      <color rgb="FF000000"/>
      <name val="Arial"/>
    </font>
    <font>
      <sz val="10"/>
      <color rgb="FF000000"/>
      <name val="Arial"/>
      <family val="2"/>
    </font>
    <font>
      <sz val="11"/>
      <color theme="1"/>
      <name val="Aptos Narrow"/>
      <family val="2"/>
    </font>
    <font>
      <sz val="11"/>
      <name val="Aptos Narrow"/>
      <family val="2"/>
    </font>
    <font>
      <sz val="10"/>
      <color theme="1"/>
      <name val="Arial"/>
      <family val="2"/>
    </font>
    <font>
      <sz val="11"/>
      <color theme="1"/>
      <name val="Calibri"/>
      <family val="2"/>
    </font>
    <font>
      <b/>
      <sz val="11"/>
      <color theme="1"/>
      <name val="Aptos Narrow"/>
      <family val="2"/>
    </font>
    <font>
      <b/>
      <sz val="11"/>
      <name val="Aptos Narrow"/>
      <family val="2"/>
    </font>
    <font>
      <b/>
      <sz val="14"/>
      <color theme="0"/>
      <name val="Calibri"/>
      <family val="2"/>
      <scheme val="minor"/>
    </font>
    <font>
      <b/>
      <sz val="16"/>
      <color rgb="FF003087"/>
      <name val="Arial"/>
      <family val="2"/>
    </font>
    <font>
      <b/>
      <sz val="11"/>
      <color theme="1"/>
      <name val="Calibri"/>
      <family val="2"/>
      <charset val="1"/>
    </font>
    <font>
      <sz val="10"/>
      <color theme="1"/>
      <name val="Arial"/>
    </font>
    <font>
      <i/>
      <sz val="10"/>
      <color rgb="FF000000"/>
      <name val="Arial"/>
    </font>
    <font>
      <sz val="10"/>
      <name val="Arial"/>
    </font>
  </fonts>
  <fills count="13">
    <fill>
      <patternFill patternType="none"/>
    </fill>
    <fill>
      <patternFill patternType="gray125"/>
    </fill>
    <fill>
      <patternFill patternType="solid">
        <fgColor rgb="FFFFFF00"/>
        <bgColor rgb="FFFFFF00"/>
      </patternFill>
    </fill>
    <fill>
      <patternFill patternType="solid">
        <fgColor rgb="FF005EB8"/>
        <bgColor rgb="FF008080"/>
      </patternFill>
    </fill>
    <fill>
      <patternFill patternType="solid">
        <fgColor theme="3" tint="0.499984740745262"/>
        <bgColor indexed="64"/>
      </patternFill>
    </fill>
    <fill>
      <patternFill patternType="solid">
        <fgColor theme="1"/>
        <bgColor indexed="64"/>
      </patternFill>
    </fill>
    <fill>
      <patternFill patternType="solid">
        <fgColor theme="3" tint="0.249977111117893"/>
        <bgColor indexed="64"/>
      </patternFill>
    </fill>
    <fill>
      <patternFill patternType="solid">
        <fgColor rgb="FF1F4E78"/>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5B9BD5"/>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
      <left/>
      <right/>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rgb="FFBFBFBF"/>
      </top>
      <bottom/>
      <diagonal/>
    </border>
    <border>
      <left style="thin">
        <color auto="1"/>
      </left>
      <right style="thin">
        <color auto="1"/>
      </right>
      <top/>
      <bottom style="thin">
        <color indexed="64"/>
      </bottom>
      <diagonal/>
    </border>
    <border>
      <left style="thin">
        <color auto="1"/>
      </left>
      <right style="thin">
        <color auto="1"/>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FBFBF"/>
      </left>
      <right/>
      <top style="thin">
        <color rgb="FFBFBFBF"/>
      </top>
      <bottom/>
      <diagonal/>
    </border>
    <border>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158">
    <xf numFmtId="0" fontId="0" fillId="0" borderId="0" xfId="0"/>
    <xf numFmtId="0" fontId="1" fillId="0" borderId="0" xfId="0" applyFont="1"/>
    <xf numFmtId="0" fontId="3" fillId="0" borderId="0" xfId="0" applyFont="1"/>
    <xf numFmtId="0" fontId="0" fillId="2" borderId="0" xfId="0" applyFill="1"/>
    <xf numFmtId="14" fontId="0" fillId="2" borderId="0" xfId="0" applyNumberFormat="1" applyFill="1"/>
    <xf numFmtId="0" fontId="4" fillId="0" borderId="1" xfId="0" applyFont="1" applyBorder="1"/>
    <xf numFmtId="0" fontId="5" fillId="3" borderId="1" xfId="0" applyFont="1" applyFill="1" applyBorder="1" applyAlignment="1">
      <alignment horizontal="center" vertical="center" wrapText="1"/>
    </xf>
    <xf numFmtId="14" fontId="4" fillId="0" borderId="1" xfId="0" applyNumberFormat="1" applyFont="1" applyBorder="1"/>
    <xf numFmtId="0" fontId="6" fillId="0" borderId="0" xfId="0" applyFont="1"/>
    <xf numFmtId="0" fontId="0" fillId="0" borderId="0" xfId="0"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9" fillId="0" borderId="0" xfId="0" applyFont="1" applyAlignment="1">
      <alignment horizontal="left"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4" fillId="0" borderId="0" xfId="0" applyFont="1" applyAlignment="1">
      <alignment horizontal="left" vertical="top" wrapText="1"/>
    </xf>
    <xf numFmtId="0" fontId="11" fillId="3" borderId="6" xfId="0" applyFont="1" applyFill="1" applyBorder="1" applyAlignment="1">
      <alignment vertical="center" wrapText="1"/>
    </xf>
    <xf numFmtId="0" fontId="11" fillId="3" borderId="7" xfId="0" applyFont="1" applyFill="1" applyBorder="1" applyAlignment="1">
      <alignment vertical="center" wrapText="1"/>
    </xf>
    <xf numFmtId="0" fontId="9" fillId="0" borderId="0" xfId="0" applyFont="1" applyAlignment="1">
      <alignment horizontal="left" vertical="center"/>
    </xf>
    <xf numFmtId="0" fontId="19" fillId="6" borderId="10" xfId="0" applyFont="1" applyFill="1" applyBorder="1" applyAlignment="1">
      <alignment horizontal="center"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11" fillId="3" borderId="2" xfId="0" applyFont="1" applyFill="1" applyBorder="1" applyAlignment="1">
      <alignment horizontal="left" vertical="center" wrapText="1"/>
    </xf>
    <xf numFmtId="0" fontId="19" fillId="6" borderId="11" xfId="0" applyFont="1" applyFill="1" applyBorder="1" applyAlignment="1">
      <alignment horizontal="center" wrapText="1"/>
    </xf>
    <xf numFmtId="0" fontId="11" fillId="3" borderId="6" xfId="0" applyFont="1" applyFill="1" applyBorder="1" applyAlignment="1">
      <alignment horizontal="center" vertical="center" wrapText="1"/>
    </xf>
    <xf numFmtId="0" fontId="12" fillId="3" borderId="6" xfId="0" applyFont="1" applyFill="1" applyBorder="1" applyAlignment="1">
      <alignment horizontal="left" vertical="center" wrapText="1"/>
    </xf>
    <xf numFmtId="0" fontId="12" fillId="3" borderId="6" xfId="0" applyFont="1" applyFill="1" applyBorder="1" applyAlignment="1">
      <alignment horizontal="center" vertical="center" wrapText="1"/>
    </xf>
    <xf numFmtId="0" fontId="4" fillId="0" borderId="1" xfId="0" applyFont="1" applyBorder="1" applyAlignment="1">
      <alignment horizontal="center" vertical="center" wrapText="1"/>
    </xf>
    <xf numFmtId="0" fontId="10" fillId="8" borderId="1" xfId="0" applyFont="1" applyFill="1" applyBorder="1" applyAlignment="1">
      <alignment vertical="center" wrapText="1"/>
    </xf>
    <xf numFmtId="0" fontId="4" fillId="8" borderId="1" xfId="0" applyFont="1" applyFill="1" applyBorder="1" applyAlignment="1">
      <alignment vertical="center" wrapText="1"/>
    </xf>
    <xf numFmtId="0" fontId="10" fillId="9" borderId="1" xfId="0" applyFont="1" applyFill="1" applyBorder="1" applyAlignment="1">
      <alignment vertical="center" wrapText="1"/>
    </xf>
    <xf numFmtId="0" fontId="10" fillId="9" borderId="6" xfId="0" applyFont="1" applyFill="1" applyBorder="1" applyAlignment="1">
      <alignment vertical="center" wrapText="1"/>
    </xf>
    <xf numFmtId="0" fontId="4" fillId="9" borderId="1" xfId="0" applyFont="1" applyFill="1" applyBorder="1" applyAlignment="1">
      <alignment vertical="center" wrapText="1"/>
    </xf>
    <xf numFmtId="0" fontId="4" fillId="9" borderId="2" xfId="0" applyFont="1" applyFill="1" applyBorder="1" applyAlignment="1">
      <alignment horizontal="center" vertical="center"/>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17" fillId="0" borderId="0" xfId="0" applyFont="1" applyAlignment="1">
      <alignment horizontal="left"/>
    </xf>
    <xf numFmtId="14" fontId="4" fillId="0" borderId="1" xfId="0" applyNumberFormat="1" applyFont="1" applyBorder="1" applyAlignment="1">
      <alignment horizontal="left" vertical="center" wrapText="1"/>
    </xf>
    <xf numFmtId="0" fontId="4" fillId="0" borderId="2" xfId="0" applyFont="1" applyBorder="1" applyAlignment="1">
      <alignment horizontal="left" vertical="center" wrapText="1"/>
    </xf>
    <xf numFmtId="14" fontId="4" fillId="0" borderId="1" xfId="0" applyNumberFormat="1" applyFont="1" applyBorder="1" applyAlignment="1">
      <alignment horizontal="center" vertical="center" wrapText="1"/>
    </xf>
    <xf numFmtId="14" fontId="4" fillId="0" borderId="2" xfId="0" applyNumberFormat="1" applyFont="1" applyBorder="1" applyAlignment="1">
      <alignment horizontal="left" vertical="center" wrapText="1"/>
    </xf>
    <xf numFmtId="0" fontId="11" fillId="3" borderId="12" xfId="0" applyFont="1" applyFill="1" applyBorder="1" applyAlignment="1">
      <alignment horizontal="center" vertical="center" wrapText="1"/>
    </xf>
    <xf numFmtId="0" fontId="0" fillId="0" borderId="0" xfId="0" applyAlignment="1">
      <alignment wrapText="1"/>
    </xf>
    <xf numFmtId="0" fontId="4" fillId="0" borderId="2" xfId="0" applyFont="1" applyBorder="1" applyAlignment="1">
      <alignment horizontal="center" vertical="center" wrapText="1"/>
    </xf>
    <xf numFmtId="0" fontId="25" fillId="7" borderId="8" xfId="0" applyFont="1" applyFill="1" applyBorder="1" applyAlignment="1">
      <alignment horizontal="center" vertical="center"/>
    </xf>
    <xf numFmtId="0" fontId="25" fillId="10" borderId="8" xfId="0" applyFont="1" applyFill="1" applyBorder="1" applyAlignment="1">
      <alignment horizontal="center" vertical="center" wrapText="1"/>
    </xf>
    <xf numFmtId="0" fontId="24" fillId="0" borderId="8" xfId="0" applyFont="1" applyBorder="1" applyAlignment="1">
      <alignment vertical="center"/>
    </xf>
    <xf numFmtId="0" fontId="24" fillId="0" borderId="0" xfId="0" applyFont="1"/>
    <xf numFmtId="0" fontId="24" fillId="0" borderId="0" xfId="0" applyFont="1" applyAlignment="1">
      <alignment vertical="center"/>
    </xf>
    <xf numFmtId="3" fontId="24" fillId="0" borderId="8" xfId="0" applyNumberFormat="1" applyFont="1" applyBorder="1" applyAlignment="1">
      <alignment horizontal="center" vertical="center"/>
    </xf>
    <xf numFmtId="3" fontId="3" fillId="0" borderId="8" xfId="0" applyNumberFormat="1" applyFont="1" applyBorder="1" applyAlignment="1">
      <alignment horizontal="center" vertical="center"/>
    </xf>
    <xf numFmtId="0" fontId="4" fillId="0" borderId="8" xfId="0" applyFont="1" applyBorder="1" applyAlignment="1">
      <alignment vertical="center"/>
    </xf>
    <xf numFmtId="3" fontId="26" fillId="0" borderId="8" xfId="0" applyNumberFormat="1" applyFont="1" applyBorder="1" applyAlignment="1">
      <alignment horizontal="center" vertical="center"/>
    </xf>
    <xf numFmtId="0" fontId="24" fillId="0" borderId="0" xfId="0" applyFont="1" applyAlignment="1">
      <alignment horizontal="center" vertical="center"/>
    </xf>
    <xf numFmtId="3" fontId="4" fillId="0" borderId="8" xfId="0" applyNumberFormat="1" applyFont="1" applyBorder="1" applyAlignment="1">
      <alignment horizontal="center" vertical="center"/>
    </xf>
    <xf numFmtId="0" fontId="16" fillId="0" borderId="0" xfId="0" applyFont="1" applyAlignment="1">
      <alignment horizontal="left" vertical="center"/>
    </xf>
    <xf numFmtId="3" fontId="17" fillId="0" borderId="8" xfId="0" applyNumberFormat="1" applyFont="1" applyBorder="1" applyAlignment="1">
      <alignment horizontal="center" vertical="center" wrapText="1"/>
    </xf>
    <xf numFmtId="0" fontId="4" fillId="0" borderId="0" xfId="0" applyFont="1" applyAlignment="1">
      <alignment vertical="center"/>
    </xf>
    <xf numFmtId="9" fontId="3" fillId="0" borderId="0" xfId="0" applyNumberFormat="1" applyFont="1" applyAlignment="1">
      <alignment horizontal="center" vertical="center"/>
    </xf>
    <xf numFmtId="0" fontId="28" fillId="8" borderId="1" xfId="0" applyFont="1" applyFill="1" applyBorder="1" applyAlignment="1">
      <alignment vertical="center" wrapText="1"/>
    </xf>
    <xf numFmtId="0" fontId="27" fillId="8" borderId="1" xfId="0" applyFont="1" applyFill="1" applyBorder="1" applyAlignment="1">
      <alignment vertical="center" wrapText="1"/>
    </xf>
    <xf numFmtId="0" fontId="10" fillId="8" borderId="8" xfId="0" applyFont="1" applyFill="1" applyBorder="1" applyAlignment="1">
      <alignment vertical="center" wrapText="1"/>
    </xf>
    <xf numFmtId="0" fontId="4" fillId="8" borderId="8" xfId="0" applyFont="1" applyFill="1" applyBorder="1" applyAlignment="1">
      <alignment vertical="center" wrapText="1"/>
    </xf>
    <xf numFmtId="0" fontId="10" fillId="9" borderId="8" xfId="0" applyFont="1" applyFill="1" applyBorder="1" applyAlignment="1">
      <alignment vertical="center" wrapText="1"/>
    </xf>
    <xf numFmtId="0" fontId="31" fillId="0" borderId="8" xfId="0" applyFont="1" applyBorder="1" applyAlignment="1">
      <alignment vertical="center" wrapText="1"/>
    </xf>
    <xf numFmtId="0" fontId="31" fillId="0" borderId="8" xfId="0" applyFont="1" applyBorder="1" applyAlignment="1">
      <alignment vertical="center"/>
    </xf>
    <xf numFmtId="3" fontId="4" fillId="0" borderId="8" xfId="1" applyNumberFormat="1" applyFont="1" applyBorder="1" applyAlignment="1">
      <alignment horizontal="center" vertical="center"/>
    </xf>
    <xf numFmtId="0" fontId="0" fillId="0" borderId="0" xfId="0" applyAlignment="1">
      <alignment horizontal="center" vertical="center"/>
    </xf>
    <xf numFmtId="3" fontId="24" fillId="0" borderId="0" xfId="0" applyNumberFormat="1" applyFont="1" applyAlignment="1">
      <alignment horizontal="center" vertical="center"/>
    </xf>
    <xf numFmtId="0" fontId="0" fillId="0" borderId="0" xfId="0" applyAlignment="1">
      <alignment horizontal="center" wrapText="1"/>
    </xf>
    <xf numFmtId="0" fontId="24" fillId="0" borderId="8" xfId="0" applyFont="1" applyBorder="1" applyAlignment="1">
      <alignment vertical="center" wrapText="1"/>
    </xf>
    <xf numFmtId="0" fontId="25" fillId="11" borderId="0" xfId="0" applyFont="1" applyFill="1" applyAlignment="1">
      <alignment horizontal="center"/>
    </xf>
    <xf numFmtId="0" fontId="25" fillId="11" borderId="0" xfId="0" applyFont="1" applyFill="1" applyAlignment="1">
      <alignment horizontal="center" vertical="center" wrapText="1"/>
    </xf>
    <xf numFmtId="3" fontId="4" fillId="11" borderId="0" xfId="0" applyNumberFormat="1" applyFont="1" applyFill="1" applyAlignment="1">
      <alignment horizontal="center" vertical="center"/>
    </xf>
    <xf numFmtId="1" fontId="4" fillId="11" borderId="0" xfId="1" applyNumberFormat="1" applyFont="1" applyFill="1" applyBorder="1" applyAlignment="1">
      <alignment horizontal="center" vertical="center"/>
    </xf>
    <xf numFmtId="0" fontId="4" fillId="8" borderId="18" xfId="0" applyFont="1" applyFill="1" applyBorder="1" applyAlignment="1">
      <alignment horizontal="center" vertical="center"/>
    </xf>
    <xf numFmtId="0" fontId="10" fillId="8" borderId="7" xfId="0" applyFont="1" applyFill="1" applyBorder="1" applyAlignment="1">
      <alignment vertical="center" wrapText="1"/>
    </xf>
    <xf numFmtId="0" fontId="4" fillId="0" borderId="1" xfId="0" applyFont="1" applyBorder="1" applyProtection="1">
      <protection locked="0"/>
    </xf>
    <xf numFmtId="0" fontId="10" fillId="8" borderId="8"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7" fillId="8" borderId="8" xfId="0" applyFont="1" applyFill="1" applyBorder="1" applyAlignment="1">
      <alignment horizontal="center" vertical="center" wrapText="1"/>
    </xf>
    <xf numFmtId="0" fontId="25" fillId="10" borderId="15" xfId="0" applyFont="1" applyFill="1" applyBorder="1" applyAlignment="1">
      <alignment horizontal="center" vertical="center" wrapText="1"/>
    </xf>
    <xf numFmtId="0" fontId="37" fillId="0" borderId="0" xfId="0" applyFont="1"/>
    <xf numFmtId="3" fontId="4" fillId="0" borderId="0" xfId="1" applyNumberFormat="1" applyFont="1" applyBorder="1" applyAlignment="1">
      <alignment horizontal="center" vertical="center"/>
    </xf>
    <xf numFmtId="0" fontId="18" fillId="3" borderId="1" xfId="0" applyFont="1" applyFill="1" applyBorder="1" applyAlignment="1">
      <alignment horizontal="center" vertical="center" wrapText="1"/>
    </xf>
    <xf numFmtId="0" fontId="38" fillId="9" borderId="0" xfId="0" applyFont="1" applyFill="1" applyAlignment="1">
      <alignment vertical="center" wrapText="1"/>
    </xf>
    <xf numFmtId="0" fontId="2" fillId="0" borderId="0" xfId="0" applyFont="1" applyAlignment="1">
      <alignment horizontal="left"/>
    </xf>
    <xf numFmtId="0" fontId="0" fillId="0" borderId="0" xfId="0" applyAlignment="1">
      <alignment horizontal="left"/>
    </xf>
    <xf numFmtId="0" fontId="40" fillId="8" borderId="2" xfId="0" applyFont="1" applyFill="1" applyBorder="1" applyAlignment="1">
      <alignment horizontal="center" vertical="center"/>
    </xf>
    <xf numFmtId="0" fontId="40" fillId="8" borderId="1" xfId="0" applyFont="1" applyFill="1" applyBorder="1" applyAlignment="1">
      <alignment vertical="center" wrapText="1"/>
    </xf>
    <xf numFmtId="0" fontId="40" fillId="8" borderId="8" xfId="0" applyFont="1" applyFill="1" applyBorder="1" applyAlignment="1">
      <alignment vertical="center" wrapText="1"/>
    </xf>
    <xf numFmtId="0" fontId="27" fillId="8" borderId="8" xfId="0" applyFont="1" applyFill="1" applyBorder="1" applyAlignment="1">
      <alignment vertical="center" wrapText="1"/>
    </xf>
    <xf numFmtId="0" fontId="4" fillId="0" borderId="0" xfId="0" applyFont="1" applyAlignment="1">
      <alignment wrapText="1"/>
    </xf>
    <xf numFmtId="0" fontId="0" fillId="0" borderId="9" xfId="0" applyBorder="1"/>
    <xf numFmtId="0" fontId="0" fillId="0" borderId="17" xfId="0" applyBorder="1"/>
    <xf numFmtId="0" fontId="32" fillId="0" borderId="14" xfId="0" applyFont="1" applyBorder="1" applyAlignment="1">
      <alignment horizontal="left" vertical="center" wrapText="1"/>
    </xf>
    <xf numFmtId="0" fontId="32" fillId="0" borderId="15" xfId="0" applyFont="1" applyBorder="1" applyAlignment="1">
      <alignment horizontal="left" vertical="center" wrapText="1"/>
    </xf>
    <xf numFmtId="0" fontId="32" fillId="0" borderId="13" xfId="0" applyFont="1" applyBorder="1" applyAlignment="1">
      <alignment horizontal="left" vertical="center" wrapText="1"/>
    </xf>
    <xf numFmtId="0" fontId="32" fillId="0" borderId="8" xfId="0" applyFont="1" applyBorder="1" applyAlignment="1">
      <alignment horizontal="left" vertical="center"/>
    </xf>
    <xf numFmtId="0" fontId="14" fillId="0" borderId="0" xfId="0" applyFont="1" applyAlignment="1">
      <alignment horizontal="left" vertical="top" wrapText="1"/>
    </xf>
    <xf numFmtId="0" fontId="10" fillId="0" borderId="0" xfId="0" applyFont="1" applyAlignment="1">
      <alignment wrapText="1"/>
    </xf>
    <xf numFmtId="0" fontId="25" fillId="7" borderId="15" xfId="0" applyFont="1" applyFill="1" applyBorder="1" applyAlignment="1">
      <alignment horizontal="center" vertical="center"/>
    </xf>
    <xf numFmtId="0" fontId="25" fillId="7" borderId="13" xfId="0" applyFont="1" applyFill="1" applyBorder="1" applyAlignment="1">
      <alignment horizontal="center" vertical="center"/>
    </xf>
    <xf numFmtId="0" fontId="0" fillId="0" borderId="14" xfId="0" applyBorder="1" applyAlignment="1">
      <alignment horizontal="center"/>
    </xf>
    <xf numFmtId="0" fontId="0" fillId="0" borderId="15" xfId="0" applyBorder="1" applyAlignment="1">
      <alignment horizontal="center"/>
    </xf>
    <xf numFmtId="0" fontId="0" fillId="0" borderId="13" xfId="0" applyBorder="1" applyAlignment="1">
      <alignment horizontal="center"/>
    </xf>
    <xf numFmtId="0" fontId="0" fillId="0" borderId="14" xfId="0" applyBorder="1" applyAlignment="1">
      <alignment vertical="center"/>
    </xf>
    <xf numFmtId="0" fontId="0" fillId="0" borderId="15" xfId="0" applyBorder="1" applyAlignment="1">
      <alignment vertical="center"/>
    </xf>
    <xf numFmtId="0" fontId="0" fillId="0" borderId="13" xfId="0" applyBorder="1" applyAlignment="1">
      <alignment vertical="center"/>
    </xf>
    <xf numFmtId="0" fontId="25" fillId="10" borderId="9" xfId="0" applyFont="1" applyFill="1" applyBorder="1" applyAlignment="1">
      <alignment horizontal="center" vertical="center" wrapText="1"/>
    </xf>
    <xf numFmtId="0" fontId="25" fillId="10" borderId="16" xfId="0" applyFont="1" applyFill="1" applyBorder="1" applyAlignment="1">
      <alignment horizontal="center" vertical="center" wrapText="1"/>
    </xf>
    <xf numFmtId="0" fontId="25" fillId="10" borderId="17" xfId="0" applyFont="1" applyFill="1" applyBorder="1" applyAlignment="1">
      <alignment horizontal="center" vertical="center" wrapText="1"/>
    </xf>
    <xf numFmtId="0" fontId="25" fillId="7" borderId="8" xfId="0" applyFont="1" applyFill="1" applyBorder="1" applyAlignment="1">
      <alignment horizontal="center" vertical="center"/>
    </xf>
    <xf numFmtId="0" fontId="9" fillId="0" borderId="0" xfId="0" applyFont="1" applyAlignment="1">
      <alignment horizontal="left" vertical="center" wrapText="1"/>
    </xf>
    <xf numFmtId="0" fontId="25" fillId="7" borderId="9" xfId="0" applyFont="1" applyFill="1" applyBorder="1" applyAlignment="1">
      <alignment horizontal="center" vertical="center"/>
    </xf>
    <xf numFmtId="0" fontId="25" fillId="7" borderId="16" xfId="0" applyFont="1" applyFill="1" applyBorder="1" applyAlignment="1">
      <alignment horizontal="center" vertical="center"/>
    </xf>
    <xf numFmtId="0" fontId="25" fillId="7" borderId="17" xfId="0" applyFont="1" applyFill="1" applyBorder="1" applyAlignment="1">
      <alignment horizontal="center" vertical="center"/>
    </xf>
    <xf numFmtId="0" fontId="25" fillId="7" borderId="11" xfId="0" applyFont="1" applyFill="1" applyBorder="1" applyAlignment="1">
      <alignment horizontal="center" vertical="center" wrapText="1"/>
    </xf>
    <xf numFmtId="0" fontId="25" fillId="7" borderId="10" xfId="0" applyFont="1" applyFill="1" applyBorder="1" applyAlignment="1">
      <alignment horizontal="center" vertical="center" wrapText="1"/>
    </xf>
    <xf numFmtId="0" fontId="25" fillId="7" borderId="19" xfId="0" applyFont="1" applyFill="1" applyBorder="1" applyAlignment="1">
      <alignment horizontal="center" vertical="center" wrapText="1"/>
    </xf>
    <xf numFmtId="0" fontId="25" fillId="7" borderId="9" xfId="0" applyFont="1" applyFill="1" applyBorder="1" applyAlignment="1">
      <alignment horizontal="center"/>
    </xf>
    <xf numFmtId="0" fontId="25" fillId="7" borderId="16" xfId="0" applyFont="1" applyFill="1" applyBorder="1" applyAlignment="1">
      <alignment horizontal="center"/>
    </xf>
    <xf numFmtId="0" fontId="25" fillId="7" borderId="17" xfId="0" applyFont="1" applyFill="1" applyBorder="1" applyAlignment="1">
      <alignment horizontal="center"/>
    </xf>
    <xf numFmtId="0" fontId="25" fillId="7" borderId="14" xfId="0" applyFont="1" applyFill="1" applyBorder="1" applyAlignment="1">
      <alignment horizontal="center" vertical="center"/>
    </xf>
    <xf numFmtId="0" fontId="24" fillId="0" borderId="8" xfId="0" applyFont="1" applyBorder="1" applyAlignment="1">
      <alignment horizontal="left" vertical="center"/>
    </xf>
    <xf numFmtId="0" fontId="25" fillId="10" borderId="8" xfId="0" applyFont="1" applyFill="1" applyBorder="1" applyAlignment="1">
      <alignment horizontal="center" vertical="center" wrapText="1"/>
    </xf>
    <xf numFmtId="0" fontId="0" fillId="12" borderId="0" xfId="0" applyFill="1" applyAlignment="1">
      <alignment horizontal="center"/>
    </xf>
    <xf numFmtId="0" fontId="36" fillId="0" borderId="0" xfId="0" applyFont="1" applyAlignment="1">
      <alignment vertical="center"/>
    </xf>
    <xf numFmtId="0" fontId="1" fillId="0" borderId="0" xfId="0" applyFont="1" applyAlignment="1">
      <alignment vertical="center"/>
    </xf>
    <xf numFmtId="0" fontId="8" fillId="4" borderId="4" xfId="0" applyFont="1" applyFill="1" applyBorder="1" applyAlignment="1">
      <alignment horizontal="center" vertical="center"/>
    </xf>
    <xf numFmtId="0" fontId="9" fillId="0" borderId="0" xfId="0" applyFont="1" applyAlignment="1">
      <alignment horizontal="left" vertical="top" wrapText="1"/>
    </xf>
    <xf numFmtId="0" fontId="9" fillId="0" borderId="0" xfId="0" applyFont="1" applyAlignment="1">
      <alignment horizontal="left" vertical="top"/>
    </xf>
    <xf numFmtId="0" fontId="11" fillId="3" borderId="5"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7" fillId="0" borderId="0" xfId="0" applyFont="1" applyAlignment="1">
      <alignment horizontal="left" vertical="center"/>
    </xf>
    <xf numFmtId="0" fontId="17" fillId="0" borderId="0" xfId="0" applyFont="1" applyAlignment="1">
      <alignment horizontal="left"/>
    </xf>
    <xf numFmtId="0" fontId="13" fillId="5" borderId="4" xfId="0" applyFont="1" applyFill="1" applyBorder="1" applyAlignment="1">
      <alignment horizontal="center" vertical="center"/>
    </xf>
    <xf numFmtId="0" fontId="21" fillId="0" borderId="0" xfId="0" applyFont="1" applyAlignment="1">
      <alignment horizontal="left" vertical="center"/>
    </xf>
    <xf numFmtId="0" fontId="29" fillId="0" borderId="0" xfId="0" applyFont="1" applyAlignment="1">
      <alignment horizontal="left" wrapText="1"/>
    </xf>
    <xf numFmtId="0" fontId="1" fillId="0" borderId="0" xfId="0" applyFont="1"/>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5" fillId="5" borderId="4" xfId="0" applyFont="1" applyFill="1" applyBorder="1" applyAlignment="1">
      <alignment horizontal="center" vertical="center"/>
    </xf>
    <xf numFmtId="0" fontId="12" fillId="3" borderId="5"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9" fillId="0" borderId="0" xfId="0" applyFont="1" applyAlignment="1">
      <alignment vertical="center" wrapText="1"/>
    </xf>
    <xf numFmtId="0" fontId="2" fillId="0" borderId="0" xfId="0" applyFont="1" applyAlignment="1">
      <alignment vertical="center"/>
    </xf>
    <xf numFmtId="0" fontId="17" fillId="9" borderId="14" xfId="0" applyFont="1" applyFill="1" applyBorder="1" applyAlignment="1">
      <alignment horizontal="center" vertical="center" wrapText="1"/>
    </xf>
    <xf numFmtId="0" fontId="17" fillId="9" borderId="15"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17" fillId="8" borderId="14" xfId="0" applyFont="1" applyFill="1" applyBorder="1" applyAlignment="1">
      <alignment horizontal="center" vertical="center" wrapText="1"/>
    </xf>
    <xf numFmtId="0" fontId="17" fillId="8" borderId="13"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17" fillId="8" borderId="15" xfId="0" applyFont="1" applyFill="1" applyBorder="1" applyAlignment="1">
      <alignment horizontal="center" vertical="center" wrapText="1"/>
    </xf>
  </cellXfs>
  <cellStyles count="2">
    <cellStyle name="Normal" xfId="0" builtinId="0"/>
    <cellStyle name="Per cent" xfId="1" builtinId="5"/>
  </cellStyles>
  <dxfs count="157">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auto="1"/>
      </font>
      <fill>
        <patternFill>
          <bgColor theme="0" tint="-0.34998626667073579"/>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auto="1"/>
      </font>
      <fill>
        <patternFill>
          <bgColor theme="0" tint="-0.34998626667073579"/>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auto="1"/>
      </font>
      <fill>
        <patternFill>
          <bgColor theme="0" tint="-0.34998626667073579"/>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auto="1"/>
      </font>
      <fill>
        <patternFill>
          <bgColor theme="0" tint="-0.34998626667073579"/>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auto="1"/>
      </font>
      <fill>
        <patternFill>
          <bgColor theme="0" tint="-0.34998626667073579"/>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auto="1"/>
      </font>
      <fill>
        <patternFill>
          <bgColor theme="0" tint="-0.34998626667073579"/>
        </patternFill>
      </fill>
    </dxf>
    <dxf>
      <font>
        <color auto="1"/>
      </font>
      <fill>
        <patternFill>
          <bgColor theme="0" tint="-0.34998626667073579"/>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auto="1"/>
      </font>
      <fill>
        <patternFill>
          <bgColor theme="0" tint="-0.34998626667073579"/>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auto="1"/>
      </font>
      <fill>
        <patternFill>
          <bgColor theme="0" tint="-0.34998626667073579"/>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auto="1"/>
      </font>
      <fill>
        <patternFill>
          <bgColor theme="0" tint="-0.34998626667073579"/>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auto="1"/>
      </font>
      <fill>
        <patternFill>
          <bgColor theme="0" tint="-0.34998626667073579"/>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auto="1"/>
      </font>
      <fill>
        <patternFill>
          <bgColor theme="0" tint="-0.34998626667073579"/>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auto="1"/>
      </font>
      <fill>
        <patternFill>
          <bgColor theme="0" tint="-0.34998626667073579"/>
        </patternFill>
      </fill>
    </dxf>
    <dxf>
      <font>
        <color rgb="FF9C0006"/>
      </font>
      <fill>
        <patternFill>
          <bgColor rgb="FFFFC7CE"/>
        </patternFill>
      </fill>
    </dxf>
    <dxf>
      <font>
        <color auto="1"/>
      </font>
      <fill>
        <patternFill>
          <bgColor theme="0" tint="-0.34998626667073579"/>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auto="1"/>
      </font>
      <fill>
        <patternFill>
          <bgColor theme="0" tint="-0.34998626667073579"/>
        </patternFill>
      </fill>
    </dxf>
    <dxf>
      <font>
        <color auto="1"/>
      </font>
      <fill>
        <patternFill>
          <bgColor theme="0" tint="-0.34998626667073579"/>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auto="1"/>
      </font>
      <fill>
        <patternFill>
          <bgColor theme="0" tint="-0.34998626667073579"/>
        </patternFill>
      </fill>
    </dxf>
    <dxf>
      <font>
        <color rgb="FF006100"/>
      </font>
      <fill>
        <patternFill>
          <bgColor rgb="FFC6EFCE"/>
        </patternFill>
      </fill>
    </dxf>
    <dxf>
      <font>
        <color rgb="FF9C6500"/>
      </font>
      <fill>
        <patternFill>
          <bgColor rgb="FFFFEB9C"/>
        </patternFill>
      </fill>
    </dxf>
    <dxf>
      <font>
        <color auto="1"/>
      </font>
      <fill>
        <patternFill>
          <bgColor theme="0" tint="-0.34998626667073579"/>
        </patternFill>
      </fill>
    </dxf>
    <dxf>
      <font>
        <color rgb="FF9C0006"/>
      </font>
      <fill>
        <patternFill>
          <bgColor rgb="FFFFC7CE"/>
        </patternFill>
      </fill>
    </dxf>
    <dxf>
      <font>
        <color auto="1"/>
      </font>
      <fill>
        <patternFill>
          <bgColor theme="0" tint="-0.34998626667073579"/>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34998626667073579"/>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auto="1"/>
      </font>
      <fill>
        <patternFill>
          <bgColor theme="0" tint="-0.34998626667073579"/>
        </patternFill>
      </fill>
    </dxf>
    <dxf>
      <font>
        <color rgb="FF9C6500"/>
      </font>
      <fill>
        <patternFill>
          <bgColor rgb="FFFFEB9C"/>
        </patternFill>
      </fill>
    </dxf>
    <dxf>
      <font>
        <color rgb="FF9C0006"/>
      </font>
      <fill>
        <patternFill>
          <bgColor rgb="FFFFC7CE"/>
        </patternFill>
      </fill>
    </dxf>
    <dxf>
      <font>
        <color auto="1"/>
      </font>
      <fill>
        <patternFill>
          <bgColor theme="0" tint="-0.34998626667073579"/>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auto="1"/>
      </font>
      <fill>
        <patternFill>
          <bgColor theme="0" tint="-0.34998626667073579"/>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auto="1"/>
      </font>
      <fill>
        <patternFill>
          <bgColor theme="0" tint="-0.34998626667073579"/>
        </patternFill>
      </fill>
    </dxf>
    <dxf>
      <font>
        <color rgb="FF006100"/>
      </font>
      <fill>
        <patternFill>
          <bgColor rgb="FFC6EFCE"/>
        </patternFill>
      </fill>
    </dxf>
    <dxf>
      <font>
        <color auto="1"/>
      </font>
      <fill>
        <patternFill>
          <bgColor theme="0" tint="-0.34998626667073579"/>
        </patternFill>
      </fill>
    </dxf>
    <dxf>
      <font>
        <color rgb="FF9C0006"/>
      </font>
      <fill>
        <patternFill>
          <bgColor rgb="FFFFC7CE"/>
        </patternFill>
      </fill>
    </dxf>
    <dxf>
      <font>
        <color rgb="FF9C6500"/>
      </font>
      <fill>
        <patternFill>
          <bgColor rgb="FFFFEB9C"/>
        </patternFill>
      </fill>
    </dxf>
    <dxf>
      <font>
        <color auto="1"/>
      </font>
      <fill>
        <patternFill>
          <bgColor theme="0" tint="-0.34998626667073579"/>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theme="1"/>
      </font>
      <fill>
        <patternFill>
          <bgColor theme="0" tint="-0.24994659260841701"/>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auto="1"/>
      </font>
      <fill>
        <patternFill>
          <bgColor theme="0" tint="-0.3499862666707357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9C6500"/>
      <rgbColor rgb="FF800080"/>
      <rgbColor rgb="FF008080"/>
      <rgbColor rgb="FFBFBFBF"/>
      <rgbColor rgb="FF808080"/>
      <rgbColor rgb="FF9999FF"/>
      <rgbColor rgb="FF993366"/>
      <rgbColor rgb="FFFFFFCC"/>
      <rgbColor rgb="FFCCFFFF"/>
      <rgbColor rgb="FF660066"/>
      <rgbColor rgb="FFFF8080"/>
      <rgbColor rgb="FF005EB8"/>
      <rgbColor rgb="FFD9D9D9"/>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595959"/>
      <rgbColor rgb="FF969696"/>
      <rgbColor rgb="FF003087"/>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future.nhs.uk/LocalTransformationHub/view?objectID=63614480" TargetMode="External"/></Relationships>
</file>

<file path=xl/drawings/drawing1.xml><?xml version="1.0" encoding="utf-8"?>
<xdr:wsDr xmlns:xdr="http://schemas.openxmlformats.org/drawingml/2006/spreadsheetDrawing" xmlns:a="http://schemas.openxmlformats.org/drawingml/2006/main">
  <xdr:twoCellAnchor>
    <xdr:from>
      <xdr:col>0</xdr:col>
      <xdr:colOff>130176</xdr:colOff>
      <xdr:row>3</xdr:row>
      <xdr:rowOff>84667</xdr:rowOff>
    </xdr:from>
    <xdr:to>
      <xdr:col>14</xdr:col>
      <xdr:colOff>438544</xdr:colOff>
      <xdr:row>23</xdr:row>
      <xdr:rowOff>189523</xdr:rowOff>
    </xdr:to>
    <xdr:sp macro="" textlink="">
      <xdr:nvSpPr>
        <xdr:cNvPr id="8" name="TextBox 4">
          <a:extLst>
            <a:ext uri="{FF2B5EF4-FFF2-40B4-BE49-F238E27FC236}">
              <a16:creationId xmlns:a16="http://schemas.microsoft.com/office/drawing/2014/main" id="{640C81DF-8898-4D94-B8B1-B0EA30DAAD5E}"/>
            </a:ext>
            <a:ext uri="{147F2762-F138-4A5C-976F-8EAC2B608ADB}">
              <a16:predDERef xmlns:a16="http://schemas.microsoft.com/office/drawing/2014/main" pred="{6FA59772-019A-4820-871C-3C6D05B93FFF}"/>
            </a:ext>
          </a:extLst>
        </xdr:cNvPr>
        <xdr:cNvSpPr txBox="1"/>
      </xdr:nvSpPr>
      <xdr:spPr>
        <a:xfrm>
          <a:off x="130176" y="896056"/>
          <a:ext cx="19986312" cy="3914856"/>
        </a:xfrm>
        <a:prstGeom prst="rect">
          <a:avLst/>
        </a:prstGeom>
        <a:solidFill>
          <a:sysClr val="window" lastClr="FFFFFF"/>
        </a:solidFill>
        <a:ln w="9525" cmpd="sng">
          <a:solidFill>
            <a:sysClr val="window" lastClr="FFFFFF"/>
          </a:solidFill>
        </a:ln>
        <a:effectLst/>
      </xdr:spPr>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rPr>
            <a:t>The adoption and implementation of the 10 point plan in response to Baroness Amos' Independent Investigation into Materntiy and Neonatal Services in England is the responsibility of each organisation and ttrustrusts must demonstrate compliance with the 10 Point Plan .  </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rPr>
            <a:t>The reporting template is a tool designed to support a baseline assessment against the 10 point plan and support reporting to region and national teams. It is ordered as per the 10 point plan and allows for evidence of compliance, gaps in compliance, mitigations and comments to be recorded in text format. </a:t>
          </a:r>
          <a:r>
            <a:rPr lang="en-US" sz="1100" b="0" i="0" baseline="0">
              <a:solidFill>
                <a:schemeClr val="dk1"/>
              </a:solidFill>
              <a:effectLst/>
              <a:latin typeface="+mn-lt"/>
              <a:ea typeface="+mn-ea"/>
              <a:cs typeface="+mn-cs"/>
            </a:rPr>
            <a:t>This template is intended to be</a:t>
          </a:r>
          <a:r>
            <a:rPr lang="en-GB" sz="1100">
              <a:solidFill>
                <a:schemeClr val="dk1"/>
              </a:solidFill>
              <a:effectLst/>
              <a:latin typeface="+mn-lt"/>
              <a:ea typeface="+mn-ea"/>
              <a:cs typeface="+mn-cs"/>
            </a:rPr>
            <a:t> built around existing governance structures.</a:t>
          </a:r>
          <a:r>
            <a:rPr lang="en-GB" sz="110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use of the reporting tool is compulsory and should be used by Trust Boards to assure against the actions. </a:t>
          </a: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rPr>
            <a:t>Trust boards should complete tab 1. Submission A-Baseline once only and returned to regional teams by </a:t>
          </a: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rPr>
            <a:t>Friday 25 September 2026</a:t>
          </a:r>
          <a:r>
            <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rPr>
            <a:t>. Tab 2. Submission B-Progress Report, should be completed by </a:t>
          </a: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rPr>
            <a:t>Thursday 31</a:t>
          </a:r>
          <a:r>
            <a:rPr lang="en-US" sz="1100" b="1" i="0" baseline="0">
              <a:solidFill>
                <a:sysClr val="windowText" lastClr="000000"/>
              </a:solidFill>
              <a:effectLst/>
              <a:latin typeface="+mn-lt"/>
              <a:ea typeface="+mn-ea"/>
              <a:cs typeface="+mn-cs"/>
            </a:rPr>
            <a:t> December 2026</a:t>
          </a:r>
          <a:r>
            <a:rPr lang="en-US" sz="1100" b="0" i="0" baseline="0">
              <a:solidFill>
                <a:sysClr val="windowText" lastClr="000000"/>
              </a:solidFill>
              <a:effectLst/>
              <a:latin typeface="+mn-lt"/>
              <a:ea typeface="+mn-ea"/>
              <a:cs typeface="+mn-cs"/>
            </a:rPr>
            <a:t>. Each return should be completed once and returned regionally for assurance. Regional teams will provide further detail on their submission process. </a:t>
          </a:r>
          <a:r>
            <a:rPr lang="en-GB" sz="1100">
              <a:solidFill>
                <a:schemeClr val="dk1"/>
              </a:solidFill>
              <a:effectLst/>
              <a:latin typeface="+mn-lt"/>
              <a:ea typeface="+mn-ea"/>
              <a:cs typeface="+mn-cs"/>
            </a:rPr>
            <a:t>Both submissions must be signed off by the trust board. Boards should provide visible ownership and scrutiny of the 10 Point Plan actions</a:t>
          </a:r>
          <a:r>
            <a:rPr lang="en-GB" sz="1100" baseline="0">
              <a:solidFill>
                <a:schemeClr val="dk1"/>
              </a:solidFill>
              <a:effectLst/>
              <a:latin typeface="+mn-lt"/>
              <a:ea typeface="+mn-ea"/>
              <a:cs typeface="+mn-cs"/>
            </a:rPr>
            <a:t> and should continue</a:t>
          </a:r>
          <a:r>
            <a:rPr lang="en-GB" sz="1100">
              <a:solidFill>
                <a:schemeClr val="dk1"/>
              </a:solidFill>
              <a:effectLst/>
              <a:latin typeface="+mn-lt"/>
              <a:ea typeface="+mn-ea"/>
              <a:cs typeface="+mn-cs"/>
            </a:rPr>
            <a:t> to use existing board or committee governance for detailed review of progress, evidence improvement and risk management, in line with the MIS. Regional teams will review returns and, where necessary, provide constructive challenge, identify where trusts might need additional support and escalate significant concerns for discussion at national level. </a:t>
          </a:r>
          <a:endParaRPr lang="en-US" sz="1100" b="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Action 4 of the 10 point plan 'Amos into action' </a:t>
          </a:r>
          <a:r>
            <a:rPr lang="en-GB" sz="1100">
              <a:solidFill>
                <a:schemeClr val="dk1"/>
              </a:solidFill>
              <a:effectLst/>
              <a:latin typeface="+mn-lt"/>
              <a:ea typeface="+mn-ea"/>
              <a:cs typeface="+mn-cs"/>
            </a:rPr>
            <a:t>an NHS-wide open conversation for all our staff to help shape real and sustainable change in services</a:t>
          </a:r>
          <a:r>
            <a:rPr lang="en-GB" sz="110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will be led by the NHS England national team. Although this is not featured within the reporting template, Trust Boards should ensure staff are supported and enabled to engage with this work.</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Evidence Log should be used to reference or</a:t>
          </a:r>
          <a:r>
            <a:rPr lang="en-GB" sz="1100" baseline="0">
              <a:solidFill>
                <a:schemeClr val="dk1"/>
              </a:solidFill>
              <a:effectLst/>
              <a:latin typeface="+mn-lt"/>
              <a:ea typeface="+mn-ea"/>
              <a:cs typeface="+mn-cs"/>
            </a:rPr>
            <a:t> embed the</a:t>
          </a:r>
          <a:r>
            <a:rPr lang="en-GB" sz="1100">
              <a:solidFill>
                <a:schemeClr val="dk1"/>
              </a:solidFill>
              <a:effectLst/>
              <a:latin typeface="+mn-lt"/>
              <a:ea typeface="+mn-ea"/>
              <a:cs typeface="+mn-cs"/>
            </a:rPr>
            <a:t> evidence for each action. The location or link reference should clearly identify where the evidence can be found; assurance notes should explain what the evidence demonstrates; and the evidence quality field should indicate whether the evidence is strong, adequate, limited or not available. Evidence may support more than one deliverable where appropriate.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rPr>
            <a:t>The compliance rating column allows for the selection of a RAG rating for each criteria using a drop-down list. Specifically: not applicable, non-compliant, partially compliant and compliant.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sysClr val="windowText" lastClr="000000"/>
              </a:solidFill>
              <a:effectLst/>
              <a:uLnTx/>
              <a:uFillTx/>
              <a:latin typeface="+mn-lt"/>
              <a:ea typeface="+mn-lt"/>
              <a:cs typeface="Arial" panose="020B0604020202020204" pitchFamily="34" charset="0"/>
            </a:rPr>
            <a:t>Source: https://www.england.nhs.uk/long-read/publication-of-baroness-amos-independent-investigation-into-maternity-and-neonatal-services-in-england/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lt"/>
              <a:cs typeface="+mn-lt"/>
            </a:rPr>
            <a:t>1. Summary tab: Provides instructions for completion and an overview of the key metrics for 1. Baseline assessment and 2. Progress Report. Please note all tables are automated and the information should pull directly from the relevant tabs.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lt"/>
              <a:cs typeface="+mn-lt"/>
            </a:rPr>
            <a:t>2. Submission A Baseline Assessment tab: Record the trust's starting position against each of the 10 actions before improvement work begins. To be completed once and returned </a:t>
          </a:r>
          <a:r>
            <a:rPr kumimoji="0" lang="en-US" sz="1100" b="1" i="0" u="none" strike="noStrike" kern="0" cap="none" spc="0" normalizeH="0" baseline="0" noProof="0">
              <a:ln>
                <a:noFill/>
              </a:ln>
              <a:solidFill>
                <a:sysClr val="windowText" lastClr="000000"/>
              </a:solidFill>
              <a:effectLst/>
              <a:uLnTx/>
              <a:uFillTx/>
              <a:latin typeface="+mn-lt"/>
              <a:ea typeface="+mn-lt"/>
              <a:cs typeface="+mn-lt"/>
            </a:rPr>
            <a:t>Friday 25 Sept 2026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lt"/>
              <a:cs typeface="+mn-lt"/>
            </a:rPr>
            <a:t>3. Submission B Progress Report tab: One row per deliverable/scoping prompt (24 in total); Baseline Compliance tab updated automatically, all other columns to be manually updated. To be completed once and returned </a:t>
          </a:r>
          <a:r>
            <a:rPr kumimoji="0" lang="en-US" sz="1100" b="1" i="0" u="none" strike="noStrike" kern="0" cap="none" spc="0" normalizeH="0" baseline="0" noProof="0">
              <a:ln>
                <a:noFill/>
              </a:ln>
              <a:solidFill>
                <a:sysClr val="windowText" lastClr="000000"/>
              </a:solidFill>
              <a:effectLst/>
              <a:uLnTx/>
              <a:uFillTx/>
              <a:latin typeface="+mn-lt"/>
              <a:ea typeface="+mn-lt"/>
              <a:cs typeface="+mn-lt"/>
            </a:rPr>
            <a:t>Thursday 31 Dec 2026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lt"/>
              <a:cs typeface="+mn-lt"/>
            </a:rPr>
            <a:t>4. Evidence Log tab: Log supporting evidence against each action number; reference the Evidence ID in the Baseline Assessment and  Progress Tracker tabs as required.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lt"/>
              <a:cs typeface="+mn-lt"/>
            </a:rPr>
            <a:t>5. Evidence examples: Provides some example areas of evidence submission to be considered.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lt"/>
              <a:cs typeface="+mn-lt"/>
            </a:rPr>
            <a:t>Rating definitions: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mn-lt"/>
              <a:ea typeface="+mn-lt"/>
              <a:cs typeface="+mn-lt"/>
            </a:rPr>
            <a:t>RAG </a:t>
          </a:r>
          <a:r>
            <a:rPr kumimoji="0" lang="en-US" sz="1100" b="0" i="0" u="none" strike="noStrike" kern="0" cap="none" spc="0" normalizeH="0" baseline="0" noProof="0">
              <a:ln>
                <a:noFill/>
              </a:ln>
              <a:solidFill>
                <a:sysClr val="windowText" lastClr="000000"/>
              </a:solidFill>
              <a:effectLst/>
              <a:uLnTx/>
              <a:uFillTx/>
              <a:latin typeface="+mn-lt"/>
              <a:ea typeface="+mn-lt"/>
              <a:cs typeface="+mn-lt"/>
            </a:rPr>
            <a:t>guide: Red = no route to compliance or immediate safety risk. Amber = plan in place but gaps/risks remain. Green = evidence confirms requirement met or on track.</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baseline compliance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compliance ratings</a:t>
          </a:r>
          <a:r>
            <a:rPr lang="en-GB" sz="1100">
              <a:solidFill>
                <a:schemeClr val="dk1"/>
              </a:solidFill>
              <a:effectLst/>
              <a:latin typeface="+mn-lt"/>
              <a:ea typeface="+mn-ea"/>
              <a:cs typeface="+mn-cs"/>
            </a:rPr>
            <a:t> should be used to provide a consistent assessment of the current level of compliance against each requirement. Ratings should be based on available evidence, professional judgement and the extent to which the requirement has been fully implemented, embedded and sustained.</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Not applicable: The requirement does not apply to the service, pathway, function or organisation being assessed. </a:t>
          </a:r>
          <a:r>
            <a:rPr lang="en-GB" sz="1100" i="1">
              <a:solidFill>
                <a:schemeClr val="dk1"/>
              </a:solidFill>
              <a:effectLst/>
              <a:latin typeface="+mn-lt"/>
              <a:ea typeface="+mn-ea"/>
              <a:cs typeface="+mn-cs"/>
            </a:rPr>
            <a:t>For</a:t>
          </a:r>
          <a:r>
            <a:rPr lang="en-GB" sz="1100" i="1" baseline="0">
              <a:solidFill>
                <a:schemeClr val="dk1"/>
              </a:solidFill>
              <a:effectLst/>
              <a:latin typeface="+mn-lt"/>
              <a:ea typeface="+mn-ea"/>
              <a:cs typeface="+mn-cs"/>
            </a:rPr>
            <a:t> example, trusts may not yet be eligible for onboarding onto the PEADP programme at the time of submission therefore 'Not applicable' would be apply</a:t>
          </a:r>
          <a:r>
            <a:rPr lang="en-GB" sz="1100" baseline="0">
              <a:solidFill>
                <a:schemeClr val="dk1"/>
              </a:solidFill>
              <a:effectLst/>
              <a:latin typeface="+mn-lt"/>
              <a:ea typeface="+mn-ea"/>
              <a:cs typeface="+mn-cs"/>
            </a:rPr>
            <a:t>.</a:t>
          </a: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Non-compliant: </a:t>
          </a:r>
          <a:r>
            <a:rPr lang="en-GB" sz="1100">
              <a:solidFill>
                <a:schemeClr val="dk1"/>
              </a:solidFill>
              <a:effectLst/>
              <a:latin typeface="+mn-lt"/>
              <a:ea typeface="+mn-ea"/>
              <a:cs typeface="+mn-cs"/>
            </a:rPr>
            <a:t>There is no, or very limited, evidence that the requirement has been met.</a:t>
          </a:r>
          <a:endParaRPr lang="en-GB"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Partially compliant: </a:t>
          </a:r>
          <a:r>
            <a:rPr lang="en-GB" sz="1100">
              <a:solidFill>
                <a:schemeClr val="dk1"/>
              </a:solidFill>
              <a:effectLst/>
              <a:latin typeface="+mn-lt"/>
              <a:ea typeface="+mn-ea"/>
              <a:cs typeface="+mn-cs"/>
            </a:rPr>
            <a:t>There is evidence that some elements of the requirement have been met, but implementation is incomplete, inconsistent or not yet fully embedded.</a:t>
          </a:r>
          <a:endParaRPr lang="en-GB"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Compliant: </a:t>
          </a:r>
          <a:r>
            <a:rPr lang="en-GB" sz="1100">
              <a:solidFill>
                <a:schemeClr val="dk1"/>
              </a:solidFill>
              <a:effectLst/>
              <a:latin typeface="+mn-lt"/>
              <a:ea typeface="+mn-ea"/>
              <a:cs typeface="+mn-cs"/>
            </a:rPr>
            <a:t>There is sufficient evidence that the requirement has been fully met and is being implemented consistently</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mn-lt"/>
          </a:endParaRPr>
        </a:p>
      </xdr:txBody>
    </xdr:sp>
    <xdr:clientData/>
  </xdr:twoCellAnchor>
  <xdr:twoCellAnchor editAs="oneCell">
    <xdr:from>
      <xdr:col>12</xdr:col>
      <xdr:colOff>76094</xdr:colOff>
      <xdr:row>0</xdr:row>
      <xdr:rowOff>138807</xdr:rowOff>
    </xdr:from>
    <xdr:to>
      <xdr:col>14</xdr:col>
      <xdr:colOff>460047</xdr:colOff>
      <xdr:row>2</xdr:row>
      <xdr:rowOff>283973</xdr:rowOff>
    </xdr:to>
    <xdr:pic>
      <xdr:nvPicPr>
        <xdr:cNvPr id="6" name="Picture 5">
          <a:extLst>
            <a:ext uri="{FF2B5EF4-FFF2-40B4-BE49-F238E27FC236}">
              <a16:creationId xmlns:a16="http://schemas.microsoft.com/office/drawing/2014/main" id="{1FE514AE-247A-4581-820E-464E9D414488}"/>
            </a:ext>
            <a:ext uri="{147F2762-F138-4A5C-976F-8EAC2B608ADB}">
              <a16:predDERef xmlns:a16="http://schemas.microsoft.com/office/drawing/2014/main" pred="{87D759D4-C34F-42C4-80EB-B627977CB2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7496660" y="138807"/>
          <a:ext cx="1475174" cy="651549"/>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1442759</xdr:colOff>
      <xdr:row>0</xdr:row>
      <xdr:rowOff>56707</xdr:rowOff>
    </xdr:from>
    <xdr:to>
      <xdr:col>5</xdr:col>
      <xdr:colOff>2621230</xdr:colOff>
      <xdr:row>1</xdr:row>
      <xdr:rowOff>21246</xdr:rowOff>
    </xdr:to>
    <xdr:pic>
      <xdr:nvPicPr>
        <xdr:cNvPr id="2" name="Picture 1">
          <a:extLst>
            <a:ext uri="{FF2B5EF4-FFF2-40B4-BE49-F238E27FC236}">
              <a16:creationId xmlns:a16="http://schemas.microsoft.com/office/drawing/2014/main" id="{3063431A-3F38-4B7B-B4FF-3928B1E50EFC}"/>
            </a:ext>
            <a:ext uri="{147F2762-F138-4A5C-976F-8EAC2B608ADB}">
              <a16:predDERef xmlns:a16="http://schemas.microsoft.com/office/drawing/2014/main" pred="{87D759D4-C34F-42C4-80EB-B627977CB2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167909" y="56707"/>
          <a:ext cx="1178471" cy="612239"/>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604837</xdr:colOff>
      <xdr:row>0</xdr:row>
      <xdr:rowOff>73025</xdr:rowOff>
    </xdr:from>
    <xdr:to>
      <xdr:col>7</xdr:col>
      <xdr:colOff>1774599</xdr:colOff>
      <xdr:row>1</xdr:row>
      <xdr:rowOff>10699</xdr:rowOff>
    </xdr:to>
    <xdr:pic>
      <xdr:nvPicPr>
        <xdr:cNvPr id="2" name="Picture 1">
          <a:extLst>
            <a:ext uri="{FF2B5EF4-FFF2-40B4-BE49-F238E27FC236}">
              <a16:creationId xmlns:a16="http://schemas.microsoft.com/office/drawing/2014/main" id="{5033F0C8-0EF8-4B43-A302-6842FF814A97}"/>
            </a:ext>
            <a:ext uri="{147F2762-F138-4A5C-976F-8EAC2B608ADB}">
              <a16:predDERef xmlns:a16="http://schemas.microsoft.com/office/drawing/2014/main" pred="{87D759D4-C34F-42C4-80EB-B627977CB2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755437" y="73025"/>
          <a:ext cx="1169762" cy="617124"/>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2043678</xdr:colOff>
      <xdr:row>0</xdr:row>
      <xdr:rowOff>0</xdr:rowOff>
    </xdr:from>
    <xdr:to>
      <xdr:col>8</xdr:col>
      <xdr:colOff>1127378</xdr:colOff>
      <xdr:row>0</xdr:row>
      <xdr:rowOff>607599</xdr:rowOff>
    </xdr:to>
    <xdr:pic>
      <xdr:nvPicPr>
        <xdr:cNvPr id="2" name="Picture 1">
          <a:extLst>
            <a:ext uri="{FF2B5EF4-FFF2-40B4-BE49-F238E27FC236}">
              <a16:creationId xmlns:a16="http://schemas.microsoft.com/office/drawing/2014/main" id="{DCC1DC6C-97CE-435F-9FE0-D2F34D25FAA4}"/>
            </a:ext>
            <a:ext uri="{147F2762-F138-4A5C-976F-8EAC2B608ADB}">
              <a16:predDERef xmlns:a16="http://schemas.microsoft.com/office/drawing/2014/main" pred="{87D759D4-C34F-42C4-80EB-B627977CB2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62126" y="0"/>
          <a:ext cx="1175296" cy="607599"/>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607390</xdr:colOff>
      <xdr:row>0</xdr:row>
      <xdr:rowOff>82826</xdr:rowOff>
    </xdr:from>
    <xdr:to>
      <xdr:col>5</xdr:col>
      <xdr:colOff>0</xdr:colOff>
      <xdr:row>9</xdr:row>
      <xdr:rowOff>110436</xdr:rowOff>
    </xdr:to>
    <xdr:sp macro="" textlink="">
      <xdr:nvSpPr>
        <xdr:cNvPr id="8" name="TextBox 1">
          <a:hlinkClick xmlns:r="http://schemas.openxmlformats.org/officeDocument/2006/relationships" r:id="rId1"/>
          <a:extLst>
            <a:ext uri="{FF2B5EF4-FFF2-40B4-BE49-F238E27FC236}">
              <a16:creationId xmlns:a16="http://schemas.microsoft.com/office/drawing/2014/main" id="{FAC7AF1F-3271-4CCD-8056-CA98D158A73F}"/>
            </a:ext>
            <a:ext uri="{147F2762-F138-4A5C-976F-8EAC2B608ADB}">
              <a16:predDERef xmlns:a16="http://schemas.microsoft.com/office/drawing/2014/main" pred="{6FA59772-019A-4820-871C-3C6D05B93FFF}"/>
            </a:ext>
          </a:extLst>
        </xdr:cNvPr>
        <xdr:cNvSpPr txBox="1"/>
      </xdr:nvSpPr>
      <xdr:spPr>
        <a:xfrm>
          <a:off x="607390" y="82826"/>
          <a:ext cx="13445436" cy="1766958"/>
        </a:xfrm>
        <a:prstGeom prst="rect">
          <a:avLst/>
        </a:prstGeom>
        <a:solidFill>
          <a:sysClr val="window" lastClr="FFFFFF"/>
        </a:solidFill>
        <a:ln w="9525" cmpd="sng">
          <a:solidFill>
            <a:sysClr val="window" lastClr="FFFFFF"/>
          </a:solidFill>
        </a:ln>
        <a:effectLst/>
      </xdr:spPr>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800" b="1" i="0" u="none" strike="noStrike" kern="0" cap="none" spc="0" normalizeH="0" baseline="0" noProof="0">
              <a:ln>
                <a:noFill/>
              </a:ln>
              <a:solidFill>
                <a:schemeClr val="tx2"/>
              </a:solidFill>
              <a:effectLst/>
              <a:uLnTx/>
              <a:uFillTx/>
              <a:latin typeface="Aptos Narrow" panose="02110004020202020204"/>
              <a:ea typeface="+mn-lt"/>
              <a:cs typeface="+mn-lt"/>
            </a:rPr>
            <a:t>Evidence: examples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ptos Narrow" panose="02110004020202020204"/>
            <a:ea typeface="+mn-lt"/>
            <a:cs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Aptos Narrow" panose="02110004020202020204"/>
              <a:ea typeface="+mn-lt"/>
              <a:cs typeface="+mn-lt"/>
            </a:rPr>
            <a:t>This section is designed to support trust boards in identifying appropriate evidence to support their assurance assessments. We encourage trusts to make use of existing data sources and processes wherever appropriate to support their assurance. There may also be instances where an individual item e.g. board report may account for evidence against multiple deliverables. The model board report is available for use on the Futures platform . Trusts not already using the model board report may wish to adopt this template.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ptos Narrow" panose="02110004020202020204"/>
            <a:ea typeface="+mn-lt"/>
            <a:cs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Aptos Narrow" panose="02110004020202020204"/>
              <a:ea typeface="+mn-lt"/>
              <a:cs typeface="+mn-lt"/>
            </a:rPr>
            <a:t>It should be noted that Trusts are not required to provide all suggested evidence to evidence compliance</a:t>
          </a:r>
          <a:r>
            <a:rPr kumimoji="0" lang="en-US" sz="1100" b="1" i="0" u="none" strike="noStrike" kern="0" cap="none" spc="0" normalizeH="0" baseline="0" noProof="0">
              <a:ln>
                <a:noFill/>
              </a:ln>
              <a:solidFill>
                <a:sysClr val="windowText" lastClr="000000"/>
              </a:solidFill>
              <a:effectLst/>
              <a:uLnTx/>
              <a:uFillTx/>
              <a:latin typeface="Aptos Narrow" panose="02110004020202020204"/>
              <a:ea typeface="+mn-lt"/>
              <a:cs typeface="+mn-lt"/>
            </a:rPr>
            <a:t>. Trust should use the minimum amount of information to demonstrate compliance. </a:t>
          </a:r>
        </a:p>
      </xdr:txBody>
    </xdr:sp>
    <xdr:clientData/>
  </xdr:twoCellAnchor>
  <xdr:twoCellAnchor editAs="oneCell">
    <xdr:from>
      <xdr:col>4</xdr:col>
      <xdr:colOff>4946557</xdr:colOff>
      <xdr:row>0</xdr:row>
      <xdr:rowOff>64212</xdr:rowOff>
    </xdr:from>
    <xdr:to>
      <xdr:col>5</xdr:col>
      <xdr:colOff>6527</xdr:colOff>
      <xdr:row>3</xdr:row>
      <xdr:rowOff>113287</xdr:rowOff>
    </xdr:to>
    <xdr:pic>
      <xdr:nvPicPr>
        <xdr:cNvPr id="3" name="Picture 2">
          <a:extLst>
            <a:ext uri="{FF2B5EF4-FFF2-40B4-BE49-F238E27FC236}">
              <a16:creationId xmlns:a16="http://schemas.microsoft.com/office/drawing/2014/main" id="{0AE89879-0DB2-43F3-AD83-5A6B6288F793}"/>
            </a:ext>
            <a:ext uri="{147F2762-F138-4A5C-976F-8EAC2B608ADB}">
              <a16:predDERef xmlns:a16="http://schemas.microsoft.com/office/drawing/2014/main" pred="{87D759D4-C34F-42C4-80EB-B627977CB29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2884057" y="64212"/>
          <a:ext cx="1175296" cy="6288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B1:O64"/>
  <sheetViews>
    <sheetView showGridLines="0" tabSelected="1" zoomScale="90" zoomScaleNormal="90" workbookViewId="0">
      <selection activeCell="B36" sqref="B36"/>
    </sheetView>
  </sheetViews>
  <sheetFormatPr defaultColWidth="8.81640625" defaultRowHeight="14.5" x14ac:dyDescent="0.35"/>
  <cols>
    <col min="1" max="1" width="2.54296875" customWidth="1"/>
    <col min="2" max="2" width="36.453125" bestFit="1" customWidth="1"/>
    <col min="3" max="3" width="20.453125" bestFit="1" customWidth="1"/>
    <col min="4" max="4" width="9.81640625" customWidth="1"/>
    <col min="5" max="5" width="3.453125" customWidth="1"/>
    <col min="6" max="6" width="145.1796875" bestFit="1" customWidth="1"/>
    <col min="7" max="7" width="5.453125" bestFit="1" customWidth="1"/>
    <col min="8" max="8" width="11.453125" bestFit="1" customWidth="1"/>
    <col min="9" max="9" width="11.54296875" customWidth="1"/>
    <col min="10" max="10" width="10.81640625" bestFit="1" customWidth="1"/>
    <col min="11" max="11" width="10.1796875" bestFit="1" customWidth="1"/>
    <col min="12" max="12" width="12.453125" customWidth="1"/>
    <col min="13" max="13" width="7.81640625" customWidth="1"/>
    <col min="14" max="14" width="7.54296875" customWidth="1"/>
    <col min="15" max="15" width="7.453125" customWidth="1"/>
    <col min="16" max="16" width="11" bestFit="1" customWidth="1"/>
  </cols>
  <sheetData>
    <row r="1" spans="2:10" ht="7.5" customHeight="1" x14ac:dyDescent="0.35"/>
    <row r="2" spans="2:10" ht="29.25" customHeight="1" x14ac:dyDescent="0.35">
      <c r="B2" s="101" t="s">
        <v>0</v>
      </c>
      <c r="C2" s="101"/>
      <c r="D2" s="101"/>
      <c r="E2" s="101"/>
      <c r="F2" s="101"/>
    </row>
    <row r="3" spans="2:10" ht="25" x14ac:dyDescent="0.35">
      <c r="B3" s="57" t="s">
        <v>1</v>
      </c>
      <c r="D3" s="15"/>
      <c r="E3" s="15"/>
      <c r="F3" s="15"/>
      <c r="G3" s="15"/>
    </row>
    <row r="5" spans="2:10" x14ac:dyDescent="0.35">
      <c r="C5" s="12"/>
      <c r="D5" s="12"/>
      <c r="E5" s="12"/>
      <c r="F5" s="12"/>
      <c r="G5" s="12"/>
      <c r="H5" s="12"/>
      <c r="I5" s="12"/>
      <c r="J5" s="12"/>
    </row>
    <row r="6" spans="2:10" x14ac:dyDescent="0.35">
      <c r="C6" s="12"/>
      <c r="D6" s="12"/>
      <c r="E6" s="12"/>
      <c r="F6" s="12"/>
      <c r="G6" s="12"/>
      <c r="H6" s="12"/>
      <c r="I6" s="12"/>
      <c r="J6" s="12"/>
    </row>
    <row r="7" spans="2:10" x14ac:dyDescent="0.35">
      <c r="C7" s="12"/>
      <c r="D7" s="12"/>
      <c r="E7" s="12"/>
      <c r="F7" s="12"/>
      <c r="G7" s="12"/>
      <c r="H7" s="12"/>
      <c r="I7" s="12"/>
      <c r="J7" s="12"/>
    </row>
    <row r="8" spans="2:10" x14ac:dyDescent="0.35">
      <c r="C8" s="12"/>
      <c r="D8" s="12"/>
      <c r="E8" s="12"/>
      <c r="F8" s="12"/>
      <c r="G8" s="12"/>
      <c r="H8" s="12"/>
      <c r="I8" s="12"/>
      <c r="J8" s="12"/>
    </row>
    <row r="9" spans="2:10" x14ac:dyDescent="0.35">
      <c r="C9" s="12"/>
      <c r="D9" s="12"/>
      <c r="E9" s="12"/>
      <c r="F9" s="12"/>
      <c r="G9" s="12"/>
      <c r="H9" s="12"/>
      <c r="I9" s="12"/>
      <c r="J9" s="12"/>
    </row>
    <row r="10" spans="2:10" x14ac:dyDescent="0.35">
      <c r="C10" s="12"/>
      <c r="D10" s="12"/>
      <c r="E10" s="12"/>
      <c r="F10" s="12"/>
      <c r="G10" s="12"/>
      <c r="H10" s="12"/>
      <c r="I10" s="12"/>
      <c r="J10" s="12"/>
    </row>
    <row r="11" spans="2:10" x14ac:dyDescent="0.35">
      <c r="C11" s="12"/>
      <c r="D11" s="12"/>
      <c r="E11" s="12"/>
      <c r="F11" s="12"/>
      <c r="G11" s="12"/>
      <c r="H11" s="12"/>
      <c r="I11" s="12"/>
      <c r="J11" s="12"/>
    </row>
    <row r="12" spans="2:10" x14ac:dyDescent="0.35">
      <c r="C12" s="12"/>
      <c r="D12" s="12"/>
      <c r="E12" s="12"/>
      <c r="F12" s="12"/>
      <c r="G12" s="12"/>
      <c r="H12" s="12"/>
      <c r="I12" s="12"/>
      <c r="J12" s="12"/>
    </row>
    <row r="13" spans="2:10" x14ac:dyDescent="0.35">
      <c r="C13" s="12"/>
      <c r="D13" s="12"/>
      <c r="E13" s="12"/>
      <c r="F13" s="12"/>
      <c r="G13" s="12"/>
      <c r="H13" s="12"/>
      <c r="I13" s="12"/>
      <c r="J13" s="12"/>
    </row>
    <row r="14" spans="2:10" x14ac:dyDescent="0.35">
      <c r="C14" s="12"/>
      <c r="D14" s="12"/>
      <c r="E14" s="12"/>
      <c r="F14" s="12"/>
      <c r="G14" s="12"/>
      <c r="H14" s="12"/>
      <c r="I14" s="12"/>
      <c r="J14" s="12"/>
    </row>
    <row r="15" spans="2:10" x14ac:dyDescent="0.35">
      <c r="C15" s="12"/>
      <c r="D15" s="12"/>
      <c r="E15" s="12"/>
      <c r="F15" s="12"/>
      <c r="G15" s="12"/>
      <c r="H15" s="12"/>
      <c r="I15" s="12"/>
      <c r="J15" s="12"/>
    </row>
    <row r="16" spans="2:10" x14ac:dyDescent="0.35">
      <c r="C16" s="12"/>
      <c r="D16" s="12"/>
      <c r="E16" s="12"/>
      <c r="F16" s="12"/>
      <c r="G16" s="12"/>
      <c r="H16" s="12"/>
      <c r="I16" s="12"/>
      <c r="J16" s="12"/>
    </row>
    <row r="17" spans="3:14" x14ac:dyDescent="0.35">
      <c r="C17" s="12"/>
      <c r="D17" s="12"/>
      <c r="E17" s="12"/>
      <c r="F17" s="12"/>
      <c r="G17" s="12"/>
      <c r="H17" s="12"/>
      <c r="I17" s="12"/>
      <c r="J17" s="12"/>
    </row>
    <row r="19" spans="3:14" x14ac:dyDescent="0.35">
      <c r="C19" s="102"/>
      <c r="D19" s="94"/>
      <c r="E19" s="94"/>
      <c r="F19" s="94"/>
      <c r="G19" s="94"/>
      <c r="H19" s="94"/>
      <c r="I19" s="94"/>
    </row>
    <row r="20" spans="3:14" x14ac:dyDescent="0.35">
      <c r="C20" s="94"/>
      <c r="D20" s="94"/>
      <c r="E20" s="94"/>
      <c r="F20" s="94"/>
      <c r="G20" s="94"/>
      <c r="H20" s="94"/>
      <c r="I20" s="94"/>
    </row>
    <row r="21" spans="3:14" x14ac:dyDescent="0.35">
      <c r="C21" s="94"/>
      <c r="D21" s="94"/>
      <c r="E21" s="94"/>
      <c r="F21" s="94"/>
      <c r="G21" s="94"/>
      <c r="H21" s="94"/>
      <c r="I21" s="94"/>
    </row>
    <row r="22" spans="3:14" x14ac:dyDescent="0.35">
      <c r="C22" s="94"/>
      <c r="D22" s="94"/>
      <c r="E22" s="94"/>
      <c r="F22" s="94"/>
      <c r="G22" s="94"/>
      <c r="H22" s="94"/>
      <c r="I22" s="94"/>
    </row>
    <row r="23" spans="3:14" x14ac:dyDescent="0.35">
      <c r="C23" s="94"/>
      <c r="D23" s="94"/>
      <c r="E23" s="94"/>
      <c r="F23" s="94"/>
      <c r="G23" s="94"/>
      <c r="H23" s="94"/>
      <c r="I23" s="94"/>
    </row>
    <row r="24" spans="3:14" x14ac:dyDescent="0.35">
      <c r="C24" s="94"/>
      <c r="D24" s="94"/>
      <c r="E24" s="94"/>
      <c r="F24" s="94"/>
      <c r="G24" s="94"/>
      <c r="H24" s="94"/>
      <c r="I24" s="94"/>
    </row>
    <row r="25" spans="3:14" x14ac:dyDescent="0.35">
      <c r="C25" s="94"/>
      <c r="D25" s="94"/>
      <c r="E25" s="94"/>
      <c r="F25" s="94"/>
      <c r="G25" s="94"/>
      <c r="H25" s="94"/>
      <c r="I25" s="94"/>
    </row>
    <row r="31" spans="3:14" x14ac:dyDescent="0.35">
      <c r="F31" s="115"/>
      <c r="G31" s="115"/>
      <c r="H31" s="115"/>
      <c r="I31" s="115"/>
      <c r="J31" s="115"/>
      <c r="K31" s="115"/>
      <c r="L31" s="115"/>
      <c r="M31" s="115"/>
      <c r="N31" s="115"/>
    </row>
    <row r="32" spans="3:14" x14ac:dyDescent="0.35">
      <c r="F32" s="12"/>
      <c r="G32" s="12"/>
      <c r="H32" s="12"/>
      <c r="I32" s="12"/>
      <c r="J32" s="12"/>
      <c r="K32" s="12"/>
      <c r="L32" s="12"/>
      <c r="M32" s="12"/>
      <c r="N32" s="12"/>
    </row>
    <row r="33" spans="2:15" x14ac:dyDescent="0.35">
      <c r="F33" s="12"/>
      <c r="G33" s="12"/>
      <c r="H33" s="12"/>
      <c r="I33" s="12"/>
      <c r="J33" s="12"/>
      <c r="K33" s="12"/>
      <c r="L33" s="12"/>
      <c r="M33" s="12"/>
      <c r="N33" s="12"/>
    </row>
    <row r="34" spans="2:15" x14ac:dyDescent="0.35">
      <c r="F34" s="12"/>
      <c r="G34" s="12"/>
      <c r="H34" s="12"/>
      <c r="I34" s="12"/>
      <c r="J34" s="12"/>
      <c r="K34" s="12"/>
      <c r="L34" s="12"/>
      <c r="M34" s="12"/>
      <c r="N34" s="12"/>
    </row>
    <row r="35" spans="2:15" x14ac:dyDescent="0.35">
      <c r="F35" s="12"/>
      <c r="G35" s="12"/>
      <c r="H35" s="12"/>
      <c r="I35" s="12"/>
      <c r="J35" s="12"/>
      <c r="K35" s="12"/>
      <c r="L35" s="12"/>
      <c r="M35" s="12"/>
      <c r="N35" s="12"/>
    </row>
    <row r="36" spans="2:15" x14ac:dyDescent="0.35">
      <c r="B36" s="2" t="s">
        <v>186</v>
      </c>
      <c r="C36" s="128"/>
      <c r="D36" s="128"/>
    </row>
    <row r="37" spans="2:15" x14ac:dyDescent="0.35">
      <c r="B37" s="2" t="s">
        <v>2</v>
      </c>
      <c r="C37" s="128"/>
      <c r="D37" s="128"/>
    </row>
    <row r="38" spans="2:15" x14ac:dyDescent="0.35">
      <c r="B38" s="2" t="s">
        <v>3</v>
      </c>
      <c r="C38" s="128"/>
      <c r="D38" s="128"/>
    </row>
    <row r="39" spans="2:15" x14ac:dyDescent="0.35">
      <c r="B39" s="2" t="s">
        <v>4</v>
      </c>
      <c r="C39" s="128"/>
      <c r="D39" s="128"/>
    </row>
    <row r="41" spans="2:15" x14ac:dyDescent="0.35">
      <c r="B41" s="114" t="s">
        <v>115</v>
      </c>
      <c r="C41" s="114"/>
      <c r="D41" s="114"/>
      <c r="E41" s="49"/>
      <c r="F41" s="46" t="s">
        <v>116</v>
      </c>
      <c r="G41" s="125" t="s">
        <v>9</v>
      </c>
      <c r="H41" s="122" t="s">
        <v>117</v>
      </c>
      <c r="I41" s="123"/>
      <c r="J41" s="123"/>
      <c r="K41" s="124"/>
      <c r="N41" s="73"/>
      <c r="O41" s="73"/>
    </row>
    <row r="42" spans="2:15" ht="43.5" customHeight="1" x14ac:dyDescent="0.35">
      <c r="B42" s="127" t="s">
        <v>5</v>
      </c>
      <c r="C42" s="127"/>
      <c r="D42" s="127"/>
      <c r="E42" s="50"/>
      <c r="F42" s="47" t="s">
        <v>6</v>
      </c>
      <c r="G42" s="104"/>
      <c r="H42" s="47" t="s">
        <v>166</v>
      </c>
      <c r="I42" s="47" t="s">
        <v>167</v>
      </c>
      <c r="J42" s="47" t="s">
        <v>168</v>
      </c>
      <c r="K42" s="47" t="s">
        <v>169</v>
      </c>
      <c r="L42" s="73"/>
      <c r="M42" s="73"/>
      <c r="N42" s="74"/>
      <c r="O42" s="74"/>
    </row>
    <row r="43" spans="2:15" ht="14.5" customHeight="1" x14ac:dyDescent="0.35">
      <c r="B43" s="126" t="s">
        <v>39</v>
      </c>
      <c r="C43" s="126"/>
      <c r="D43" s="54">
        <f>COUNT('1. Submission A-Baseline'!$B$9:$B$42)</f>
        <v>26</v>
      </c>
      <c r="E43" s="49"/>
      <c r="F43" s="72" t="s">
        <v>26</v>
      </c>
      <c r="G43" s="54" cm="1">
        <f t="array" ref="G43">SUMPRODUCT(--(IFERROR(INT('1. Submission A-Baseline'!$B$9:$B$42),-1)=1))</f>
        <v>1</v>
      </c>
      <c r="H43" s="56" cm="1">
        <f t="array" ref="H43">SUMPRODUCT(--(IFERROR(INT('1. Submission A-Baseline'!$B$9:$B$42),-1)=1),--('1. Submission A-Baseline'!$D$9:$D$42=H$42))</f>
        <v>0</v>
      </c>
      <c r="I43" s="56" cm="1">
        <f t="array" ref="I43">SUMPRODUCT(--(IFERROR(INT('1. Submission A-Baseline'!$B$9:$B$42),-1)=1),--('1. Submission A-Baseline'!$D$9:$D$42=I$42))</f>
        <v>0</v>
      </c>
      <c r="J43" s="56" cm="1">
        <f t="array" ref="J43">SUMPRODUCT(--(IFERROR(INT('1. Submission A-Baseline'!$B$9:$B$42),-1)=1),--('1. Submission A-Baseline'!$D$9:$D$42=J$42))</f>
        <v>0</v>
      </c>
      <c r="K43" s="68" cm="1">
        <f t="array" ref="K43">SUMPRODUCT(--(IFERROR(INT('1. Submission A-Baseline'!$B$9:$B$42),-1)=1),--('1. Submission A-Baseline'!$D$9:$D$42=K$42))</f>
        <v>0</v>
      </c>
      <c r="L43" s="85"/>
      <c r="M43" s="75"/>
      <c r="N43" s="75"/>
      <c r="O43" s="76"/>
    </row>
    <row r="44" spans="2:15" ht="15.75" customHeight="1" x14ac:dyDescent="0.35">
      <c r="B44" s="97" t="s">
        <v>117</v>
      </c>
      <c r="C44" s="48" t="s">
        <v>69</v>
      </c>
      <c r="D44" s="51">
        <f>COUNTIF('1. Submission A-Baseline'!$D$9:$D$42,C44)</f>
        <v>0</v>
      </c>
      <c r="E44" s="49"/>
      <c r="F44" s="72" t="s">
        <v>45</v>
      </c>
      <c r="G44" s="54" cm="1">
        <f t="array" ref="G44">SUMPRODUCT(--(IFERROR(INT('1. Submission A-Baseline'!$B$9:$B$42),-1)=2))</f>
        <v>3</v>
      </c>
      <c r="H44" s="56" cm="1">
        <f t="array" ref="H44">SUMPRODUCT(--(IFERROR(INT('1. Submission A-Baseline'!$B$9:$B$42),-1)=2),--('1. Submission A-Baseline'!$D$9:$D$42=H$42))</f>
        <v>0</v>
      </c>
      <c r="I44" s="56" cm="1">
        <f t="array" ref="I44">SUMPRODUCT(--(IFERROR(INT('1. Submission A-Baseline'!$B$9:$B$42),-1)=2),--('1. Submission A-Baseline'!$D$9:$D$42=I$42))</f>
        <v>0</v>
      </c>
      <c r="J44" s="56" cm="1">
        <f t="array" ref="J44">SUMPRODUCT(--(IFERROR(INT('1. Submission A-Baseline'!$B$9:$B$42),-1)=2),--('1. Submission A-Baseline'!$D$9:$D$42=J$42))</f>
        <v>0</v>
      </c>
      <c r="K44" s="68" cm="1">
        <f t="array" ref="K44">SUMPRODUCT(--(IFERROR(INT('1. Submission A-Baseline'!$B$9:$B$42),-1)=2),--('1. Submission A-Baseline'!$D$9:$D$42=K$42))</f>
        <v>0</v>
      </c>
      <c r="L44" s="85"/>
      <c r="M44" s="75"/>
      <c r="N44" s="75"/>
      <c r="O44" s="76"/>
    </row>
    <row r="45" spans="2:15" ht="15.65" customHeight="1" x14ac:dyDescent="0.35">
      <c r="B45" s="98"/>
      <c r="C45" s="48" t="s">
        <v>72</v>
      </c>
      <c r="D45" s="51">
        <f>COUNTIF('1. Submission A-Baseline'!$D$9:$D$42,C45)</f>
        <v>0</v>
      </c>
      <c r="E45" s="49"/>
      <c r="F45" s="72" t="s">
        <v>28</v>
      </c>
      <c r="G45" s="54" cm="1">
        <f t="array" ref="G45">SUMPRODUCT(--(IFERROR(INT('1. Submission A-Baseline'!$B$9:$B$42),-1)=3))</f>
        <v>2</v>
      </c>
      <c r="H45" s="56" cm="1">
        <f t="array" ref="H45">SUMPRODUCT(--(IFERROR(INT('1. Submission A-Baseline'!$B$9:$B$42),-1)=3),--('1. Submission A-Baseline'!$D$9:$D$42=H$42))</f>
        <v>0</v>
      </c>
      <c r="I45" s="56" cm="1">
        <f t="array" ref="I45">SUMPRODUCT(--(IFERROR(INT('1. Submission A-Baseline'!$B$9:$B$42),-1)=3),--('1. Submission A-Baseline'!$D$9:$D$42=I$42))</f>
        <v>0</v>
      </c>
      <c r="J45" s="56" cm="1">
        <f t="array" ref="J45">SUMPRODUCT(--(IFERROR(INT('1. Submission A-Baseline'!$B$9:$B$42),-1)=3),--('1. Submission A-Baseline'!$D$9:$D$42=J$42))</f>
        <v>0</v>
      </c>
      <c r="K45" s="68" cm="1">
        <f t="array" ref="K45">SUMPRODUCT(--(IFERROR(INT('1. Submission A-Baseline'!$B$9:$B$42),-1)=3),--('1. Submission A-Baseline'!$D$9:$D$42=K$42))</f>
        <v>0</v>
      </c>
      <c r="L45" s="85"/>
      <c r="M45" s="75"/>
      <c r="N45" s="75"/>
      <c r="O45" s="76"/>
    </row>
    <row r="46" spans="2:15" x14ac:dyDescent="0.35">
      <c r="B46" s="98"/>
      <c r="C46" s="48" t="s">
        <v>75</v>
      </c>
      <c r="D46" s="51">
        <f>COUNTIF('1. Submission A-Baseline'!$D$9:$D$42,C46)</f>
        <v>0</v>
      </c>
      <c r="E46" s="49"/>
      <c r="F46" s="72" t="s">
        <v>124</v>
      </c>
      <c r="G46" s="54" cm="1">
        <f t="array" ref="G46">SUMPRODUCT(--(IFERROR(INT('1. Submission A-Baseline'!$B$9:$B$42),-1)=5))</f>
        <v>3</v>
      </c>
      <c r="H46" s="56" cm="1">
        <f t="array" ref="H46">SUMPRODUCT(--(IFERROR(INT('1. Submission A-Baseline'!$B$9:$B$42),-1)=5),--('1. Submission A-Baseline'!$D$9:$D$42=H$42))</f>
        <v>0</v>
      </c>
      <c r="I46" s="56" cm="1">
        <f t="array" ref="I46">SUMPRODUCT(--(IFERROR(INT('1. Submission A-Baseline'!$B$9:$B$42),-1)=5),--('1. Submission A-Baseline'!$D$9:$D$42=I$42))</f>
        <v>0</v>
      </c>
      <c r="J46" s="56" cm="1">
        <f t="array" ref="J46">SUMPRODUCT(--(IFERROR(INT('1. Submission A-Baseline'!$B$9:$B$42),-1)=5),--('1. Submission A-Baseline'!$D$9:$D$42=J$42))</f>
        <v>0</v>
      </c>
      <c r="K46" s="68" cm="1">
        <f t="array" ref="K46">SUMPRODUCT(--(IFERROR(INT('1. Submission A-Baseline'!$B$9:$B$42),-1)=5),--('1. Submission A-Baseline'!$D$9:$D$42=K$42))</f>
        <v>0</v>
      </c>
      <c r="L46" s="85"/>
      <c r="M46" s="75"/>
      <c r="N46" s="75"/>
      <c r="O46" s="76"/>
    </row>
    <row r="47" spans="2:15" x14ac:dyDescent="0.35">
      <c r="B47" s="99"/>
      <c r="C47" s="48" t="s">
        <v>77</v>
      </c>
      <c r="D47" s="51">
        <f>COUNTIF('1. Submission A-Baseline'!$D$9:$D$42,C47)</f>
        <v>0</v>
      </c>
      <c r="E47" s="49"/>
      <c r="F47" s="72" t="s">
        <v>31</v>
      </c>
      <c r="G47" s="54" cm="1">
        <f t="array" ref="G47">SUMPRODUCT(--(IFERROR(INT('1. Submission A-Baseline'!$B$9:$B$42),-1)=6))</f>
        <v>7</v>
      </c>
      <c r="H47" s="56" cm="1">
        <f t="array" ref="H47">SUMPRODUCT(--(IFERROR(INT('1. Submission A-Baseline'!$B$9:$B$42),-1)=6),--('1. Submission A-Baseline'!$D$9:$D$42=H$42))</f>
        <v>0</v>
      </c>
      <c r="I47" s="56" cm="1">
        <f t="array" ref="I47">SUMPRODUCT(--(IFERROR(INT('1. Submission A-Baseline'!$B$9:$B$42),-1)=6),--('1. Submission A-Baseline'!$D$9:$D$42=I$42))</f>
        <v>0</v>
      </c>
      <c r="J47" s="56" cm="1">
        <f t="array" ref="J47">SUMPRODUCT(--(IFERROR(INT('1. Submission A-Baseline'!$B$9:$B$42),-1)=6),--('1. Submission A-Baseline'!$D$9:$D$42=J$42))</f>
        <v>0</v>
      </c>
      <c r="K47" s="68" cm="1">
        <f t="array" ref="K47">SUMPRODUCT(--(IFERROR(INT('1. Submission A-Baseline'!$B$9:$B$42),-1)=6),--('1. Submission A-Baseline'!$D$9:$D$42=K$42))</f>
        <v>0</v>
      </c>
      <c r="L47" s="85"/>
      <c r="M47" s="75"/>
      <c r="N47" s="75"/>
      <c r="O47" s="76"/>
    </row>
    <row r="48" spans="2:15" x14ac:dyDescent="0.35">
      <c r="B48" s="100" t="s">
        <v>118</v>
      </c>
      <c r="C48" s="48" t="s">
        <v>112</v>
      </c>
      <c r="D48" s="51">
        <f>COUNTIF('1. Submission A-Baseline'!$J$9:$J$42,"Yes")</f>
        <v>0</v>
      </c>
      <c r="E48" s="49"/>
      <c r="F48" s="72" t="s">
        <v>32</v>
      </c>
      <c r="G48" s="54" cm="1">
        <f t="array" ref="G48">SUMPRODUCT(--(IFERROR(INT('1. Submission A-Baseline'!$B$9:$B$42),-1)=7))</f>
        <v>2</v>
      </c>
      <c r="H48" s="56" cm="1">
        <f t="array" ref="H48">SUMPRODUCT(--(IFERROR(INT('1. Submission A-Baseline'!$B$9:$B$42),-1)=7),--('1. Submission A-Baseline'!$D$9:$D$42=H$42))</f>
        <v>0</v>
      </c>
      <c r="I48" s="56" cm="1">
        <f t="array" ref="I48">SUMPRODUCT(--(IFERROR(INT('1. Submission A-Baseline'!$B$9:$B$42),-1)=7),--('1. Submission A-Baseline'!$D$9:$D$42=I$42))</f>
        <v>0</v>
      </c>
      <c r="J48" s="56" cm="1">
        <f t="array" ref="J48">SUMPRODUCT(--(IFERROR(INT('1. Submission A-Baseline'!$B$9:$B$42),-1)=7),--('1. Submission A-Baseline'!$D$9:$D$42=J$42))</f>
        <v>0</v>
      </c>
      <c r="K48" s="68" cm="1">
        <f t="array" ref="K48">SUMPRODUCT(--(IFERROR(INT('1. Submission A-Baseline'!$B$9:$B$42),-1)=7),--('1. Submission A-Baseline'!$D$9:$D$42=K$42))</f>
        <v>0</v>
      </c>
      <c r="L48" s="85"/>
      <c r="M48" s="75"/>
      <c r="N48" s="75"/>
      <c r="O48" s="76"/>
    </row>
    <row r="49" spans="2:15" x14ac:dyDescent="0.35">
      <c r="B49" s="100"/>
      <c r="C49" s="48" t="s">
        <v>113</v>
      </c>
      <c r="D49" s="51">
        <f>COUNTIF('1. Submission A-Baseline'!$J$9:$J$42,"No")</f>
        <v>0</v>
      </c>
      <c r="E49" s="49"/>
      <c r="F49" s="72" t="s">
        <v>33</v>
      </c>
      <c r="G49" s="54" cm="1">
        <f t="array" ref="G49">SUMPRODUCT(--(IFERROR(INT('1. Submission A-Baseline'!$B$9:$B$42),-1)=8))</f>
        <v>3</v>
      </c>
      <c r="H49" s="56" cm="1">
        <f t="array" ref="H49">SUMPRODUCT(--(IFERROR(INT('1. Submission A-Baseline'!$B$9:$B$42),-1)=8),--('1. Submission A-Baseline'!$D$9:$D$42=H$42))</f>
        <v>0</v>
      </c>
      <c r="I49" s="56" cm="1">
        <f t="array" ref="I49">SUMPRODUCT(--(IFERROR(INT('1. Submission A-Baseline'!$B$9:$B$42),-1)=8),--('1. Submission A-Baseline'!$D$9:$D$42=I$42))</f>
        <v>0</v>
      </c>
      <c r="J49" s="56" cm="1">
        <f t="array" ref="J49">SUMPRODUCT(--(IFERROR(INT('1. Submission A-Baseline'!$B$9:$B$42),-1)=8),--('1. Submission A-Baseline'!$D$9:$D$42=J$42))</f>
        <v>0</v>
      </c>
      <c r="K49" s="68" cm="1">
        <f t="array" ref="K49">SUMPRODUCT(--(IFERROR(INT('1. Submission A-Baseline'!$B$9:$B$42),-1)=8),--('1. Submission A-Baseline'!$D$9:$D$42=K$42))</f>
        <v>0</v>
      </c>
      <c r="L49" s="85"/>
      <c r="M49" s="75"/>
      <c r="N49" s="75"/>
      <c r="O49" s="76"/>
    </row>
    <row r="50" spans="2:15" x14ac:dyDescent="0.35">
      <c r="B50" s="69"/>
      <c r="C50" s="50"/>
      <c r="D50" s="70"/>
      <c r="E50" s="49"/>
      <c r="F50" s="72" t="s">
        <v>114</v>
      </c>
      <c r="G50" s="54" cm="1">
        <f t="array" ref="G50">SUMPRODUCT(--(IFERROR(INT('1. Submission A-Baseline'!$B$9:$B$42),-1)=9))</f>
        <v>3</v>
      </c>
      <c r="H50" s="56" cm="1">
        <f t="array" ref="H50">SUMPRODUCT(--(IFERROR(INT('1. Submission A-Baseline'!$B$9:$B$42),-1)=9),--('1. Submission A-Baseline'!$D$9:$D$42=H$42))</f>
        <v>0</v>
      </c>
      <c r="I50" s="56" cm="1">
        <f t="array" ref="I50">SUMPRODUCT(--(IFERROR(INT('1. Submission A-Baseline'!$B$9:$B$42),-1)=9),--('1. Submission A-Baseline'!$D$9:$D$42=I$42))</f>
        <v>0</v>
      </c>
      <c r="J50" s="56" cm="1">
        <f t="array" ref="J50">SUMPRODUCT(--(IFERROR(INT('1. Submission A-Baseline'!$B$9:$B$42),-1)=9),--('1. Submission A-Baseline'!$D$9:$D$42=J$42))</f>
        <v>0</v>
      </c>
      <c r="K50" s="68" cm="1">
        <f t="array" ref="K50">SUMPRODUCT(--(IFERROR(INT('1. Submission A-Baseline'!$B$9:$B$42),-1)=9),--('1. Submission A-Baseline'!$D$9:$D$42=K$42))</f>
        <v>0</v>
      </c>
      <c r="L50" s="85"/>
      <c r="M50" s="75"/>
      <c r="N50" s="75"/>
      <c r="O50" s="76"/>
    </row>
    <row r="51" spans="2:15" ht="14.5" customHeight="1" x14ac:dyDescent="0.35">
      <c r="B51" s="71"/>
      <c r="C51" s="50"/>
      <c r="D51" s="70"/>
      <c r="E51" s="49"/>
      <c r="F51" s="72" t="s">
        <v>37</v>
      </c>
      <c r="G51" s="54" cm="1">
        <f t="array" ref="G51">SUMPRODUCT(--(IFERROR(INT('1. Submission A-Baseline'!$B$9:$B$42),-1)=10))</f>
        <v>2</v>
      </c>
      <c r="H51" s="56" cm="1">
        <f t="array" ref="H51">SUMPRODUCT(--(IFERROR(INT('1. Submission A-Baseline'!$B$9:$B$42),-1)=10),--('1. Submission A-Baseline'!$D$9:$D$42=H$42))</f>
        <v>0</v>
      </c>
      <c r="I51" s="56" cm="1">
        <f t="array" ref="I51">SUMPRODUCT(--(IFERROR(INT('1. Submission A-Baseline'!$B$9:$B$42),-1)=10),--('1. Submission A-Baseline'!$D$9:$D$42=I$42))</f>
        <v>0</v>
      </c>
      <c r="J51" s="56" cm="1">
        <f t="array" ref="J51">SUMPRODUCT(--(IFERROR(INT('1. Submission A-Baseline'!$B$9:$B$42),-1)=10),--('1. Submission A-Baseline'!$D$9:$D$42=J$42))</f>
        <v>0</v>
      </c>
      <c r="K51" s="68" cm="1">
        <f t="array" ref="K51">SUMPRODUCT(--(IFERROR(INT('1. Submission A-Baseline'!$B$9:$B$42),-1)=10),--('1. Submission A-Baseline'!$D$9:$D$42=K$42))</f>
        <v>0</v>
      </c>
      <c r="L51" s="85"/>
      <c r="M51" s="75"/>
      <c r="N51" s="75"/>
      <c r="O51" s="76"/>
    </row>
    <row r="52" spans="2:15" ht="7.5" customHeight="1" x14ac:dyDescent="0.35">
      <c r="B52" s="71"/>
      <c r="C52" s="50"/>
      <c r="D52" s="70"/>
      <c r="E52" s="49"/>
      <c r="F52" s="49"/>
      <c r="G52" s="55"/>
      <c r="H52" s="55"/>
      <c r="I52" s="55"/>
      <c r="J52" s="55"/>
      <c r="K52" s="55"/>
      <c r="L52" s="55"/>
      <c r="M52" s="55"/>
      <c r="N52" s="55"/>
      <c r="O52" s="55"/>
    </row>
    <row r="53" spans="2:15" ht="7.5" customHeight="1" x14ac:dyDescent="0.35"/>
    <row r="54" spans="2:15" ht="18.649999999999999" customHeight="1" x14ac:dyDescent="0.35">
      <c r="B54" s="114" t="s">
        <v>120</v>
      </c>
      <c r="C54" s="114"/>
      <c r="D54" s="114"/>
      <c r="E54" s="84"/>
      <c r="F54" s="46" t="s">
        <v>165</v>
      </c>
      <c r="G54" s="103" t="s">
        <v>9</v>
      </c>
      <c r="H54" s="119" t="s">
        <v>97</v>
      </c>
      <c r="I54" s="120"/>
      <c r="J54" s="120"/>
      <c r="K54" s="120"/>
      <c r="L54" s="121"/>
      <c r="M54" s="116" t="s">
        <v>7</v>
      </c>
      <c r="N54" s="117"/>
      <c r="O54" s="118"/>
    </row>
    <row r="55" spans="2:15" ht="26.15" customHeight="1" x14ac:dyDescent="0.35">
      <c r="B55" s="111" t="s">
        <v>5</v>
      </c>
      <c r="C55" s="112"/>
      <c r="D55" s="113"/>
      <c r="E55" s="84"/>
      <c r="F55" s="47" t="s">
        <v>6</v>
      </c>
      <c r="G55" s="104"/>
      <c r="H55" s="47" t="s">
        <v>10</v>
      </c>
      <c r="I55" s="47" t="s">
        <v>16</v>
      </c>
      <c r="J55" s="47" t="s">
        <v>15</v>
      </c>
      <c r="K55" s="47" t="s">
        <v>11</v>
      </c>
      <c r="L55" s="83" t="s">
        <v>86</v>
      </c>
      <c r="M55" s="47" t="s">
        <v>12</v>
      </c>
      <c r="N55" s="47" t="s">
        <v>13</v>
      </c>
      <c r="O55" s="47" t="s">
        <v>14</v>
      </c>
    </row>
    <row r="56" spans="2:15" ht="18.649999999999999" customHeight="1" x14ac:dyDescent="0.35">
      <c r="B56" s="95" t="s">
        <v>39</v>
      </c>
      <c r="C56" s="96"/>
      <c r="D56" s="52">
        <f>COUNT('2. Submission B-Progress Report'!$B$9:$B$42)</f>
        <v>26</v>
      </c>
      <c r="F56" s="72" t="s">
        <v>26</v>
      </c>
      <c r="G56" s="58" cm="1">
        <f t="array" ref="G56">SUMPRODUCT(--(IFERROR(INT('2. Submission B-Progress Report'!$B$9:$B$42),-1)=1))</f>
        <v>1</v>
      </c>
      <c r="H56" s="56" cm="1">
        <f t="array" ref="H56">SUMPRODUCT(--(IFERROR(INT('2. Submission B-Progress Report'!$B$9:$B$42),-1)=1),--('2. Submission B-Progress Report'!$E$9:$E$42=H$55))</f>
        <v>0</v>
      </c>
      <c r="I56" s="56" cm="1">
        <f t="array" ref="I56">SUMPRODUCT(--(IFERROR(INT('2. Submission B-Progress Report'!$B$9:$B$42),-1)=1),--('2. Submission B-Progress Report'!$E$9:$E$42=I$55))</f>
        <v>0</v>
      </c>
      <c r="J56" s="56" cm="1">
        <f t="array" ref="J56">SUMPRODUCT(--(IFERROR(INT('2. Submission B-Progress Report'!$B$9:$B$42),-1)=1),--('2. Submission B-Progress Report'!$E$9:$E$42=J$55))</f>
        <v>0</v>
      </c>
      <c r="K56" s="68" cm="1">
        <f t="array" ref="K56">SUMPRODUCT(--(IFERROR(INT('2. Submission B-Progress Report'!$B$9:$B$42),-1)=1),--('2. Submission B-Progress Report'!$E$9:$E$42=K$55))</f>
        <v>0</v>
      </c>
      <c r="L56" s="68" cm="1">
        <f t="array" ref="L56">SUMPRODUCT(--(IFERROR(INT('2. Submission B-Progress Report'!$B$9:$B$42),-1)=1),--('2. Submission B-Progress Report'!$E$9:$E$42=L$55))</f>
        <v>0</v>
      </c>
      <c r="M56" s="56" cm="1">
        <f t="array" ref="M56">SUMPRODUCT(--(IFERROR(INT('2. Submission B-Progress Report'!$B$9:$B$42),-1)=1),--('2. Submission B-Progress Report'!$F$9:$F$42=M$55))</f>
        <v>0</v>
      </c>
      <c r="N56" s="56" cm="1">
        <f t="array" ref="N56">SUMPRODUCT(--(IFERROR(INT('2. Submission B-Progress Report'!$B$9:$B$42),-1)=1),--('2. Submission B-Progress Report'!$F$9:$F$42=N$55))</f>
        <v>0</v>
      </c>
      <c r="O56" s="68" cm="1">
        <f t="array" ref="O56">SUMPRODUCT(--(IFERROR(INT('2. Submission B-Progress Report'!$B$9:$B$42),-1)=1),--('2. Submission B-Progress Report'!$F$9:$F$42=O$55))</f>
        <v>0</v>
      </c>
    </row>
    <row r="57" spans="2:15" ht="16.5" customHeight="1" x14ac:dyDescent="0.35">
      <c r="B57" s="108" t="s">
        <v>119</v>
      </c>
      <c r="C57" s="53" t="s">
        <v>8</v>
      </c>
      <c r="D57" s="52">
        <f>COUNTIF('2. Submission B-Progress Report'!$E$9:$E$42,C57)</f>
        <v>0</v>
      </c>
      <c r="F57" s="72" t="s">
        <v>45</v>
      </c>
      <c r="G57" s="58" cm="1">
        <f t="array" ref="G57">SUMPRODUCT(--(IFERROR(INT('2. Submission B-Progress Report'!$B$9:$B$42),-1)=2))</f>
        <v>3</v>
      </c>
      <c r="H57" s="56" cm="1">
        <f t="array" ref="H57">SUMPRODUCT(--(IFERROR(INT('2. Submission B-Progress Report'!$B$9:$B$42),-1)=2),--('2. Submission B-Progress Report'!$E$9:$E$42=H$55))</f>
        <v>0</v>
      </c>
      <c r="I57" s="56" cm="1">
        <f t="array" ref="I57">SUMPRODUCT(--(IFERROR(INT('2. Submission B-Progress Report'!$B$9:$B$42),-1)=2),--('2. Submission B-Progress Report'!$E$9:$E$42=I$55))</f>
        <v>0</v>
      </c>
      <c r="J57" s="56" cm="1">
        <f t="array" ref="J57">SUMPRODUCT(--(IFERROR(INT('2. Submission B-Progress Report'!$B$9:$B$42),-1)=2),--('2. Submission B-Progress Report'!$E$9:$E$42=J$55))</f>
        <v>0</v>
      </c>
      <c r="K57" s="68" cm="1">
        <f t="array" ref="K57">SUMPRODUCT(--(IFERROR(INT('2. Submission B-Progress Report'!$B$9:$B$42),-1)=2),--('2. Submission B-Progress Report'!$E$9:$E$42=K$55))</f>
        <v>0</v>
      </c>
      <c r="L57" s="68" cm="1">
        <f t="array" ref="L57">SUMPRODUCT(--(IFERROR(INT('2. Submission B-Progress Report'!$B$9:$B$42),-1)=2),--('2. Submission B-Progress Report'!$E$9:$E$42=L$55))</f>
        <v>0</v>
      </c>
      <c r="M57" s="56" cm="1">
        <f t="array" ref="M57">SUMPRODUCT(--(IFERROR(INT('2. Submission B-Progress Report'!$B$9:$B$42),-1)=2),--('2. Submission B-Progress Report'!$F$9:$F$42=M$55))</f>
        <v>0</v>
      </c>
      <c r="N57" s="56" cm="1">
        <f t="array" ref="N57">SUMPRODUCT(--(IFERROR(INT('2. Submission B-Progress Report'!$B$9:$B$42),-1)=2),--('2. Submission B-Progress Report'!$F$9:$F$42=N$55))</f>
        <v>0</v>
      </c>
      <c r="O57" s="68" cm="1">
        <f t="array" ref="O57">SUMPRODUCT(--(IFERROR(INT('2. Submission B-Progress Report'!$B$9:$B$42),-1)=2),--('2. Submission B-Progress Report'!$F$9:$F$42=O$55))</f>
        <v>0</v>
      </c>
    </row>
    <row r="58" spans="2:15" ht="15" customHeight="1" x14ac:dyDescent="0.35">
      <c r="B58" s="109"/>
      <c r="C58" s="53" t="s">
        <v>15</v>
      </c>
      <c r="D58" s="52">
        <f>COUNTIF('2. Submission B-Progress Report'!$E$9:$E$42,C58)</f>
        <v>0</v>
      </c>
      <c r="F58" s="72" t="s">
        <v>28</v>
      </c>
      <c r="G58" s="58" cm="1">
        <f t="array" ref="G58">SUMPRODUCT(--(IFERROR(INT('2. Submission B-Progress Report'!$B$9:$B$42),-1)=3))</f>
        <v>2</v>
      </c>
      <c r="H58" s="56" cm="1">
        <f t="array" ref="H58">SUMPRODUCT(--(IFERROR(INT('2. Submission B-Progress Report'!$B$9:$B$42),-1)=3),--('2. Submission B-Progress Report'!$E$9:$E$42=H$55))</f>
        <v>0</v>
      </c>
      <c r="I58" s="56" cm="1">
        <f t="array" ref="I58">SUMPRODUCT(--(IFERROR(INT('2. Submission B-Progress Report'!$B$9:$B$42),-1)=3),--('2. Submission B-Progress Report'!$E$9:$E$42=I$55))</f>
        <v>0</v>
      </c>
      <c r="J58" s="56" cm="1">
        <f t="array" ref="J58">SUMPRODUCT(--(IFERROR(INT('2. Submission B-Progress Report'!$B$9:$B$42),-1)=3),--('2. Submission B-Progress Report'!$E$9:$E$42=J$55))</f>
        <v>0</v>
      </c>
      <c r="K58" s="68" cm="1">
        <f t="array" ref="K58">SUMPRODUCT(--(IFERROR(INT('2. Submission B-Progress Report'!$B$9:$B$42),-1)=3),--('2. Submission B-Progress Report'!$E$9:$E$42=K$55))</f>
        <v>0</v>
      </c>
      <c r="L58" s="68" cm="1">
        <f t="array" ref="L58">SUMPRODUCT(--(IFERROR(INT('2. Submission B-Progress Report'!$B$9:$B$42),-1)=3),--('2. Submission B-Progress Report'!$E$9:$E$42=L$55))</f>
        <v>0</v>
      </c>
      <c r="M58" s="56" cm="1">
        <f t="array" ref="M58">SUMPRODUCT(--(IFERROR(INT('2. Submission B-Progress Report'!$B$9:$B$42),-1)=3),--('2. Submission B-Progress Report'!$F$9:$F$42=M$55))</f>
        <v>0</v>
      </c>
      <c r="N58" s="56" cm="1">
        <f t="array" ref="N58">SUMPRODUCT(--(IFERROR(INT('2. Submission B-Progress Report'!$B$9:$B$42),-1)=3),--('2. Submission B-Progress Report'!$F$9:$F$42=N$55))</f>
        <v>0</v>
      </c>
      <c r="O58" s="68" cm="1">
        <f t="array" ref="O58">SUMPRODUCT(--(IFERROR(INT('2. Submission B-Progress Report'!$B$9:$B$42),-1)=3),--('2. Submission B-Progress Report'!$F$9:$F$42=O$55))</f>
        <v>0</v>
      </c>
    </row>
    <row r="59" spans="2:15" ht="15.65" customHeight="1" x14ac:dyDescent="0.35">
      <c r="B59" s="109"/>
      <c r="C59" s="53" t="s">
        <v>11</v>
      </c>
      <c r="D59" s="52">
        <f>COUNTIF('2. Submission B-Progress Report'!$E$9:$E$42,C59)</f>
        <v>0</v>
      </c>
      <c r="F59" s="72" t="s">
        <v>124</v>
      </c>
      <c r="G59" s="58" cm="1">
        <f t="array" ref="G59">SUMPRODUCT(--(IFERROR(INT('2. Submission B-Progress Report'!$B$9:$B$42),-1)=5))</f>
        <v>3</v>
      </c>
      <c r="H59" s="56" cm="1">
        <f t="array" ref="H59">SUMPRODUCT(--(IFERROR(INT('2. Submission B-Progress Report'!$B$9:$B$42),-1)=5),--('2. Submission B-Progress Report'!$E$9:$E$42=H$55))</f>
        <v>0</v>
      </c>
      <c r="I59" s="56" cm="1">
        <f t="array" ref="I59">SUMPRODUCT(--(IFERROR(INT('2. Submission B-Progress Report'!$B$9:$B$42),-1)=5),--('2. Submission B-Progress Report'!$E$9:$E$42=I$55))</f>
        <v>0</v>
      </c>
      <c r="J59" s="56" cm="1">
        <f t="array" ref="J59">SUMPRODUCT(--(IFERROR(INT('2. Submission B-Progress Report'!$B$9:$B$42),-1)=5),--('2. Submission B-Progress Report'!$E$9:$E$42=J$55))</f>
        <v>0</v>
      </c>
      <c r="K59" s="68" cm="1">
        <f t="array" ref="K59">SUMPRODUCT(--(IFERROR(INT('2. Submission B-Progress Report'!$B$9:$B$42),-1)=5),--('2. Submission B-Progress Report'!$E$9:$E$42=K$55))</f>
        <v>0</v>
      </c>
      <c r="L59" s="68" cm="1">
        <f t="array" ref="L59">SUMPRODUCT(--(IFERROR(INT('2. Submission B-Progress Report'!$B$9:$B$42),-1)=5),--('2. Submission B-Progress Report'!$E$9:$E$42=L$55))</f>
        <v>0</v>
      </c>
      <c r="M59" s="56" cm="1">
        <f t="array" ref="M59">SUMPRODUCT(--(IFERROR(INT('2. Submission B-Progress Report'!$B$9:$B$42),-1)=5),--('2. Submission B-Progress Report'!$F$9:$F$42=M$55))</f>
        <v>0</v>
      </c>
      <c r="N59" s="56" cm="1">
        <f t="array" ref="N59">SUMPRODUCT(--(IFERROR(INT('2. Submission B-Progress Report'!$B$9:$B$42),-1)=5),--('2. Submission B-Progress Report'!$F$9:$F$42=N$55))</f>
        <v>0</v>
      </c>
      <c r="O59" s="68" cm="1">
        <f t="array" ref="O59">SUMPRODUCT(--(IFERROR(INT('2. Submission B-Progress Report'!$B$9:$B$42),-1)=5),--('2. Submission B-Progress Report'!$F$9:$F$42=O$55))</f>
        <v>0</v>
      </c>
    </row>
    <row r="60" spans="2:15" ht="14.5" customHeight="1" x14ac:dyDescent="0.35">
      <c r="B60" s="110"/>
      <c r="C60" s="53" t="s">
        <v>16</v>
      </c>
      <c r="D60" s="52">
        <f>COUNTIF('2. Submission B-Progress Report'!$E$9:$E$42,C60)</f>
        <v>0</v>
      </c>
      <c r="F60" s="72" t="s">
        <v>31</v>
      </c>
      <c r="G60" s="58" cm="1">
        <f t="array" ref="G60">SUMPRODUCT(--(IFERROR(INT('2. Submission B-Progress Report'!$B$9:$B$42),-1)=6))</f>
        <v>7</v>
      </c>
      <c r="H60" s="56" cm="1">
        <f t="array" ref="H60">SUMPRODUCT(--(IFERROR(INT('2. Submission B-Progress Report'!$B$9:$B$42),-1)=6),--('2. Submission B-Progress Report'!$E$9:$E$42=H$55))</f>
        <v>0</v>
      </c>
      <c r="I60" s="56" cm="1">
        <f t="array" ref="I60">SUMPRODUCT(--(IFERROR(INT('2. Submission B-Progress Report'!$B$9:$B$42),-1)=6),--('2. Submission B-Progress Report'!$E$9:$E$42=I$55))</f>
        <v>0</v>
      </c>
      <c r="J60" s="56" cm="1">
        <f t="array" ref="J60">SUMPRODUCT(--(IFERROR(INT('2. Submission B-Progress Report'!$B$9:$B$42),-1)=6),--('2. Submission B-Progress Report'!$E$9:$E$42=J$55))</f>
        <v>0</v>
      </c>
      <c r="K60" s="68" cm="1">
        <f t="array" ref="K60">SUMPRODUCT(--(IFERROR(INT('2. Submission B-Progress Report'!$B$9:$B$42),-1)=6),--('2. Submission B-Progress Report'!$E$9:$E$42=K$55))</f>
        <v>0</v>
      </c>
      <c r="L60" s="68" cm="1">
        <f t="array" ref="L60">SUMPRODUCT(--(IFERROR(INT('2. Submission B-Progress Report'!$B$9:$B$42),-1)=6),--('2. Submission B-Progress Report'!$E$9:$E$42=L$55))</f>
        <v>0</v>
      </c>
      <c r="M60" s="56" cm="1">
        <f t="array" ref="M60">SUMPRODUCT(--(IFERROR(INT('2. Submission B-Progress Report'!$B$9:$B$42),-1)=6),--('2. Submission B-Progress Report'!$F$9:$F$42=M$55))</f>
        <v>0</v>
      </c>
      <c r="N60" s="56" cm="1">
        <f t="array" ref="N60">SUMPRODUCT(--(IFERROR(INT('2. Submission B-Progress Report'!$B$9:$B$42),-1)=6),--('2. Submission B-Progress Report'!$F$9:$F$42=N$55))</f>
        <v>0</v>
      </c>
      <c r="O60" s="68" cm="1">
        <f t="array" ref="O60">SUMPRODUCT(--(IFERROR(INT('2. Submission B-Progress Report'!$B$9:$B$42),-1)=6),--('2. Submission B-Progress Report'!$F$9:$F$42=O$55))</f>
        <v>0</v>
      </c>
    </row>
    <row r="61" spans="2:15" ht="14.5" customHeight="1" x14ac:dyDescent="0.35">
      <c r="B61" s="105" t="s">
        <v>41</v>
      </c>
      <c r="C61" s="53" t="s">
        <v>17</v>
      </c>
      <c r="D61" s="52">
        <f>COUNTIF('2. Submission B-Progress Report'!$F$9:$F$42,"Red")</f>
        <v>0</v>
      </c>
      <c r="F61" s="72" t="s">
        <v>32</v>
      </c>
      <c r="G61" s="58" cm="1">
        <f t="array" ref="G61">SUMPRODUCT(--(IFERROR(INT('2. Submission B-Progress Report'!$B$9:$B$42),-1)=7))</f>
        <v>2</v>
      </c>
      <c r="H61" s="56" cm="1">
        <f t="array" ref="H61">SUMPRODUCT(--(IFERROR(INT('2. Submission B-Progress Report'!$B$9:$B$42),-1)=7),--('2. Submission B-Progress Report'!$E$9:$E$42=H$55))</f>
        <v>0</v>
      </c>
      <c r="I61" s="56" cm="1">
        <f t="array" ref="I61">SUMPRODUCT(--(IFERROR(INT('2. Submission B-Progress Report'!$B$9:$B$42),-1)=7),--('2. Submission B-Progress Report'!$E$9:$E$42=I$55))</f>
        <v>0</v>
      </c>
      <c r="J61" s="56" cm="1">
        <f t="array" ref="J61">SUMPRODUCT(--(IFERROR(INT('2. Submission B-Progress Report'!$B$9:$B$42),-1)=7),--('2. Submission B-Progress Report'!$E$9:$E$42=J$55))</f>
        <v>0</v>
      </c>
      <c r="K61" s="68" cm="1">
        <f t="array" ref="K61">SUMPRODUCT(--(IFERROR(INT('2. Submission B-Progress Report'!$B$9:$B$42),-1)=7),--('2. Submission B-Progress Report'!$E$9:$E$42=K$55))</f>
        <v>0</v>
      </c>
      <c r="L61" s="68" cm="1">
        <f t="array" ref="L61">SUMPRODUCT(--(IFERROR(INT('2. Submission B-Progress Report'!$B$9:$B$42),-1)=7),--('2. Submission B-Progress Report'!$E$9:$E$42=L$55))</f>
        <v>0</v>
      </c>
      <c r="M61" s="56" cm="1">
        <f t="array" ref="M61">SUMPRODUCT(--(IFERROR(INT('2. Submission B-Progress Report'!$B$9:$B$42),-1)=7),--('2. Submission B-Progress Report'!$F$9:$F$42=M$55))</f>
        <v>0</v>
      </c>
      <c r="N61" s="56" cm="1">
        <f t="array" ref="N61">SUMPRODUCT(--(IFERROR(INT('2. Submission B-Progress Report'!$B$9:$B$42),-1)=7),--('2. Submission B-Progress Report'!$F$9:$F$42=N$55))</f>
        <v>0</v>
      </c>
      <c r="O61" s="68" cm="1">
        <f t="array" ref="O61">SUMPRODUCT(--(IFERROR(INT('2. Submission B-Progress Report'!$B$9:$B$42),-1)=7),--('2. Submission B-Progress Report'!$F$9:$F$42=O$55))</f>
        <v>0</v>
      </c>
    </row>
    <row r="62" spans="2:15" ht="15.65" customHeight="1" x14ac:dyDescent="0.35">
      <c r="B62" s="106"/>
      <c r="C62" s="53" t="s">
        <v>18</v>
      </c>
      <c r="D62" s="52">
        <f>COUNTIF('2. Submission B-Progress Report'!$F$9:$F$42,"Amber")</f>
        <v>0</v>
      </c>
      <c r="F62" s="72" t="s">
        <v>33</v>
      </c>
      <c r="G62" s="58" cm="1">
        <f t="array" ref="G62">SUMPRODUCT(--(IFERROR(INT('2. Submission B-Progress Report'!$B$9:$B$42),-1)=8))</f>
        <v>3</v>
      </c>
      <c r="H62" s="56" cm="1">
        <f t="array" ref="H62">SUMPRODUCT(--(IFERROR(INT('2. Submission B-Progress Report'!$B$9:$B$42),-1)=8),--('2. Submission B-Progress Report'!$E$9:$E$42=H$55))</f>
        <v>0</v>
      </c>
      <c r="I62" s="56" cm="1">
        <f t="array" ref="I62">SUMPRODUCT(--(IFERROR(INT('2. Submission B-Progress Report'!$B$9:$B$42),-1)=8),--('2. Submission B-Progress Report'!$E$9:$E$42=I$55))</f>
        <v>0</v>
      </c>
      <c r="J62" s="56" cm="1">
        <f t="array" ref="J62">SUMPRODUCT(--(IFERROR(INT('2. Submission B-Progress Report'!$B$9:$B$42),-1)=8),--('2. Submission B-Progress Report'!$E$9:$E$42=J$55))</f>
        <v>0</v>
      </c>
      <c r="K62" s="68" cm="1">
        <f t="array" ref="K62">SUMPRODUCT(--(IFERROR(INT('2. Submission B-Progress Report'!$B$9:$B$42),-1)=8),--('2. Submission B-Progress Report'!$E$9:$E$42=K$55))</f>
        <v>0</v>
      </c>
      <c r="L62" s="68" cm="1">
        <f t="array" ref="L62">SUMPRODUCT(--(IFERROR(INT('2. Submission B-Progress Report'!$B$9:$B$42),-1)=8),--('2. Submission B-Progress Report'!$E$9:$E$42=L$55))</f>
        <v>0</v>
      </c>
      <c r="M62" s="56" cm="1">
        <f t="array" ref="M62">SUMPRODUCT(--(IFERROR(INT('2. Submission B-Progress Report'!$B$9:$B$42),-1)=8),--('2. Submission B-Progress Report'!$F$9:$F$42=M$55))</f>
        <v>0</v>
      </c>
      <c r="N62" s="56" cm="1">
        <f t="array" ref="N62">SUMPRODUCT(--(IFERROR(INT('2. Submission B-Progress Report'!$B$9:$B$42),-1)=8),--('2. Submission B-Progress Report'!$F$9:$F$42=N$55))</f>
        <v>0</v>
      </c>
      <c r="O62" s="68" cm="1">
        <f t="array" ref="O62">SUMPRODUCT(--(IFERROR(INT('2. Submission B-Progress Report'!$B$9:$B$42),-1)=8),--('2. Submission B-Progress Report'!$F$9:$F$42=O$55))</f>
        <v>0</v>
      </c>
    </row>
    <row r="63" spans="2:15" x14ac:dyDescent="0.35">
      <c r="B63" s="107"/>
      <c r="C63" s="53" t="s">
        <v>19</v>
      </c>
      <c r="D63" s="52">
        <f>COUNTIF('2. Submission B-Progress Report'!$F$9:$F$42,"Green")</f>
        <v>0</v>
      </c>
      <c r="F63" s="72" t="s">
        <v>114</v>
      </c>
      <c r="G63" s="58" cm="1">
        <f t="array" ref="G63">SUMPRODUCT(--(IFERROR(INT('2. Submission B-Progress Report'!$B$9:$B$42),-1)=9))</f>
        <v>3</v>
      </c>
      <c r="H63" s="56" cm="1">
        <f t="array" ref="H63">SUMPRODUCT(--(IFERROR(INT('2. Submission B-Progress Report'!$B$9:$B$42),-1)=9),--('2. Submission B-Progress Report'!$E$9:$E$42=H$55))</f>
        <v>0</v>
      </c>
      <c r="I63" s="56" cm="1">
        <f t="array" ref="I63">SUMPRODUCT(--(IFERROR(INT('2. Submission B-Progress Report'!$B$9:$B$42),-1)=9),--('2. Submission B-Progress Report'!$E$9:$E$42=I$55))</f>
        <v>0</v>
      </c>
      <c r="J63" s="56" cm="1">
        <f t="array" ref="J63">SUMPRODUCT(--(IFERROR(INT('2. Submission B-Progress Report'!$B$9:$B$42),-1)=9),--('2. Submission B-Progress Report'!$E$9:$E$42=J$55))</f>
        <v>0</v>
      </c>
      <c r="K63" s="68" cm="1">
        <f t="array" ref="K63">SUMPRODUCT(--(IFERROR(INT('2. Submission B-Progress Report'!$B$9:$B$42),-1)=9),--('2. Submission B-Progress Report'!$E$9:$E$42=K$55))</f>
        <v>0</v>
      </c>
      <c r="L63" s="68" cm="1">
        <f t="array" ref="L63">SUMPRODUCT(--(IFERROR(INT('2. Submission B-Progress Report'!$B$9:$B$42),-1)=9),--('2. Submission B-Progress Report'!$E$9:$E$42=L$55))</f>
        <v>0</v>
      </c>
      <c r="M63" s="56" cm="1">
        <f t="array" ref="M63">SUMPRODUCT(--(IFERROR(INT('2. Submission B-Progress Report'!$B$9:$B$42),-1)=9),--('2. Submission B-Progress Report'!$F$9:$F$42=M$55))</f>
        <v>0</v>
      </c>
      <c r="N63" s="56" cm="1">
        <f t="array" ref="N63">SUMPRODUCT(--(IFERROR(INT('2. Submission B-Progress Report'!$B$9:$B$42),-1)=9),--('2. Submission B-Progress Report'!$F$9:$F$42=N$55))</f>
        <v>0</v>
      </c>
      <c r="O63" s="68" cm="1">
        <f t="array" ref="O63">SUMPRODUCT(--(IFERROR(INT('2. Submission B-Progress Report'!$B$9:$B$42),-1)=9),--('2. Submission B-Progress Report'!$F$9:$F$42=O$55))</f>
        <v>0</v>
      </c>
    </row>
    <row r="64" spans="2:15" x14ac:dyDescent="0.35">
      <c r="C64" s="59"/>
      <c r="D64" s="60"/>
      <c r="F64" s="72" t="s">
        <v>37</v>
      </c>
      <c r="G64" s="58" cm="1">
        <f t="array" ref="G64">SUMPRODUCT(--(IFERROR(INT('2. Submission B-Progress Report'!$B$9:$B$42),-1)=10))</f>
        <v>2</v>
      </c>
      <c r="H64" s="56" cm="1">
        <f t="array" ref="H64">SUMPRODUCT(--(IFERROR(INT('2. Submission B-Progress Report'!$B$9:$B$42),-1)=10),--('2. Submission B-Progress Report'!$E$9:$E$42=H$55))</f>
        <v>0</v>
      </c>
      <c r="I64" s="56" cm="1">
        <f t="array" ref="I64">SUMPRODUCT(--(IFERROR(INT('2. Submission B-Progress Report'!$B$9:$B$42),-1)=10),--('2. Submission B-Progress Report'!$E$9:$E$42=I$55))</f>
        <v>0</v>
      </c>
      <c r="J64" s="56" cm="1">
        <f t="array" ref="J64">SUMPRODUCT(--(IFERROR(INT('2. Submission B-Progress Report'!$B$9:$B$42),-1)=10),--('2. Submission B-Progress Report'!$E$9:$E$42=J$55))</f>
        <v>0</v>
      </c>
      <c r="K64" s="68" cm="1">
        <f t="array" ref="K64">SUMPRODUCT(--(IFERROR(INT('2. Submission B-Progress Report'!$B$9:$B$42),-1)=10),--('2. Submission B-Progress Report'!$E$9:$E$42=K$55))</f>
        <v>0</v>
      </c>
      <c r="L64" s="68" cm="1">
        <f t="array" ref="L64">SUMPRODUCT(--(IFERROR(INT('2. Submission B-Progress Report'!$B$9:$B$42),-1)=10),--('2. Submission B-Progress Report'!$E$9:$E$42=L$55))</f>
        <v>0</v>
      </c>
      <c r="M64" s="56" cm="1">
        <f t="array" ref="M64">SUMPRODUCT(--(IFERROR(INT('2. Submission B-Progress Report'!$B$9:$B$42),-1)=10),--('2. Submission B-Progress Report'!$F$9:$F$42=M$55))</f>
        <v>0</v>
      </c>
      <c r="N64" s="56" cm="1">
        <f t="array" ref="N64">SUMPRODUCT(--(IFERROR(INT('2. Submission B-Progress Report'!$B$9:$B$42),-1)=10),--('2. Submission B-Progress Report'!$F$9:$F$42=N$55))</f>
        <v>0</v>
      </c>
      <c r="O64" s="68" cm="1">
        <f t="array" ref="O64">SUMPRODUCT(--(IFERROR(INT('2. Submission B-Progress Report'!$B$9:$B$42),-1)=10),--('2. Submission B-Progress Report'!$F$9:$F$42=O$55))</f>
        <v>0</v>
      </c>
    </row>
  </sheetData>
  <mergeCells count="28">
    <mergeCell ref="B61:B63"/>
    <mergeCell ref="B57:B60"/>
    <mergeCell ref="B55:D55"/>
    <mergeCell ref="B54:D54"/>
    <mergeCell ref="F31:N31"/>
    <mergeCell ref="M54:O54"/>
    <mergeCell ref="H54:L54"/>
    <mergeCell ref="H41:K41"/>
    <mergeCell ref="G41:G42"/>
    <mergeCell ref="B43:C43"/>
    <mergeCell ref="B41:D41"/>
    <mergeCell ref="B42:D42"/>
    <mergeCell ref="C36:D36"/>
    <mergeCell ref="C37:D37"/>
    <mergeCell ref="C38:D38"/>
    <mergeCell ref="C39:D39"/>
    <mergeCell ref="C22:I22"/>
    <mergeCell ref="B56:C56"/>
    <mergeCell ref="B44:B47"/>
    <mergeCell ref="B48:B49"/>
    <mergeCell ref="B2:F2"/>
    <mergeCell ref="C23:I23"/>
    <mergeCell ref="C24:I24"/>
    <mergeCell ref="C25:I25"/>
    <mergeCell ref="C19:I19"/>
    <mergeCell ref="C20:I20"/>
    <mergeCell ref="C21:I21"/>
    <mergeCell ref="G54:G55"/>
  </mergeCells>
  <conditionalFormatting sqref="H43:H51">
    <cfRule type="cellIs" dxfId="156" priority="9" operator="greaterThan">
      <formula>0</formula>
    </cfRule>
  </conditionalFormatting>
  <conditionalFormatting sqref="H56:I64">
    <cfRule type="cellIs" dxfId="155" priority="4" operator="greaterThan">
      <formula>0</formula>
    </cfRule>
  </conditionalFormatting>
  <conditionalFormatting sqref="I43:I51">
    <cfRule type="cellIs" dxfId="154" priority="10" operator="greaterThan">
      <formula>0</formula>
    </cfRule>
  </conditionalFormatting>
  <conditionalFormatting sqref="J43:J51">
    <cfRule type="cellIs" dxfId="153" priority="11" operator="greaterThan">
      <formula>0</formula>
    </cfRule>
  </conditionalFormatting>
  <conditionalFormatting sqref="J56:J64">
    <cfRule type="cellIs" dxfId="152" priority="3" operator="greaterThan">
      <formula>0</formula>
    </cfRule>
  </conditionalFormatting>
  <conditionalFormatting sqref="K56:K64">
    <cfRule type="cellIs" dxfId="151" priority="2" operator="greaterThan">
      <formula>0</formula>
    </cfRule>
  </conditionalFormatting>
  <conditionalFormatting sqref="K43:L51">
    <cfRule type="cellIs" dxfId="150" priority="12" operator="greaterThan">
      <formula>0</formula>
    </cfRule>
  </conditionalFormatting>
  <conditionalFormatting sqref="L56:L64">
    <cfRule type="cellIs" dxfId="149" priority="1" operator="greaterThan">
      <formula>0</formula>
    </cfRule>
  </conditionalFormatting>
  <conditionalFormatting sqref="M43:M51">
    <cfRule type="cellIs" dxfId="148" priority="17" operator="greaterThan">
      <formula>0</formula>
    </cfRule>
  </conditionalFormatting>
  <conditionalFormatting sqref="M56:M64">
    <cfRule type="cellIs" dxfId="147" priority="23" operator="greaterThan">
      <formula>0</formula>
    </cfRule>
  </conditionalFormatting>
  <conditionalFormatting sqref="N43:N51">
    <cfRule type="cellIs" dxfId="146" priority="18" operator="greaterThan">
      <formula>0</formula>
    </cfRule>
  </conditionalFormatting>
  <conditionalFormatting sqref="N56:N64">
    <cfRule type="cellIs" dxfId="145" priority="22" operator="greaterThan">
      <formula>0</formula>
    </cfRule>
  </conditionalFormatting>
  <conditionalFormatting sqref="O43:O51">
    <cfRule type="cellIs" dxfId="144" priority="19" operator="greaterThan">
      <formula>0</formula>
    </cfRule>
  </conditionalFormatting>
  <conditionalFormatting sqref="O56:O64">
    <cfRule type="cellIs" dxfId="143" priority="21" operator="greaterThan">
      <formula>0</formula>
    </cfRule>
  </conditionalFormatting>
  <pageMargins left="0.75" right="0.75" top="1" bottom="1" header="0.511811023622047" footer="0.511811023622047"/>
  <pageSetup fitToHeight="0"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L42"/>
  <sheetViews>
    <sheetView showGridLines="0" topLeftCell="B20" zoomScaleNormal="100" workbookViewId="0">
      <selection activeCell="C22" sqref="C22"/>
    </sheetView>
  </sheetViews>
  <sheetFormatPr defaultColWidth="8.81640625" defaultRowHeight="14.5" x14ac:dyDescent="0.35"/>
  <cols>
    <col min="1" max="1" width="1.453125" customWidth="1"/>
    <col min="2" max="2" width="5.81640625" bestFit="1" customWidth="1"/>
    <col min="3" max="3" width="98.1796875" customWidth="1"/>
    <col min="4" max="4" width="19.81640625" bestFit="1" customWidth="1"/>
    <col min="5" max="5" width="28.1796875" bestFit="1" customWidth="1"/>
    <col min="6" max="6" width="57.81640625" customWidth="1"/>
    <col min="7" max="7" width="63.1796875" customWidth="1"/>
    <col min="8" max="8" width="66.453125" customWidth="1"/>
    <col min="9" max="9" width="20.54296875" bestFit="1" customWidth="1"/>
    <col min="10" max="10" width="20.453125" style="44" bestFit="1" customWidth="1"/>
    <col min="11" max="11" width="55" style="44" customWidth="1"/>
    <col min="12" max="12" width="53.81640625" customWidth="1"/>
  </cols>
  <sheetData>
    <row r="1" spans="2:12" ht="51" customHeight="1" x14ac:dyDescent="0.35">
      <c r="B1" s="129" t="s">
        <v>172</v>
      </c>
      <c r="C1" s="130"/>
      <c r="D1" s="130"/>
      <c r="E1" s="130"/>
      <c r="F1" s="130"/>
      <c r="G1" s="130"/>
    </row>
    <row r="2" spans="2:12" ht="223.5" customHeight="1" x14ac:dyDescent="0.4">
      <c r="B2" s="132" t="s">
        <v>176</v>
      </c>
      <c r="C2" s="133"/>
      <c r="D2" s="133"/>
      <c r="E2" s="133"/>
      <c r="F2" s="133"/>
      <c r="G2" s="1"/>
    </row>
    <row r="3" spans="2:12" ht="24" customHeight="1" x14ac:dyDescent="0.35">
      <c r="B3" s="137" t="s">
        <v>121</v>
      </c>
      <c r="C3" s="137"/>
      <c r="D3" s="3"/>
    </row>
    <row r="4" spans="2:12" ht="19.5" customHeight="1" x14ac:dyDescent="0.35">
      <c r="B4" s="138" t="s">
        <v>102</v>
      </c>
      <c r="C4" s="138"/>
      <c r="D4" s="4"/>
    </row>
    <row r="5" spans="2:12" ht="20" x14ac:dyDescent="0.4">
      <c r="B5" s="18"/>
      <c r="C5" s="18"/>
      <c r="D5" s="18"/>
      <c r="E5" s="18"/>
      <c r="F5" s="18"/>
      <c r="G5" s="1"/>
    </row>
    <row r="6" spans="2:12" ht="42.65" customHeight="1" x14ac:dyDescent="0.35">
      <c r="B6" s="131" t="s">
        <v>79</v>
      </c>
      <c r="C6" s="131"/>
      <c r="D6" s="131"/>
      <c r="E6" s="131"/>
      <c r="F6" s="131"/>
      <c r="G6" s="131"/>
      <c r="H6" s="131"/>
      <c r="I6" s="139" t="s">
        <v>20</v>
      </c>
      <c r="J6" s="139"/>
      <c r="K6" s="139"/>
      <c r="L6" s="139"/>
    </row>
    <row r="7" spans="2:12" ht="54" x14ac:dyDescent="0.35">
      <c r="B7" s="13" t="s">
        <v>80</v>
      </c>
      <c r="C7" s="6" t="s">
        <v>21</v>
      </c>
      <c r="D7" s="6" t="s">
        <v>23</v>
      </c>
      <c r="E7" s="13" t="s">
        <v>101</v>
      </c>
      <c r="F7" s="13" t="s">
        <v>87</v>
      </c>
      <c r="G7" s="86" t="s">
        <v>136</v>
      </c>
      <c r="H7" s="6" t="s">
        <v>24</v>
      </c>
      <c r="I7" s="6" t="s">
        <v>25</v>
      </c>
      <c r="J7" s="13" t="s">
        <v>103</v>
      </c>
      <c r="K7" s="13" t="s">
        <v>24</v>
      </c>
      <c r="L7" s="6" t="s">
        <v>140</v>
      </c>
    </row>
    <row r="8" spans="2:12" ht="18" customHeight="1" x14ac:dyDescent="0.35">
      <c r="B8" s="134" t="s">
        <v>26</v>
      </c>
      <c r="C8" s="135"/>
      <c r="D8" s="135"/>
      <c r="E8" s="136"/>
      <c r="F8" s="13"/>
      <c r="G8" s="13"/>
      <c r="H8" s="6"/>
      <c r="I8" s="16"/>
      <c r="J8" s="16"/>
      <c r="K8" s="16"/>
      <c r="L8" s="6"/>
    </row>
    <row r="9" spans="2:12" ht="37.5" customHeight="1" x14ac:dyDescent="0.35">
      <c r="B9" s="34">
        <v>1.1000000000000001</v>
      </c>
      <c r="C9" s="28" t="s">
        <v>27</v>
      </c>
      <c r="D9" s="10"/>
      <c r="E9" s="20"/>
      <c r="F9" s="11"/>
      <c r="G9" s="39"/>
      <c r="H9" s="11"/>
      <c r="I9" s="10"/>
      <c r="J9" s="10" t="str">
        <f t="shared" ref="J9:J42" si="0">IF(ISNUMBER($B9),IF(OR($D9="",$I9=""),"",IF($D9=$I9,"Yes","No")),"")</f>
        <v/>
      </c>
      <c r="K9" s="10"/>
      <c r="L9" s="11"/>
    </row>
    <row r="10" spans="2:12" ht="21" customHeight="1" x14ac:dyDescent="0.35">
      <c r="B10" s="134" t="s">
        <v>158</v>
      </c>
      <c r="C10" s="135"/>
      <c r="D10" s="135"/>
      <c r="E10" s="135"/>
      <c r="F10" s="135"/>
      <c r="G10" s="17"/>
      <c r="H10" s="14"/>
      <c r="I10" s="16"/>
      <c r="J10" s="43" t="str">
        <f t="shared" si="0"/>
        <v/>
      </c>
      <c r="K10" s="43"/>
      <c r="L10" s="14"/>
    </row>
    <row r="11" spans="2:12" ht="62.5" customHeight="1" x14ac:dyDescent="0.35">
      <c r="B11" s="33">
        <v>2.1</v>
      </c>
      <c r="C11" s="87" t="s">
        <v>175</v>
      </c>
      <c r="D11" s="10"/>
      <c r="E11" s="20"/>
      <c r="F11" s="11"/>
      <c r="G11" s="39"/>
      <c r="H11" s="11"/>
      <c r="I11" s="10"/>
      <c r="J11" s="10" t="str">
        <f t="shared" si="0"/>
        <v/>
      </c>
      <c r="K11" s="10"/>
      <c r="L11" s="11"/>
    </row>
    <row r="12" spans="2:12" ht="55" customHeight="1" x14ac:dyDescent="0.35">
      <c r="B12" s="33">
        <v>2.2000000000000002</v>
      </c>
      <c r="C12" s="32" t="s">
        <v>144</v>
      </c>
      <c r="D12" s="10"/>
      <c r="E12" s="20"/>
      <c r="F12" s="11"/>
      <c r="G12" s="39"/>
      <c r="H12" s="11"/>
      <c r="I12" s="10"/>
      <c r="J12" s="10" t="str">
        <f t="shared" si="0"/>
        <v/>
      </c>
      <c r="K12" s="10"/>
      <c r="L12" s="11"/>
    </row>
    <row r="13" spans="2:12" ht="55" customHeight="1" x14ac:dyDescent="0.35">
      <c r="B13" s="33">
        <v>2.2999999999999998</v>
      </c>
      <c r="C13" s="32" t="s">
        <v>146</v>
      </c>
      <c r="D13" s="10"/>
      <c r="E13" s="20"/>
      <c r="F13" s="11"/>
      <c r="G13" s="39"/>
      <c r="H13" s="11"/>
      <c r="I13" s="10"/>
      <c r="J13" s="10" t="str">
        <f t="shared" si="0"/>
        <v/>
      </c>
      <c r="K13" s="10"/>
      <c r="L13" s="11"/>
    </row>
    <row r="14" spans="2:12" ht="18.649999999999999" customHeight="1" x14ac:dyDescent="0.35">
      <c r="B14" s="134" t="s">
        <v>28</v>
      </c>
      <c r="C14" s="135"/>
      <c r="D14" s="135"/>
      <c r="E14" s="135"/>
      <c r="F14" s="136"/>
      <c r="G14" s="14"/>
      <c r="H14" s="22"/>
      <c r="I14" s="16"/>
      <c r="J14" s="43" t="str">
        <f t="shared" si="0"/>
        <v/>
      </c>
      <c r="K14" s="43"/>
      <c r="L14" s="14"/>
    </row>
    <row r="15" spans="2:12" ht="52" customHeight="1" x14ac:dyDescent="0.35">
      <c r="B15" s="34">
        <v>3.1</v>
      </c>
      <c r="C15" s="28" t="s">
        <v>29</v>
      </c>
      <c r="D15" s="10"/>
      <c r="E15" s="20"/>
      <c r="F15" s="11"/>
      <c r="G15" s="39"/>
      <c r="H15" s="11"/>
      <c r="I15" s="10"/>
      <c r="J15" s="27" t="str">
        <f t="shared" si="0"/>
        <v/>
      </c>
      <c r="K15" s="27"/>
      <c r="L15" s="11"/>
    </row>
    <row r="16" spans="2:12" ht="50.15" customHeight="1" x14ac:dyDescent="0.35">
      <c r="B16" s="34">
        <v>3.2</v>
      </c>
      <c r="C16" s="28" t="s">
        <v>135</v>
      </c>
      <c r="D16" s="10"/>
      <c r="E16" s="20"/>
      <c r="F16" s="11"/>
      <c r="G16" s="39"/>
      <c r="H16" s="11"/>
      <c r="I16" s="10"/>
      <c r="J16" s="27" t="str">
        <f t="shared" si="0"/>
        <v/>
      </c>
      <c r="K16" s="27"/>
      <c r="L16" s="11"/>
    </row>
    <row r="17" spans="1:12" ht="18.649999999999999" customHeight="1" x14ac:dyDescent="0.35">
      <c r="B17" s="134" t="s">
        <v>124</v>
      </c>
      <c r="C17" s="135"/>
      <c r="D17" s="135"/>
      <c r="E17" s="136"/>
      <c r="F17" s="14"/>
      <c r="G17" s="14"/>
      <c r="H17" s="22"/>
      <c r="I17" s="16"/>
      <c r="J17" s="43" t="str">
        <f t="shared" si="0"/>
        <v/>
      </c>
      <c r="K17" s="43"/>
      <c r="L17" s="22"/>
    </row>
    <row r="18" spans="1:12" ht="51.65" customHeight="1" x14ac:dyDescent="0.35">
      <c r="A18" s="9"/>
      <c r="B18" s="33">
        <v>5.0999999999999996</v>
      </c>
      <c r="C18" s="30" t="s">
        <v>81</v>
      </c>
      <c r="D18" s="10"/>
      <c r="E18" s="20"/>
      <c r="F18" s="11"/>
      <c r="G18" s="39"/>
      <c r="H18" s="11"/>
      <c r="I18" s="10"/>
      <c r="J18" s="27" t="str">
        <f t="shared" si="0"/>
        <v/>
      </c>
      <c r="K18" s="27"/>
      <c r="L18" s="11"/>
    </row>
    <row r="19" spans="1:12" ht="45" customHeight="1" x14ac:dyDescent="0.35">
      <c r="A19" s="9"/>
      <c r="B19" s="33">
        <v>5.2</v>
      </c>
      <c r="C19" s="30" t="s">
        <v>147</v>
      </c>
      <c r="D19" s="10"/>
      <c r="E19" s="20"/>
      <c r="F19" s="11"/>
      <c r="G19" s="39"/>
      <c r="H19" s="11"/>
      <c r="I19" s="10"/>
      <c r="J19" s="27" t="str">
        <f t="shared" si="0"/>
        <v/>
      </c>
      <c r="K19" s="27"/>
      <c r="L19" s="11"/>
    </row>
    <row r="20" spans="1:12" ht="39" customHeight="1" x14ac:dyDescent="0.35">
      <c r="A20" s="9"/>
      <c r="B20" s="33">
        <v>5.3</v>
      </c>
      <c r="C20" s="30" t="s">
        <v>30</v>
      </c>
      <c r="D20" s="10"/>
      <c r="E20" s="20"/>
      <c r="F20" s="11"/>
      <c r="G20" s="39"/>
      <c r="H20" s="11"/>
      <c r="I20" s="10"/>
      <c r="J20" s="27" t="str">
        <f t="shared" si="0"/>
        <v/>
      </c>
      <c r="K20" s="27"/>
      <c r="L20" s="11"/>
    </row>
    <row r="21" spans="1:12" ht="19" customHeight="1" x14ac:dyDescent="0.35">
      <c r="A21" s="9"/>
      <c r="B21" s="134" t="s">
        <v>31</v>
      </c>
      <c r="C21" s="135"/>
      <c r="D21" s="135"/>
      <c r="E21" s="136"/>
      <c r="F21" s="14"/>
      <c r="G21" s="14"/>
      <c r="H21" s="22"/>
      <c r="I21" s="16"/>
      <c r="J21" s="43" t="str">
        <f t="shared" si="0"/>
        <v/>
      </c>
      <c r="K21" s="43"/>
      <c r="L21" s="22"/>
    </row>
    <row r="22" spans="1:12" ht="75" customHeight="1" x14ac:dyDescent="0.35">
      <c r="B22" s="34">
        <v>6.1</v>
      </c>
      <c r="C22" s="28" t="s">
        <v>184</v>
      </c>
      <c r="D22" s="10"/>
      <c r="E22" s="11"/>
      <c r="F22" s="11"/>
      <c r="G22" s="39"/>
      <c r="H22" s="11"/>
      <c r="I22" s="10"/>
      <c r="J22" s="27" t="str">
        <f t="shared" si="0"/>
        <v/>
      </c>
      <c r="K22" s="27"/>
      <c r="L22" s="11"/>
    </row>
    <row r="23" spans="1:12" ht="63" customHeight="1" x14ac:dyDescent="0.35">
      <c r="B23" s="34">
        <v>6.2</v>
      </c>
      <c r="C23" s="28" t="s">
        <v>104</v>
      </c>
      <c r="D23" s="10"/>
      <c r="E23" s="11"/>
      <c r="F23" s="11"/>
      <c r="G23" s="39"/>
      <c r="H23" s="11"/>
      <c r="I23" s="10"/>
      <c r="J23" s="27" t="str">
        <f t="shared" si="0"/>
        <v/>
      </c>
      <c r="K23" s="27"/>
      <c r="L23" s="11"/>
    </row>
    <row r="24" spans="1:12" ht="66.650000000000006" customHeight="1" x14ac:dyDescent="0.35">
      <c r="B24" s="34">
        <v>6.3</v>
      </c>
      <c r="C24" s="28" t="s">
        <v>105</v>
      </c>
      <c r="D24" s="10"/>
      <c r="E24" s="11"/>
      <c r="F24" s="11"/>
      <c r="G24" s="39"/>
      <c r="H24" s="11"/>
      <c r="I24" s="10"/>
      <c r="J24" s="27" t="str">
        <f t="shared" si="0"/>
        <v/>
      </c>
      <c r="K24" s="27"/>
      <c r="L24" s="11"/>
    </row>
    <row r="25" spans="1:12" ht="75" customHeight="1" x14ac:dyDescent="0.35">
      <c r="B25" s="34">
        <v>6.4</v>
      </c>
      <c r="C25" s="61" t="s">
        <v>173</v>
      </c>
      <c r="D25" s="10"/>
      <c r="E25" s="11"/>
      <c r="F25" s="11"/>
      <c r="G25" s="39"/>
      <c r="H25" s="11"/>
      <c r="I25" s="10"/>
      <c r="J25" s="27" t="str">
        <f t="shared" si="0"/>
        <v/>
      </c>
      <c r="K25" s="27"/>
      <c r="L25" s="11"/>
    </row>
    <row r="26" spans="1:12" ht="70.5" customHeight="1" x14ac:dyDescent="0.35">
      <c r="B26" s="34">
        <v>6.5</v>
      </c>
      <c r="C26" s="28" t="s">
        <v>107</v>
      </c>
      <c r="D26" s="10"/>
      <c r="E26" s="11"/>
      <c r="F26" s="11"/>
      <c r="G26" s="39"/>
      <c r="H26" s="11"/>
      <c r="I26" s="10"/>
      <c r="J26" s="27" t="str">
        <f t="shared" si="0"/>
        <v/>
      </c>
      <c r="K26" s="27"/>
      <c r="L26" s="11"/>
    </row>
    <row r="27" spans="1:12" ht="70.5" customHeight="1" x14ac:dyDescent="0.35">
      <c r="B27" s="34">
        <v>6.6</v>
      </c>
      <c r="C27" s="28" t="s">
        <v>180</v>
      </c>
      <c r="D27" s="10"/>
      <c r="E27" s="40"/>
      <c r="F27" s="11"/>
      <c r="G27" s="39"/>
      <c r="H27" s="11"/>
      <c r="I27" s="10"/>
      <c r="J27" s="27"/>
      <c r="K27" s="27"/>
      <c r="L27" s="11"/>
    </row>
    <row r="28" spans="1:12" ht="115" customHeight="1" x14ac:dyDescent="0.35">
      <c r="B28" s="34">
        <v>6.7</v>
      </c>
      <c r="C28" s="61" t="s">
        <v>183</v>
      </c>
      <c r="D28" s="10"/>
      <c r="E28" s="40"/>
      <c r="F28" s="11"/>
      <c r="G28" s="39"/>
      <c r="H28" s="11"/>
      <c r="I28" s="10"/>
      <c r="J28" s="27" t="str">
        <f t="shared" si="0"/>
        <v/>
      </c>
      <c r="K28" s="27"/>
      <c r="L28" s="11"/>
    </row>
    <row r="29" spans="1:12" ht="21" customHeight="1" x14ac:dyDescent="0.35">
      <c r="B29" s="134" t="s">
        <v>32</v>
      </c>
      <c r="C29" s="135"/>
      <c r="D29" s="135"/>
      <c r="E29" s="136"/>
      <c r="F29" s="14"/>
      <c r="G29" s="14"/>
      <c r="H29" s="22"/>
      <c r="I29" s="16"/>
      <c r="J29" s="43" t="str">
        <f t="shared" si="0"/>
        <v/>
      </c>
      <c r="K29" s="43"/>
      <c r="L29" s="22"/>
    </row>
    <row r="30" spans="1:12" ht="46.5" customHeight="1" x14ac:dyDescent="0.35">
      <c r="B30" s="33">
        <v>7.1</v>
      </c>
      <c r="C30" s="32" t="s">
        <v>83</v>
      </c>
      <c r="D30" s="10"/>
      <c r="E30" s="21"/>
      <c r="F30" s="11"/>
      <c r="G30" s="39"/>
      <c r="H30" s="11"/>
      <c r="I30" s="10"/>
      <c r="J30" s="27" t="str">
        <f t="shared" si="0"/>
        <v/>
      </c>
      <c r="K30" s="27"/>
      <c r="L30" s="11"/>
    </row>
    <row r="31" spans="1:12" ht="56" customHeight="1" x14ac:dyDescent="0.35">
      <c r="B31" s="33">
        <v>7.2</v>
      </c>
      <c r="C31" s="32" t="s">
        <v>170</v>
      </c>
      <c r="D31" s="10"/>
      <c r="E31" s="20"/>
      <c r="F31" s="11"/>
      <c r="G31" s="39"/>
      <c r="H31" s="11"/>
      <c r="I31" s="10"/>
      <c r="J31" s="27" t="str">
        <f t="shared" si="0"/>
        <v/>
      </c>
      <c r="K31" s="27"/>
      <c r="L31" s="11"/>
    </row>
    <row r="32" spans="1:12" ht="18.649999999999999" customHeight="1" x14ac:dyDescent="0.35">
      <c r="B32" s="134" t="s">
        <v>33</v>
      </c>
      <c r="C32" s="135"/>
      <c r="D32" s="135"/>
      <c r="E32" s="136"/>
      <c r="F32" s="14"/>
      <c r="G32" s="14"/>
      <c r="H32" s="22"/>
      <c r="I32" s="16"/>
      <c r="J32" s="43" t="str">
        <f t="shared" si="0"/>
        <v/>
      </c>
      <c r="K32" s="43"/>
      <c r="L32" s="22"/>
    </row>
    <row r="33" spans="2:12" ht="65.150000000000006" customHeight="1" x14ac:dyDescent="0.35">
      <c r="B33" s="34">
        <v>8.1</v>
      </c>
      <c r="C33" s="28" t="s">
        <v>171</v>
      </c>
      <c r="D33" s="10"/>
      <c r="E33" s="20"/>
      <c r="F33" s="11"/>
      <c r="G33" s="39"/>
      <c r="H33" s="11"/>
      <c r="I33" s="10"/>
      <c r="J33" s="27" t="str">
        <f t="shared" si="0"/>
        <v/>
      </c>
      <c r="K33" s="27"/>
      <c r="L33" s="11"/>
    </row>
    <row r="34" spans="2:12" ht="54.65" customHeight="1" x14ac:dyDescent="0.35">
      <c r="B34" s="77">
        <v>8.1999999999999993</v>
      </c>
      <c r="C34" s="78" t="s">
        <v>152</v>
      </c>
      <c r="D34" s="10"/>
      <c r="E34" s="20"/>
      <c r="F34" s="40"/>
      <c r="G34" s="42"/>
      <c r="H34" s="40"/>
      <c r="I34" s="10"/>
      <c r="J34" s="27"/>
      <c r="K34" s="27"/>
      <c r="L34" s="40"/>
    </row>
    <row r="35" spans="2:12" ht="55.5" customHeight="1" x14ac:dyDescent="0.35">
      <c r="B35" s="77">
        <v>8.3000000000000007</v>
      </c>
      <c r="C35" s="78" t="s">
        <v>179</v>
      </c>
      <c r="D35" s="10"/>
      <c r="E35" s="20"/>
      <c r="F35" s="40"/>
      <c r="G35" s="42"/>
      <c r="H35" s="40"/>
      <c r="I35" s="10"/>
      <c r="J35" s="27"/>
      <c r="K35" s="27"/>
      <c r="L35" s="40"/>
    </row>
    <row r="36" spans="2:12" ht="21" customHeight="1" x14ac:dyDescent="0.35">
      <c r="B36" s="134" t="s">
        <v>34</v>
      </c>
      <c r="C36" s="135"/>
      <c r="D36" s="135"/>
      <c r="E36" s="136"/>
      <c r="F36" s="14"/>
      <c r="G36" s="14"/>
      <c r="H36" s="22"/>
      <c r="I36" s="16"/>
      <c r="J36" s="43" t="str">
        <f t="shared" si="0"/>
        <v/>
      </c>
      <c r="K36" s="43"/>
      <c r="L36" s="22"/>
    </row>
    <row r="37" spans="2:12" ht="53.5" customHeight="1" x14ac:dyDescent="0.35">
      <c r="B37" s="36">
        <v>9.1</v>
      </c>
      <c r="C37" s="32" t="s">
        <v>35</v>
      </c>
      <c r="D37" s="10"/>
      <c r="E37" s="20"/>
      <c r="F37" s="11"/>
      <c r="G37" s="39"/>
      <c r="H37" s="11"/>
      <c r="I37" s="10"/>
      <c r="J37" s="27" t="str">
        <f t="shared" si="0"/>
        <v/>
      </c>
      <c r="K37" s="27"/>
      <c r="L37" s="11"/>
    </row>
    <row r="38" spans="2:12" ht="52.5" customHeight="1" x14ac:dyDescent="0.35">
      <c r="B38" s="37">
        <v>9.1999999999999993</v>
      </c>
      <c r="C38" s="32" t="s">
        <v>149</v>
      </c>
      <c r="D38" s="10"/>
      <c r="E38" s="20"/>
      <c r="F38" s="40"/>
      <c r="G38" s="42"/>
      <c r="H38" s="40"/>
      <c r="I38" s="10"/>
      <c r="J38" s="45" t="str">
        <f t="shared" si="0"/>
        <v/>
      </c>
      <c r="K38" s="45"/>
      <c r="L38" s="40"/>
    </row>
    <row r="39" spans="2:12" ht="45.5" customHeight="1" x14ac:dyDescent="0.35">
      <c r="B39" s="37">
        <v>9.3000000000000007</v>
      </c>
      <c r="C39" s="32" t="s">
        <v>36</v>
      </c>
      <c r="D39" s="10"/>
      <c r="E39" s="20"/>
      <c r="F39" s="40"/>
      <c r="G39" s="42"/>
      <c r="H39" s="40"/>
      <c r="I39" s="10"/>
      <c r="J39" s="45" t="str">
        <f t="shared" si="0"/>
        <v/>
      </c>
      <c r="K39" s="45"/>
      <c r="L39" s="40"/>
    </row>
    <row r="40" spans="2:12" ht="23.5" customHeight="1" x14ac:dyDescent="0.35">
      <c r="B40" s="134" t="s">
        <v>37</v>
      </c>
      <c r="C40" s="135"/>
      <c r="D40" s="135"/>
      <c r="E40" s="136"/>
      <c r="F40" s="14"/>
      <c r="G40" s="14"/>
      <c r="H40" s="22"/>
      <c r="I40" s="16"/>
      <c r="J40" s="43" t="str">
        <f t="shared" si="0"/>
        <v/>
      </c>
      <c r="K40" s="43"/>
      <c r="L40" s="22"/>
    </row>
    <row r="41" spans="2:12" ht="49" customHeight="1" x14ac:dyDescent="0.35">
      <c r="B41" s="34">
        <v>10.1</v>
      </c>
      <c r="C41" s="29" t="s">
        <v>84</v>
      </c>
      <c r="D41" s="10"/>
      <c r="E41" s="20"/>
      <c r="F41" s="11"/>
      <c r="G41" s="39"/>
      <c r="H41" s="11"/>
      <c r="I41" s="10"/>
      <c r="J41" s="27" t="str">
        <f t="shared" si="0"/>
        <v/>
      </c>
      <c r="K41" s="27"/>
      <c r="L41" s="11"/>
    </row>
    <row r="42" spans="2:12" ht="56" customHeight="1" x14ac:dyDescent="0.35">
      <c r="B42" s="77">
        <v>10.199999999999999</v>
      </c>
      <c r="C42" s="29" t="s">
        <v>133</v>
      </c>
      <c r="D42" s="10"/>
      <c r="E42" s="20"/>
      <c r="F42" s="11"/>
      <c r="G42" s="39"/>
      <c r="H42" s="11"/>
      <c r="I42" s="10"/>
      <c r="J42" s="27" t="str">
        <f t="shared" si="0"/>
        <v/>
      </c>
      <c r="K42" s="27"/>
      <c r="L42" s="11"/>
    </row>
  </sheetData>
  <mergeCells count="15">
    <mergeCell ref="I6:L6"/>
    <mergeCell ref="B36:E36"/>
    <mergeCell ref="B40:E40"/>
    <mergeCell ref="B21:E21"/>
    <mergeCell ref="B8:E8"/>
    <mergeCell ref="B10:F10"/>
    <mergeCell ref="B14:F14"/>
    <mergeCell ref="B17:E17"/>
    <mergeCell ref="B1:G1"/>
    <mergeCell ref="B6:H6"/>
    <mergeCell ref="B2:F2"/>
    <mergeCell ref="B29:E29"/>
    <mergeCell ref="B32:E32"/>
    <mergeCell ref="B3:C3"/>
    <mergeCell ref="B4:C4"/>
  </mergeCells>
  <conditionalFormatting sqref="D9">
    <cfRule type="cellIs" dxfId="142" priority="36" operator="equal">
      <formula>"Partially compliant"</formula>
    </cfRule>
    <cfRule type="cellIs" dxfId="141" priority="35" operator="equal">
      <formula>"Compliant"</formula>
    </cfRule>
    <cfRule type="cellIs" dxfId="140" priority="34" operator="equal">
      <formula>"Non-compliant"</formula>
    </cfRule>
    <cfRule type="cellIs" dxfId="139" priority="33" operator="equal">
      <formula>"Not applicable"</formula>
    </cfRule>
  </conditionalFormatting>
  <conditionalFormatting sqref="D11:D13">
    <cfRule type="cellIs" dxfId="138" priority="32" operator="equal">
      <formula>"Partially compliant"</formula>
    </cfRule>
    <cfRule type="cellIs" dxfId="137" priority="30" operator="equal">
      <formula>"Non-compliant"</formula>
    </cfRule>
    <cfRule type="cellIs" dxfId="136" priority="29" operator="equal">
      <formula>"Not applicable"</formula>
    </cfRule>
    <cfRule type="cellIs" dxfId="135" priority="31" operator="equal">
      <formula>"Compliant"</formula>
    </cfRule>
  </conditionalFormatting>
  <conditionalFormatting sqref="D15:D16">
    <cfRule type="cellIs" dxfId="134" priority="25" operator="equal">
      <formula>"Not applicable"</formula>
    </cfRule>
    <cfRule type="cellIs" dxfId="133" priority="28" operator="equal">
      <formula>"Partially compliant"</formula>
    </cfRule>
    <cfRule type="cellIs" dxfId="132" priority="27" operator="equal">
      <formula>"Compliant"</formula>
    </cfRule>
    <cfRule type="cellIs" dxfId="131" priority="26" operator="equal">
      <formula>"Non-compliant"</formula>
    </cfRule>
  </conditionalFormatting>
  <conditionalFormatting sqref="D18:D20">
    <cfRule type="cellIs" dxfId="130" priority="21" operator="equal">
      <formula>"Not applicable"</formula>
    </cfRule>
    <cfRule type="cellIs" dxfId="129" priority="22" operator="equal">
      <formula>"Non-compliant"</formula>
    </cfRule>
    <cfRule type="cellIs" dxfId="128" priority="23" operator="equal">
      <formula>"Compliant"</formula>
    </cfRule>
    <cfRule type="cellIs" dxfId="127" priority="24" operator="equal">
      <formula>"Partially compliant"</formula>
    </cfRule>
  </conditionalFormatting>
  <conditionalFormatting sqref="D22:D28">
    <cfRule type="cellIs" dxfId="126" priority="19" operator="equal">
      <formula>"Compliant"</formula>
    </cfRule>
    <cfRule type="cellIs" dxfId="125" priority="17" operator="equal">
      <formula>"Not applicable"</formula>
    </cfRule>
    <cfRule type="cellIs" dxfId="124" priority="18" operator="equal">
      <formula>"Non-compliant"</formula>
    </cfRule>
    <cfRule type="cellIs" dxfId="123" priority="20" operator="equal">
      <formula>"Partially compliant"</formula>
    </cfRule>
  </conditionalFormatting>
  <conditionalFormatting sqref="D30:D31">
    <cfRule type="cellIs" dxfId="122" priority="13" operator="equal">
      <formula>"Not applicable"</formula>
    </cfRule>
    <cfRule type="cellIs" dxfId="121" priority="14" operator="equal">
      <formula>"Non-compliant"</formula>
    </cfRule>
    <cfRule type="cellIs" dxfId="120" priority="15" operator="equal">
      <formula>"Compliant"</formula>
    </cfRule>
    <cfRule type="cellIs" dxfId="119" priority="16" operator="equal">
      <formula>"Partially compliant"</formula>
    </cfRule>
  </conditionalFormatting>
  <conditionalFormatting sqref="D33:D35">
    <cfRule type="cellIs" dxfId="118" priority="12" operator="equal">
      <formula>"Partially compliant"</formula>
    </cfRule>
    <cfRule type="cellIs" dxfId="117" priority="11" operator="equal">
      <formula>"Compliant"</formula>
    </cfRule>
    <cfRule type="cellIs" dxfId="116" priority="10" operator="equal">
      <formula>"Non-compliant"</formula>
    </cfRule>
    <cfRule type="cellIs" dxfId="115" priority="9" operator="equal">
      <formula>"Not applicable"</formula>
    </cfRule>
  </conditionalFormatting>
  <conditionalFormatting sqref="D37:D39">
    <cfRule type="cellIs" dxfId="114" priority="7" operator="equal">
      <formula>"Compliant"</formula>
    </cfRule>
    <cfRule type="cellIs" dxfId="113" priority="8" operator="equal">
      <formula>"Partially compliant"</formula>
    </cfRule>
    <cfRule type="cellIs" dxfId="112" priority="6" operator="equal">
      <formula>"Non-compliant"</formula>
    </cfRule>
    <cfRule type="cellIs" dxfId="111" priority="5" operator="equal">
      <formula>"Not applicable"</formula>
    </cfRule>
  </conditionalFormatting>
  <conditionalFormatting sqref="D41:D42">
    <cfRule type="cellIs" dxfId="110" priority="2" operator="equal">
      <formula>"Non-compliant"</formula>
    </cfRule>
    <cfRule type="cellIs" dxfId="109" priority="1" operator="equal">
      <formula>"Not applicable"</formula>
    </cfRule>
    <cfRule type="cellIs" dxfId="108" priority="4" operator="equal">
      <formula>"Partially compliant"</formula>
    </cfRule>
    <cfRule type="cellIs" dxfId="107" priority="3" operator="equal">
      <formula>"Compliant"</formula>
    </cfRule>
  </conditionalFormatting>
  <conditionalFormatting sqref="I9">
    <cfRule type="cellIs" dxfId="106" priority="69" operator="equal">
      <formula>"0. Not applicable"</formula>
    </cfRule>
    <cfRule type="cellIs" dxfId="105" priority="72" operator="equal">
      <formula>"2. Partially compliant"</formula>
    </cfRule>
    <cfRule type="cellIs" dxfId="104" priority="70" operator="equal">
      <formula>"1. Non-compliant"</formula>
    </cfRule>
    <cfRule type="cellIs" dxfId="103" priority="71" operator="equal">
      <formula>"3. Compliant"</formula>
    </cfRule>
  </conditionalFormatting>
  <conditionalFormatting sqref="I11:I13">
    <cfRule type="cellIs" dxfId="102" priority="66" operator="equal">
      <formula>"1. Non-compliant"</formula>
    </cfRule>
    <cfRule type="cellIs" dxfId="101" priority="67" operator="equal">
      <formula>"3. Compliant"</formula>
    </cfRule>
    <cfRule type="cellIs" dxfId="100" priority="68" operator="equal">
      <formula>"2. Partially compliant"</formula>
    </cfRule>
    <cfRule type="cellIs" dxfId="99" priority="65" operator="equal">
      <formula>"0. Not applicable"</formula>
    </cfRule>
  </conditionalFormatting>
  <conditionalFormatting sqref="I18:I20">
    <cfRule type="cellIs" dxfId="98" priority="61" operator="equal">
      <formula>"0. Not applicable"</formula>
    </cfRule>
    <cfRule type="cellIs" dxfId="97" priority="62" operator="equal">
      <formula>"1. Non-compliant"</formula>
    </cfRule>
    <cfRule type="cellIs" dxfId="96" priority="63" operator="equal">
      <formula>"3. Compliant"</formula>
    </cfRule>
    <cfRule type="cellIs" dxfId="95" priority="64" operator="equal">
      <formula>"2. Partially compliant"</formula>
    </cfRule>
  </conditionalFormatting>
  <conditionalFormatting sqref="I22:I28">
    <cfRule type="cellIs" dxfId="94" priority="59" operator="equal">
      <formula>"3. Compliant"</formula>
    </cfRule>
    <cfRule type="cellIs" dxfId="93" priority="60" operator="equal">
      <formula>"2. Partially compliant"</formula>
    </cfRule>
    <cfRule type="cellIs" dxfId="92" priority="57" operator="equal">
      <formula>"0. Not applicable"</formula>
    </cfRule>
    <cfRule type="cellIs" dxfId="91" priority="58" operator="equal">
      <formula>"1. Non-compliant"</formula>
    </cfRule>
  </conditionalFormatting>
  <conditionalFormatting sqref="I30:I31">
    <cfRule type="cellIs" dxfId="90" priority="53" operator="equal">
      <formula>"0. Not applicable"</formula>
    </cfRule>
    <cfRule type="cellIs" dxfId="89" priority="54" operator="equal">
      <formula>"1. Non-compliant"</formula>
    </cfRule>
    <cfRule type="cellIs" dxfId="88" priority="55" operator="equal">
      <formula>"3. Compliant"</formula>
    </cfRule>
    <cfRule type="cellIs" dxfId="87" priority="56" operator="equal">
      <formula>"2. Partially compliant"</formula>
    </cfRule>
  </conditionalFormatting>
  <conditionalFormatting sqref="I33:I35">
    <cfRule type="cellIs" dxfId="86" priority="49" operator="equal">
      <formula>"0. Not applicable"</formula>
    </cfRule>
    <cfRule type="cellIs" dxfId="85" priority="50" operator="equal">
      <formula>"1. Non-compliant"</formula>
    </cfRule>
    <cfRule type="cellIs" dxfId="84" priority="52" operator="equal">
      <formula>"2. Partially compliant"</formula>
    </cfRule>
    <cfRule type="cellIs" dxfId="83" priority="51" operator="equal">
      <formula>"3. Compliant"</formula>
    </cfRule>
  </conditionalFormatting>
  <conditionalFormatting sqref="I37:I39">
    <cfRule type="cellIs" dxfId="82" priority="45" operator="equal">
      <formula>"0. Not applicable"</formula>
    </cfRule>
    <cfRule type="cellIs" dxfId="81" priority="46" operator="equal">
      <formula>"1. Non-compliant"</formula>
    </cfRule>
    <cfRule type="cellIs" dxfId="80" priority="47" operator="equal">
      <formula>"3. Compliant"</formula>
    </cfRule>
    <cfRule type="cellIs" dxfId="79" priority="48" operator="equal">
      <formula>"2. Partially compliant"</formula>
    </cfRule>
  </conditionalFormatting>
  <conditionalFormatting sqref="I41:I42">
    <cfRule type="cellIs" dxfId="78" priority="43" operator="equal">
      <formula>"3. Compliant"</formula>
    </cfRule>
    <cfRule type="cellIs" dxfId="77" priority="44" operator="equal">
      <formula>"2. Partially compliant"</formula>
    </cfRule>
    <cfRule type="cellIs" dxfId="76" priority="41" operator="equal">
      <formula>"0. Not applicable"</formula>
    </cfRule>
    <cfRule type="cellIs" dxfId="75" priority="42" operator="equal">
      <formula>"1. Non-compliant"</formula>
    </cfRule>
  </conditionalFormatting>
  <conditionalFormatting sqref="J9:K9">
    <cfRule type="cellIs" dxfId="74" priority="112" operator="equal">
      <formula>"Yes"</formula>
    </cfRule>
    <cfRule type="cellIs" dxfId="73" priority="113" operator="equal">
      <formula>"Partially in place"</formula>
    </cfRule>
    <cfRule type="cellIs" dxfId="72" priority="114" operator="equal">
      <formula>"No"</formula>
    </cfRule>
  </conditionalFormatting>
  <conditionalFormatting sqref="J11:K13">
    <cfRule type="cellIs" dxfId="71" priority="109" operator="equal">
      <formula>"Yes"</formula>
    </cfRule>
    <cfRule type="cellIs" dxfId="70" priority="110" operator="equal">
      <formula>"Partially in place"</formula>
    </cfRule>
    <cfRule type="cellIs" dxfId="69" priority="111" operator="equal">
      <formula>"No"</formula>
    </cfRule>
  </conditionalFormatting>
  <pageMargins left="0.75" right="0.75" top="1" bottom="1" header="0.511811023622047" footer="0.511811023622047"/>
  <pageSetup fitToHeight="0" orientation="landscape" horizontalDpi="300" verticalDpi="300"/>
  <drawing r:id="rId1"/>
  <extLst>
    <ext xmlns:x14="http://schemas.microsoft.com/office/spreadsheetml/2009/9/main" uri="{CCE6A557-97BC-4b89-ADB6-D9C93CAAB3DF}">
      <x14:dataValidations xmlns:xm="http://schemas.microsoft.com/office/excel/2006/main" count="1">
        <x14:dataValidation type="list" allowBlank="1" xr:uid="{00000000-0002-0000-0100-000001000000}">
          <x14:formula1>
            <xm:f>Lookups!$D$4:$D$7</xm:f>
          </x14:formula1>
          <x14:formula2>
            <xm:f>0</xm:f>
          </x14:formula2>
          <xm:sqref>D9 D11:D13 D15:D16 I9:K9 I11:K13 I15:K16 D18:D20 D22:D28 D33:D35 D37:D39 D30:D31 I18:K42 D41:D42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B1:T52"/>
  <sheetViews>
    <sheetView showGridLines="0" topLeftCell="B1" zoomScaleNormal="100" workbookViewId="0">
      <pane ySplit="7" topLeftCell="A19" activePane="bottomLeft" state="frozen"/>
      <selection pane="bottomLeft" activeCell="C22" sqref="C22"/>
    </sheetView>
  </sheetViews>
  <sheetFormatPr defaultColWidth="8.81640625" defaultRowHeight="14.5" x14ac:dyDescent="0.35"/>
  <cols>
    <col min="1" max="1" width="2.81640625" customWidth="1"/>
    <col min="2" max="2" width="7.54296875" customWidth="1"/>
    <col min="3" max="3" width="74" bestFit="1" customWidth="1"/>
    <col min="4" max="4" width="20.81640625" customWidth="1"/>
    <col min="5" max="5" width="20" customWidth="1"/>
    <col min="6" max="6" width="12.453125" customWidth="1"/>
    <col min="7" max="7" width="29.54296875" customWidth="1"/>
    <col min="8" max="8" width="58.1796875" customWidth="1"/>
    <col min="9" max="9" width="69.81640625" customWidth="1"/>
    <col min="10" max="10" width="15.54296875" customWidth="1"/>
    <col min="11" max="11" width="20.81640625" customWidth="1"/>
    <col min="12" max="12" width="62.453125" customWidth="1"/>
    <col min="13" max="13" width="8.81640625" bestFit="1" customWidth="1"/>
    <col min="15" max="15" width="0" hidden="1" customWidth="1"/>
    <col min="16" max="16" width="8.81640625" hidden="1" customWidth="1"/>
    <col min="17" max="17" width="5.54296875" hidden="1" customWidth="1"/>
    <col min="18" max="18" width="6.453125" hidden="1" customWidth="1"/>
    <col min="19" max="20" width="5.81640625" hidden="1" customWidth="1"/>
  </cols>
  <sheetData>
    <row r="1" spans="2:19" ht="53.5" customHeight="1" x14ac:dyDescent="0.4">
      <c r="B1" s="140" t="s">
        <v>163</v>
      </c>
      <c r="C1" s="140"/>
      <c r="D1" s="140"/>
      <c r="E1" s="142"/>
      <c r="F1" s="142"/>
      <c r="G1" s="142"/>
      <c r="H1" s="142"/>
      <c r="I1" s="142"/>
      <c r="J1" s="142"/>
      <c r="P1" t="s">
        <v>38</v>
      </c>
      <c r="Q1" t="s">
        <v>12</v>
      </c>
      <c r="R1" t="s">
        <v>13</v>
      </c>
      <c r="S1" t="s">
        <v>14</v>
      </c>
    </row>
    <row r="2" spans="2:19" s="89" customFormat="1" ht="89" customHeight="1" x14ac:dyDescent="0.35">
      <c r="B2" s="141" t="s">
        <v>178</v>
      </c>
      <c r="C2" s="141"/>
      <c r="D2" s="141"/>
      <c r="E2" s="141"/>
      <c r="F2" s="141"/>
      <c r="G2" s="141"/>
      <c r="H2" s="141"/>
      <c r="I2" s="88"/>
      <c r="J2" s="88"/>
      <c r="P2" s="89">
        <v>1</v>
      </c>
      <c r="Q2" s="89" cm="1">
        <f t="array" ref="Q2">IF($P2="","",SUMPRODUCT(--(IFERROR(INT($B$9:$B$42),-1)=$P2),--($F$9:$F$42=Q$1)))</f>
        <v>0</v>
      </c>
      <c r="R2" s="89" cm="1">
        <f t="array" ref="R2">IF($P2="","",SUMPRODUCT(--(IFERROR(INT($B$9:$B$42),-1)=$P2),--($F$9:$F$42=R$1)))</f>
        <v>0</v>
      </c>
      <c r="S2" s="89" cm="1">
        <f t="array" ref="S2">IF($P2="","",SUMPRODUCT(--(IFERROR(INT($B$9:$B$42),-1)=$P2),--($F$9:$F$42=S$1)))</f>
        <v>0</v>
      </c>
    </row>
    <row r="3" spans="2:19" x14ac:dyDescent="0.35">
      <c r="B3" s="138" t="s">
        <v>121</v>
      </c>
      <c r="C3" s="138"/>
      <c r="D3" s="3"/>
      <c r="Q3" t="str" cm="1">
        <f t="array" ref="Q3">IF($P3="","",SUMPRODUCT(--(IFERROR(INT($B$9:$B$42),-1)=$P3),--($F$9:$F$42=Q$1)))</f>
        <v/>
      </c>
      <c r="R3" t="str" cm="1">
        <f t="array" ref="R3">IF($P3="","",SUMPRODUCT(--(IFERROR(INT($B$9:$B$42),-1)=$P3),--($F$9:$F$42=R$1)))</f>
        <v/>
      </c>
      <c r="S3" t="str" cm="1">
        <f t="array" ref="S3">IF($P3="","",SUMPRODUCT(--(IFERROR(INT($B$9:$B$42),-1)=$P3),--($F$9:$F$42=S$1)))</f>
        <v/>
      </c>
    </row>
    <row r="4" spans="2:19" ht="17.25" customHeight="1" x14ac:dyDescent="0.35">
      <c r="B4" s="138" t="s">
        <v>102</v>
      </c>
      <c r="C4" s="138"/>
      <c r="D4" s="4"/>
      <c r="Q4" t="str" cm="1">
        <f t="array" ref="Q4">IF($P4="","",SUMPRODUCT(--(IFERROR(INT($B$9:$B$42),-1)=$P4),--($F$9:$F$42=Q$1)))</f>
        <v/>
      </c>
      <c r="R4" t="str" cm="1">
        <f t="array" ref="R4">IF($P4="","",SUMPRODUCT(--(IFERROR(INT($B$9:$B$42),-1)=$P4),--($F$9:$F$42=R$1)))</f>
        <v/>
      </c>
      <c r="S4" t="str" cm="1">
        <f t="array" ref="S4">IF($P4="","",SUMPRODUCT(--(IFERROR(INT($B$9:$B$42),-1)=$P4),--($F$9:$F$42=S$1)))</f>
        <v/>
      </c>
    </row>
    <row r="5" spans="2:19" ht="6" hidden="1" customHeight="1" x14ac:dyDescent="0.35">
      <c r="B5" s="38"/>
      <c r="C5" s="38"/>
      <c r="Q5" t="str" cm="1">
        <f t="array" ref="Q5">IF($P5="","",SUMPRODUCT(--(IFERROR(INT($B$9:$B$42),-1)=$P5),--($F$9:$F$42=Q$1)))</f>
        <v/>
      </c>
      <c r="R5" t="str" cm="1">
        <f t="array" ref="R5">IF($P5="","",SUMPRODUCT(--(IFERROR(INT($B$9:$B$42),-1)=$P5),--($F$9:$F$42=R$1)))</f>
        <v/>
      </c>
      <c r="S5" t="str" cm="1">
        <f t="array" ref="S5">IF($P5="","",SUMPRODUCT(--(IFERROR(INT($B$9:$B$42),-1)=$P5),--($F$9:$F$42=S$1)))</f>
        <v/>
      </c>
    </row>
    <row r="6" spans="2:19" ht="20.25" customHeight="1" x14ac:dyDescent="0.35">
      <c r="K6" s="145" t="s">
        <v>108</v>
      </c>
      <c r="L6" s="145"/>
      <c r="P6">
        <v>2</v>
      </c>
      <c r="Q6" cm="1">
        <f t="array" ref="Q6">IF($P6="","",SUMPRODUCT(--(IFERROR(INT($B$9:$B$42),-1)=$P6),--($F$9:$F$42=Q$1)))</f>
        <v>0</v>
      </c>
      <c r="R6" cm="1">
        <f t="array" ref="R6">IF($P6="","",SUMPRODUCT(--(IFERROR(INT($B$9:$B$42),-1)=$P6),--($F$9:$F$42=R$1)))</f>
        <v>0</v>
      </c>
      <c r="S6" cm="1">
        <f t="array" ref="S6">IF($P6="","",SUMPRODUCT(--(IFERROR(INT($B$9:$B$42),-1)=$P6),--($F$9:$F$42=S$1)))</f>
        <v>0</v>
      </c>
    </row>
    <row r="7" spans="2:19" ht="43" x14ac:dyDescent="0.35">
      <c r="B7" s="13" t="s">
        <v>80</v>
      </c>
      <c r="C7" s="13" t="s">
        <v>56</v>
      </c>
      <c r="D7" s="13" t="s">
        <v>162</v>
      </c>
      <c r="E7" s="6" t="s">
        <v>97</v>
      </c>
      <c r="F7" s="6" t="s">
        <v>41</v>
      </c>
      <c r="G7" s="13" t="s">
        <v>109</v>
      </c>
      <c r="H7" s="6" t="s">
        <v>43</v>
      </c>
      <c r="I7" s="6" t="s">
        <v>141</v>
      </c>
      <c r="J7" s="6" t="s">
        <v>142</v>
      </c>
      <c r="K7" s="6" t="s">
        <v>25</v>
      </c>
      <c r="L7" s="6" t="s">
        <v>24</v>
      </c>
      <c r="P7">
        <v>3</v>
      </c>
      <c r="Q7" cm="1">
        <f t="array" ref="Q7">IF($P7="","",SUMPRODUCT(--(IFERROR(INT($B$9:$B$42),-1)=$P7),--($F$9:$F$42=Q$1)))</f>
        <v>0</v>
      </c>
      <c r="R7" cm="1">
        <f t="array" ref="R7">IF($P7="","",SUMPRODUCT(--(IFERROR(INT($B$9:$B$42),-1)=$P7),--($F$9:$F$42=R$1)))</f>
        <v>0</v>
      </c>
      <c r="S7" cm="1">
        <f t="array" ref="S7">IF($P7="","",SUMPRODUCT(--(IFERROR(INT($B$9:$B$42),-1)=$P7),--($F$9:$F$42=S$1)))</f>
        <v>0</v>
      </c>
    </row>
    <row r="8" spans="2:19" ht="27.75" customHeight="1" x14ac:dyDescent="0.35">
      <c r="B8" s="146" t="s">
        <v>26</v>
      </c>
      <c r="C8" s="147"/>
      <c r="D8" s="25"/>
      <c r="E8" s="143"/>
      <c r="F8" s="144"/>
      <c r="G8" s="144"/>
      <c r="H8" s="144"/>
      <c r="I8" s="144"/>
      <c r="J8" s="144"/>
      <c r="K8" s="16"/>
      <c r="L8" s="6"/>
      <c r="Q8" t="str" cm="1">
        <f t="array" ref="Q8">IF($P8="","",SUMPRODUCT(--(IFERROR(INT($B$9:$B$42),-1)=$P8),--($F$9:$F$42=Q$1)))</f>
        <v/>
      </c>
      <c r="R8" t="str" cm="1">
        <f t="array" ref="R8">IF($P8="","",SUMPRODUCT(--(IFERROR(INT($B$9:$B$42),-1)=$P8),--($F$9:$F$42=R$1)))</f>
        <v/>
      </c>
      <c r="S8" t="str" cm="1">
        <f t="array" ref="S8">IF($P8="","",SUMPRODUCT(--(IFERROR(INT($B$9:$B$42),-1)=$P8),--($F$9:$F$42=S$1)))</f>
        <v/>
      </c>
    </row>
    <row r="9" spans="2:19" ht="37.5" customHeight="1" x14ac:dyDescent="0.35">
      <c r="B9" s="34">
        <v>1.1000000000000001</v>
      </c>
      <c r="C9" s="28" t="s">
        <v>44</v>
      </c>
      <c r="D9" s="10" t="str">
        <f>IF(ISNUMBER($B9),IFERROR(_xlfn.LET(_xlpm.x,_xlfn.XLOOKUP($B9,'1. Submission A-Baseline'!$B:$B,'1. Submission A-Baseline'!$D:$D,""),IF(_xlpm.x=0,"",_xlpm.x)),""),"")</f>
        <v/>
      </c>
      <c r="E9" s="10"/>
      <c r="F9" s="10"/>
      <c r="G9" s="11"/>
      <c r="H9" s="11"/>
      <c r="I9" s="11"/>
      <c r="J9" s="7"/>
      <c r="K9" s="10" t="s">
        <v>167</v>
      </c>
      <c r="L9" s="11"/>
      <c r="P9">
        <v>4</v>
      </c>
      <c r="Q9" cm="1">
        <f t="array" ref="Q9">IF($P9="","",SUMPRODUCT(--(IFERROR(INT($B$9:$B$42),-1)=$P9),--($F$9:$F$42=Q$1)))</f>
        <v>0</v>
      </c>
      <c r="R9" cm="1">
        <f t="array" ref="R9">IF($P9="","",SUMPRODUCT(--(IFERROR(INT($B$9:$B$42),-1)=$P9),--($F$9:$F$42=R$1)))</f>
        <v>0</v>
      </c>
      <c r="S9" cm="1">
        <f t="array" ref="S9">IF($P9="","",SUMPRODUCT(--(IFERROR(INT($B$9:$B$42),-1)=$P9),--($F$9:$F$42=S$1)))</f>
        <v>0</v>
      </c>
    </row>
    <row r="10" spans="2:19" ht="37.5" customHeight="1" x14ac:dyDescent="0.35">
      <c r="B10" s="146" t="s">
        <v>45</v>
      </c>
      <c r="C10" s="147"/>
      <c r="D10" s="26" t="str">
        <f>IF(ISNUMBER($B10),IFERROR(_xlfn.LET(_xlpm.x,_xlfn.XLOOKUP($B10,'1. Submission A-Baseline'!$B:$B,'1. Submission A-Baseline'!$D:$D,""),IF(_xlpm.x=0,"",_xlpm.x)),""),"")</f>
        <v/>
      </c>
      <c r="E10" s="143"/>
      <c r="F10" s="144"/>
      <c r="G10" s="144"/>
      <c r="H10" s="144"/>
      <c r="I10" s="144"/>
      <c r="J10" s="144"/>
      <c r="K10" s="16"/>
      <c r="L10" s="14"/>
      <c r="P10">
        <v>5</v>
      </c>
      <c r="Q10" cm="1">
        <f t="array" ref="Q10">IF($P10="","",SUMPRODUCT(--(IFERROR(INT($B$9:$B$42),-1)=$P10),--($F$9:$F$42=Q$1)))</f>
        <v>0</v>
      </c>
      <c r="R10" cm="1">
        <f t="array" ref="R10">IF($P10="","",SUMPRODUCT(--(IFERROR(INT($B$9:$B$42),-1)=$P10),--($F$9:$F$42=R$1)))</f>
        <v>0</v>
      </c>
      <c r="S10" cm="1">
        <f t="array" ref="S10">IF($P10="","",SUMPRODUCT(--(IFERROR(INT($B$9:$B$42),-1)=$P10),--($F$9:$F$42=S$1)))</f>
        <v>0</v>
      </c>
    </row>
    <row r="11" spans="2:19" ht="52" customHeight="1" x14ac:dyDescent="0.35">
      <c r="B11" s="33">
        <v>2.1</v>
      </c>
      <c r="C11" s="32" t="s">
        <v>148</v>
      </c>
      <c r="D11" s="10" t="str">
        <f>IF(ISNUMBER($B11),IFERROR(_xlfn.LET(_xlpm.x,_xlfn.XLOOKUP($B11,'1. Submission A-Baseline'!$B:$B,'1. Submission A-Baseline'!$D:$D,""),IF(_xlpm.x=0,"",_xlpm.x)),""),"")</f>
        <v/>
      </c>
      <c r="E11" s="10"/>
      <c r="F11" s="10"/>
      <c r="G11" s="11"/>
      <c r="H11" s="11"/>
      <c r="I11" s="11"/>
      <c r="J11" s="41"/>
      <c r="K11" s="10"/>
      <c r="L11" s="11"/>
      <c r="P11">
        <v>6</v>
      </c>
      <c r="Q11" cm="1">
        <f t="array" ref="Q11">IF($P11="","",SUMPRODUCT(--(IFERROR(INT($B$9:$B$42),-1)=$P11),--($F$9:$F$42=Q$1)))</f>
        <v>0</v>
      </c>
      <c r="R11" cm="1">
        <f t="array" ref="R11">IF($P11="","",SUMPRODUCT(--(IFERROR(INT($B$9:$B$42),-1)=$P11),--($F$9:$F$42=R$1)))</f>
        <v>0</v>
      </c>
      <c r="S11" cm="1">
        <f t="array" ref="S11">IF($P11="","",SUMPRODUCT(--(IFERROR(INT($B$9:$B$42),-1)=$P11),--($F$9:$F$42=S$1)))</f>
        <v>0</v>
      </c>
    </row>
    <row r="12" spans="2:19" ht="55" customHeight="1" x14ac:dyDescent="0.35">
      <c r="B12" s="33">
        <v>2.2000000000000002</v>
      </c>
      <c r="C12" s="32" t="s">
        <v>145</v>
      </c>
      <c r="D12" s="10" t="str">
        <f>IF(ISNUMBER($B12),IFERROR(_xlfn.LET(_xlpm.x,_xlfn.XLOOKUP($B12,'1. Submission A-Baseline'!$B:$B,'1. Submission A-Baseline'!$D:$D,""),IF(_xlpm.x=0,"",_xlpm.x)),""),"")</f>
        <v/>
      </c>
      <c r="E12" s="10"/>
      <c r="F12" s="10"/>
      <c r="G12" s="11"/>
      <c r="H12" s="11"/>
      <c r="I12" s="11"/>
      <c r="J12" s="41"/>
      <c r="K12" s="10"/>
      <c r="L12" s="11"/>
      <c r="P12">
        <v>7</v>
      </c>
      <c r="Q12" cm="1">
        <f t="array" ref="Q12">IF($P12="","",SUMPRODUCT(--(IFERROR(INT($B$9:$B$42),-1)=$P12),--($F$9:$F$42=Q$1)))</f>
        <v>0</v>
      </c>
      <c r="R12" cm="1">
        <f t="array" ref="R12">IF($P12="","",SUMPRODUCT(--(IFERROR(INT($B$9:$B$42),-1)=$P12),--($F$9:$F$42=R$1)))</f>
        <v>0</v>
      </c>
      <c r="S12" cm="1">
        <f t="array" ref="S12">IF($P12="","",SUMPRODUCT(--(IFERROR(INT($B$9:$B$42),-1)=$P12),--($F$9:$F$42=S$1)))</f>
        <v>0</v>
      </c>
    </row>
    <row r="13" spans="2:19" ht="48" customHeight="1" x14ac:dyDescent="0.35">
      <c r="B13" s="33">
        <v>2.2999999999999998</v>
      </c>
      <c r="C13" s="32" t="s">
        <v>146</v>
      </c>
      <c r="D13" s="10" t="str">
        <f>IF(ISNUMBER($B13),IFERROR(_xlfn.LET(_xlpm.x,_xlfn.XLOOKUP($B13,'1. Submission A-Baseline'!$B:$B,'1. Submission A-Baseline'!$D:$D,""),IF(_xlpm.x=0,"",_xlpm.x)),""),"")</f>
        <v/>
      </c>
      <c r="E13" s="10"/>
      <c r="F13" s="10"/>
      <c r="G13" s="11"/>
      <c r="H13" s="11"/>
      <c r="I13" s="11"/>
      <c r="J13" s="41"/>
      <c r="K13" s="10"/>
      <c r="L13" s="11"/>
      <c r="P13">
        <v>9</v>
      </c>
      <c r="Q13" cm="1">
        <f t="array" ref="Q13">IF($P13="","",SUMPRODUCT(--(IFERROR(INT($B$9:$B$42),-1)=$P13),--($F$9:$F$42=Q$1)))</f>
        <v>0</v>
      </c>
      <c r="R13" cm="1">
        <f t="array" ref="R13">IF($P13="","",SUMPRODUCT(--(IFERROR(INT($B$9:$B$42),-1)=$P13),--($F$9:$F$42=R$1)))</f>
        <v>0</v>
      </c>
      <c r="S13" cm="1">
        <f t="array" ref="S13">IF($P13="","",SUMPRODUCT(--(IFERROR(INT($B$9:$B$42),-1)=$P13),--($F$9:$F$42=S$1)))</f>
        <v>0</v>
      </c>
    </row>
    <row r="14" spans="2:19" ht="37.5" customHeight="1" x14ac:dyDescent="0.35">
      <c r="B14" s="146" t="s">
        <v>28</v>
      </c>
      <c r="C14" s="147"/>
      <c r="D14" s="26" t="str">
        <f>IF(ISNUMBER($B14),IFERROR(_xlfn.LET(_xlpm.x,_xlfn.XLOOKUP($B14,'1. Submission A-Baseline'!$B:$B,'1. Submission A-Baseline'!$D:$D,""),IF(_xlpm.x=0,"",_xlpm.x)),""),"")</f>
        <v/>
      </c>
      <c r="E14" s="143"/>
      <c r="F14" s="144"/>
      <c r="G14" s="144"/>
      <c r="H14" s="144"/>
      <c r="I14" s="144"/>
      <c r="J14" s="144"/>
      <c r="K14" s="16"/>
      <c r="L14" s="14"/>
      <c r="Q14" t="str" cm="1">
        <f t="array" ref="Q14">IF($P14="","",SUMPRODUCT(--(IFERROR(INT($B$9:$B$42),-1)=$P14),--($F$9:$F$42=Q$1)))</f>
        <v/>
      </c>
      <c r="R14" t="str" cm="1">
        <f t="array" ref="R14">IF($P14="","",SUMPRODUCT(--(IFERROR(INT($B$9:$B$42),-1)=$P14),--($F$9:$F$42=R$1)))</f>
        <v/>
      </c>
      <c r="S14" t="str" cm="1">
        <f t="array" ref="S14">IF($P14="","",SUMPRODUCT(--(IFERROR(INT($B$9:$B$42),-1)=$P14),--($F$9:$F$42=S$1)))</f>
        <v/>
      </c>
    </row>
    <row r="15" spans="2:19" ht="52" customHeight="1" x14ac:dyDescent="0.35">
      <c r="B15" s="34">
        <v>3.1</v>
      </c>
      <c r="C15" s="28" t="s">
        <v>29</v>
      </c>
      <c r="D15" s="10" t="str">
        <f>IF(ISNUMBER($B15),IFERROR(_xlfn.LET(_xlpm.x,_xlfn.XLOOKUP($B15,'1. Submission A-Baseline'!$B:$B,'1. Submission A-Baseline'!$D:$D,""),IF(_xlpm.x=0,"",_xlpm.x)),""),"")</f>
        <v/>
      </c>
      <c r="E15" s="10"/>
      <c r="F15" s="10"/>
      <c r="G15" s="11"/>
      <c r="H15" s="11"/>
      <c r="I15" s="11"/>
      <c r="J15" s="7"/>
      <c r="K15" s="10"/>
      <c r="L15" s="11"/>
      <c r="P15">
        <v>10</v>
      </c>
      <c r="Q15" cm="1">
        <f t="array" ref="Q15">IF($P15="","",SUMPRODUCT(--(IFERROR(INT($B$9:$B$42),-1)=$P15),--($F$9:$F$42=Q$1)))</f>
        <v>0</v>
      </c>
      <c r="R15" cm="1">
        <f t="array" ref="R15">IF($P15="","",SUMPRODUCT(--(IFERROR(INT($B$9:$B$42),-1)=$P15),--($F$9:$F$42=R$1)))</f>
        <v>0</v>
      </c>
      <c r="S15" cm="1">
        <f t="array" ref="S15">IF($P15="","",SUMPRODUCT(--(IFERROR(INT($B$9:$B$42),-1)=$P15),--($F$9:$F$42=S$1)))</f>
        <v>0</v>
      </c>
    </row>
    <row r="16" spans="2:19" ht="50.5" customHeight="1" x14ac:dyDescent="0.35">
      <c r="B16" s="34">
        <v>3.2</v>
      </c>
      <c r="C16" s="28" t="s">
        <v>135</v>
      </c>
      <c r="D16" s="10" t="str">
        <f>IF(ISNUMBER($B16),IFERROR(_xlfn.LET(_xlpm.x,_xlfn.XLOOKUP($B16,'1. Submission A-Baseline'!$B:$B,'1. Submission A-Baseline'!$D:$D,""),IF(_xlpm.x=0,"",_xlpm.x)),""),"")</f>
        <v/>
      </c>
      <c r="E16" s="10"/>
      <c r="F16" s="10"/>
      <c r="G16" s="11"/>
      <c r="H16" s="11"/>
      <c r="I16" s="11"/>
      <c r="J16" s="7"/>
      <c r="K16" s="10"/>
      <c r="L16" s="11"/>
      <c r="Q16" t="str" cm="1">
        <f t="array" ref="Q16">IF($P16="","",SUMPRODUCT(--(IFERROR(INT($B$9:$B$42),-1)=$P16),--($F$9:$F$42=Q$1)))</f>
        <v/>
      </c>
      <c r="R16" t="str" cm="1">
        <f t="array" ref="R16">IF($P16="","",SUMPRODUCT(--(IFERROR(INT($B$9:$B$42),-1)=$P16),--($F$9:$F$42=R$1)))</f>
        <v/>
      </c>
      <c r="S16" t="str" cm="1">
        <f t="array" ref="S16">IF($P16="","",SUMPRODUCT(--(IFERROR(INT($B$9:$B$42),-1)=$P16),--($F$9:$F$42=S$1)))</f>
        <v/>
      </c>
    </row>
    <row r="17" spans="2:19" ht="28.5" customHeight="1" x14ac:dyDescent="0.35">
      <c r="B17" s="134" t="s">
        <v>124</v>
      </c>
      <c r="C17" s="136"/>
      <c r="D17" s="24" t="str">
        <f>IF(ISNUMBER($B17),IFERROR(_xlfn.LET(_xlpm.x,_xlfn.XLOOKUP($B17,'1. Submission A-Baseline'!$B:$B,'1. Submission A-Baseline'!$D:$D,""),IF(_xlpm.x=0,"",_xlpm.x)),""),"")</f>
        <v/>
      </c>
      <c r="E17" s="143"/>
      <c r="F17" s="144"/>
      <c r="G17" s="144"/>
      <c r="H17" s="144"/>
      <c r="I17" s="144"/>
      <c r="J17" s="144"/>
      <c r="K17" s="16"/>
      <c r="L17" s="22"/>
      <c r="Q17" t="str" cm="1">
        <f t="array" ref="Q17">IF($P17="","",SUMPRODUCT(--(IFERROR(INT($B$9:$B$42),-1)=$P17),--($F$9:$F$42=Q$1)))</f>
        <v/>
      </c>
      <c r="R17" t="str" cm="1">
        <f t="array" ref="R17">IF($P17="","",SUMPRODUCT(--(IFERROR(INT($B$9:$B$42),-1)=$P17),--($F$9:$F$42=R$1)))</f>
        <v/>
      </c>
      <c r="S17" t="str" cm="1">
        <f t="array" ref="S17">IF($P17="","",SUMPRODUCT(--(IFERROR(INT($B$9:$B$42),-1)=$P17),--($F$9:$F$42=S$1)))</f>
        <v/>
      </c>
    </row>
    <row r="18" spans="2:19" ht="49" customHeight="1" x14ac:dyDescent="0.35">
      <c r="B18" s="33">
        <v>5.0999999999999996</v>
      </c>
      <c r="C18" s="30" t="s">
        <v>85</v>
      </c>
      <c r="D18" s="10" t="str">
        <f>IF(ISNUMBER($B18),IFERROR(_xlfn.LET(_xlpm.x,_xlfn.XLOOKUP($B18,'1. Submission A-Baseline'!$B:$B,'1. Submission A-Baseline'!$D:$D,""),IF(_xlpm.x=0,"",_xlpm.x)),""),"")</f>
        <v/>
      </c>
      <c r="E18" s="10"/>
      <c r="F18" s="10"/>
      <c r="G18" s="11"/>
      <c r="H18" s="5"/>
      <c r="I18" s="5"/>
      <c r="J18" s="7"/>
      <c r="K18" s="10"/>
      <c r="L18" s="11"/>
      <c r="Q18" t="str" cm="1">
        <f t="array" ref="Q18">IF($P18="","",SUMPRODUCT(--(IFERROR(INT($B$9:$B$42),-1)=$P18),--($F$9:$F$42=Q$1)))</f>
        <v/>
      </c>
      <c r="R18" t="str" cm="1">
        <f t="array" ref="R18">IF($P18="","",SUMPRODUCT(--(IFERROR(INT($B$9:$B$42),-1)=$P18),--($F$9:$F$42=R$1)))</f>
        <v/>
      </c>
      <c r="S18" t="str" cm="1">
        <f t="array" ref="S18">IF($P18="","",SUMPRODUCT(--(IFERROR(INT($B$9:$B$42),-1)=$P18),--($F$9:$F$42=S$1)))</f>
        <v/>
      </c>
    </row>
    <row r="19" spans="2:19" ht="49" customHeight="1" x14ac:dyDescent="0.35">
      <c r="B19" s="33">
        <v>5.2</v>
      </c>
      <c r="C19" s="30" t="s">
        <v>147</v>
      </c>
      <c r="D19" s="10" t="str">
        <f>IF(ISNUMBER($B19),IFERROR(_xlfn.LET(_xlpm.x,_xlfn.XLOOKUP($B19,'1. Submission A-Baseline'!$B:$B,'1. Submission A-Baseline'!$D:$D,""),IF(_xlpm.x=0,"",_xlpm.x)),""),"")</f>
        <v/>
      </c>
      <c r="E19" s="10"/>
      <c r="F19" s="10"/>
      <c r="G19" s="11"/>
      <c r="H19" s="5"/>
      <c r="I19" s="5"/>
      <c r="J19" s="7"/>
      <c r="K19" s="10"/>
      <c r="L19" s="11"/>
      <c r="Q19" t="str" cm="1">
        <f t="array" ref="Q19">IF($P19="","",SUMPRODUCT(--(IFERROR(INT($B$9:$B$42),-1)=$P19),--($F$9:$F$42=Q$1)))</f>
        <v/>
      </c>
      <c r="R19" t="str" cm="1">
        <f t="array" ref="R19">IF($P19="","",SUMPRODUCT(--(IFERROR(INT($B$9:$B$42),-1)=$P19),--($F$9:$F$42=R$1)))</f>
        <v/>
      </c>
      <c r="S19" t="str" cm="1">
        <f t="array" ref="S19">IF($P19="","",SUMPRODUCT(--(IFERROR(INT($B$9:$B$42),-1)=$P19),--($F$9:$F$42=S$1)))</f>
        <v/>
      </c>
    </row>
    <row r="20" spans="2:19" ht="46.5" customHeight="1" x14ac:dyDescent="0.35">
      <c r="B20" s="33">
        <v>5.3</v>
      </c>
      <c r="C20" s="30" t="s">
        <v>174</v>
      </c>
      <c r="D20" s="10" t="str">
        <f>IF(ISNUMBER($B20),IFERROR(_xlfn.LET(_xlpm.x,_xlfn.XLOOKUP($B20,'1. Submission A-Baseline'!$B:$B,'1. Submission A-Baseline'!$D:$D,""),IF(_xlpm.x=0,"",_xlpm.x)),""),"")</f>
        <v/>
      </c>
      <c r="E20" s="10"/>
      <c r="F20" s="10"/>
      <c r="G20" s="11"/>
      <c r="H20" s="5"/>
      <c r="I20" s="5"/>
      <c r="J20" s="7"/>
      <c r="K20" s="10"/>
      <c r="L20" s="11"/>
      <c r="Q20" t="str" cm="1">
        <f t="array" ref="Q20">IF($P20="","",SUMPRODUCT(--(IFERROR(INT($B$9:$B$42),-1)=$P20),--($F$9:$F$42=Q$1)))</f>
        <v/>
      </c>
      <c r="R20" t="str" cm="1">
        <f t="array" ref="R20">IF($P20="","",SUMPRODUCT(--(IFERROR(INT($B$9:$B$42),-1)=$P20),--($F$9:$F$42=R$1)))</f>
        <v/>
      </c>
      <c r="S20" t="str" cm="1">
        <f t="array" ref="S20">IF($P20="","",SUMPRODUCT(--(IFERROR(INT($B$9:$B$42),-1)=$P20),--($F$9:$F$42=S$1)))</f>
        <v/>
      </c>
    </row>
    <row r="21" spans="2:19" ht="25.5" customHeight="1" x14ac:dyDescent="0.35">
      <c r="B21" s="134" t="s">
        <v>31</v>
      </c>
      <c r="C21" s="136"/>
      <c r="D21" s="24" t="str">
        <f>IF(ISNUMBER($B21),IFERROR(_xlfn.LET(_xlpm.x,_xlfn.XLOOKUP($B21,'1. Submission A-Baseline'!$B:$B,'1. Submission A-Baseline'!$D:$D,""),IF(_xlpm.x=0,"",_xlpm.x)),""),"")</f>
        <v/>
      </c>
      <c r="E21" s="143"/>
      <c r="F21" s="144"/>
      <c r="G21" s="144"/>
      <c r="H21" s="144"/>
      <c r="I21" s="144"/>
      <c r="J21" s="144"/>
      <c r="K21" s="16"/>
      <c r="L21" s="22"/>
      <c r="Q21" t="str" cm="1">
        <f t="array" ref="Q21">IF($P21="","",SUMPRODUCT(--(IFERROR(INT($B$9:$B$42),-1)=$P21),--($F$9:$F$42=Q$1)))</f>
        <v/>
      </c>
      <c r="R21" t="str" cm="1">
        <f t="array" ref="R21">IF($P21="","",SUMPRODUCT(--(IFERROR(INT($B$9:$B$42),-1)=$P21),--($F$9:$F$42=R$1)))</f>
        <v/>
      </c>
      <c r="S21" t="str" cm="1">
        <f t="array" ref="S21">IF($P21="","",SUMPRODUCT(--(IFERROR(INT($B$9:$B$42),-1)=$P21),--($F$9:$F$42=S$1)))</f>
        <v/>
      </c>
    </row>
    <row r="22" spans="2:19" ht="52.5" customHeight="1" x14ac:dyDescent="0.35">
      <c r="B22" s="34">
        <v>6.1</v>
      </c>
      <c r="C22" s="28" t="s">
        <v>184</v>
      </c>
      <c r="D22" s="10" t="str">
        <f>IF(ISNUMBER($B22),IFERROR(_xlfn.LET(_xlpm.x,_xlfn.XLOOKUP($B22,'1. Submission A-Baseline'!$B:$B,'1. Submission A-Baseline'!$D:$D,""),IF(_xlpm.x=0,"",_xlpm.x)),""),"")</f>
        <v/>
      </c>
      <c r="E22" s="10"/>
      <c r="F22" s="10"/>
      <c r="G22" s="11"/>
      <c r="H22" s="5"/>
      <c r="I22" s="5"/>
      <c r="J22" s="7"/>
      <c r="K22" s="10"/>
      <c r="L22" s="11"/>
      <c r="Q22" t="str" cm="1">
        <f t="array" ref="Q22">IF($P22="","",SUMPRODUCT(--(IFERROR(INT($B$9:$B$42),-1)=$P22),--($F$9:$F$42=Q$1)))</f>
        <v/>
      </c>
      <c r="R22" t="str" cm="1">
        <f t="array" ref="R22">IF($P22="","",SUMPRODUCT(--(IFERROR(INT($B$9:$B$42),-1)=$P22),--($F$9:$F$42=R$1)))</f>
        <v/>
      </c>
      <c r="S22" t="str" cm="1">
        <f t="array" ref="S22">IF($P22="","",SUMPRODUCT(--(IFERROR(INT($B$9:$B$42),-1)=$P22),--($F$9:$F$42=S$1)))</f>
        <v/>
      </c>
    </row>
    <row r="23" spans="2:19" ht="49.5" customHeight="1" x14ac:dyDescent="0.35">
      <c r="B23" s="34">
        <v>6.2</v>
      </c>
      <c r="C23" s="28" t="s">
        <v>104</v>
      </c>
      <c r="D23" s="10" t="str">
        <f>IF(ISNUMBER($B23),IFERROR(_xlfn.LET(_xlpm.x,_xlfn.XLOOKUP($B23,'1. Submission A-Baseline'!$B:$B,'1. Submission A-Baseline'!$D:$D,""),IF(_xlpm.x=0,"",_xlpm.x)),""),"")</f>
        <v/>
      </c>
      <c r="E23" s="10"/>
      <c r="F23" s="10"/>
      <c r="G23" s="11"/>
      <c r="H23" s="5"/>
      <c r="I23" s="5"/>
      <c r="J23" s="7"/>
      <c r="K23" s="10"/>
      <c r="L23" s="11"/>
      <c r="Q23" t="str" cm="1">
        <f t="array" ref="Q23">IF($P23="","",SUMPRODUCT(--(IFERROR(INT($B$9:$B$42),-1)=$P23),--($F$9:$F$42=Q$1)))</f>
        <v/>
      </c>
      <c r="R23" t="str" cm="1">
        <f t="array" ref="R23">IF($P23="","",SUMPRODUCT(--(IFERROR(INT($B$9:$B$42),-1)=$P23),--($F$9:$F$42=R$1)))</f>
        <v/>
      </c>
      <c r="S23" t="str" cm="1">
        <f t="array" ref="S23">IF($P23="","",SUMPRODUCT(--(IFERROR(INT($B$9:$B$42),-1)=$P23),--($F$9:$F$42=S$1)))</f>
        <v/>
      </c>
    </row>
    <row r="24" spans="2:19" ht="49.5" customHeight="1" x14ac:dyDescent="0.35">
      <c r="B24" s="34">
        <v>6.3</v>
      </c>
      <c r="C24" s="28" t="s">
        <v>105</v>
      </c>
      <c r="D24" s="10" t="str">
        <f>IF(ISNUMBER($B24),IFERROR(_xlfn.LET(_xlpm.x,_xlfn.XLOOKUP($B24,'1. Submission A-Baseline'!$B:$B,'1. Submission A-Baseline'!$D:$D,""),IF(_xlpm.x=0,"",_xlpm.x)),""),"")</f>
        <v/>
      </c>
      <c r="E24" s="10"/>
      <c r="F24" s="10"/>
      <c r="G24" s="11"/>
      <c r="H24" s="11"/>
      <c r="I24" s="11"/>
      <c r="J24" s="41"/>
      <c r="K24" s="10"/>
      <c r="L24" s="11"/>
      <c r="Q24" t="str" cm="1">
        <f t="array" ref="Q24">IF($P24="","",SUMPRODUCT(--(IFERROR(INT($B$9:$B$42),-1)=$P24),--($F$9:$F$42=Q$1)))</f>
        <v/>
      </c>
      <c r="R24" t="str" cm="1">
        <f t="array" ref="R24">IF($P24="","",SUMPRODUCT(--(IFERROR(INT($B$9:$B$42),-1)=$P24),--($F$9:$F$42=R$1)))</f>
        <v/>
      </c>
      <c r="S24" t="str" cm="1">
        <f t="array" ref="S24">IF($P24="","",SUMPRODUCT(--(IFERROR(INT($B$9:$B$42),-1)=$P24),--($F$9:$F$42=S$1)))</f>
        <v/>
      </c>
    </row>
    <row r="25" spans="2:19" ht="67" customHeight="1" x14ac:dyDescent="0.35">
      <c r="B25" s="34">
        <v>6.4</v>
      </c>
      <c r="C25" s="28" t="s">
        <v>106</v>
      </c>
      <c r="D25" s="10" t="str">
        <f>IF(ISNUMBER($B25),IFERROR(_xlfn.LET(_xlpm.x,_xlfn.XLOOKUP($B25,'1. Submission A-Baseline'!$B:$B,'1. Submission A-Baseline'!$D:$D,""),IF(_xlpm.x=0,"",_xlpm.x)),""),"")</f>
        <v/>
      </c>
      <c r="E25" s="10"/>
      <c r="F25" s="10"/>
      <c r="G25" s="11"/>
      <c r="H25" s="11"/>
      <c r="I25" s="11"/>
      <c r="J25" s="41"/>
      <c r="K25" s="10"/>
      <c r="L25" s="11"/>
      <c r="Q25" t="str" cm="1">
        <f t="array" ref="Q25">IF($P25="","",SUMPRODUCT(--(IFERROR(INT($B$9:$B$42),-1)=$P25),--($F$9:$F$42=Q$1)))</f>
        <v/>
      </c>
      <c r="R25" t="str" cm="1">
        <f t="array" ref="R25">IF($P25="","",SUMPRODUCT(--(IFERROR(INT($B$9:$B$42),-1)=$P25),--($F$9:$F$42=R$1)))</f>
        <v/>
      </c>
      <c r="S25" t="str" cm="1">
        <f t="array" ref="S25">IF($P25="","",SUMPRODUCT(--(IFERROR(INT($B$9:$B$42),-1)=$P25),--($F$9:$F$42=S$1)))</f>
        <v/>
      </c>
    </row>
    <row r="26" spans="2:19" ht="49.5" customHeight="1" x14ac:dyDescent="0.35">
      <c r="B26" s="34">
        <v>6.5</v>
      </c>
      <c r="C26" s="29" t="s">
        <v>82</v>
      </c>
      <c r="D26" s="10" t="str">
        <f>IF(ISNUMBER($B26),IFERROR(_xlfn.LET(_xlpm.x,_xlfn.XLOOKUP($B26,'1. Submission A-Baseline'!$B:$B,'1. Submission A-Baseline'!$D:$D,""),IF(_xlpm.x=0,"",_xlpm.x)),""),"")</f>
        <v/>
      </c>
      <c r="E26" s="10"/>
      <c r="F26" s="10"/>
      <c r="G26" s="11"/>
      <c r="H26" s="11"/>
      <c r="I26" s="11"/>
      <c r="J26" s="41"/>
      <c r="K26" s="10"/>
      <c r="L26" s="11"/>
      <c r="Q26" t="str" cm="1">
        <f t="array" ref="Q26">IF($P26="","",SUMPRODUCT(--(IFERROR(INT($B$9:$B$42),-1)=$P26),--($F$9:$F$42=Q$1)))</f>
        <v/>
      </c>
      <c r="R26" t="str" cm="1">
        <f t="array" ref="R26">IF($P26="","",SUMPRODUCT(--(IFERROR(INT($B$9:$B$42),-1)=$P26),--($F$9:$F$42=R$1)))</f>
        <v/>
      </c>
      <c r="S26" t="str" cm="1">
        <f t="array" ref="S26">IF($P26="","",SUMPRODUCT(--(IFERROR(INT($B$9:$B$42),-1)=$P26),--($F$9:$F$42=S$1)))</f>
        <v/>
      </c>
    </row>
    <row r="27" spans="2:19" ht="66.75" customHeight="1" x14ac:dyDescent="0.35">
      <c r="B27" s="90">
        <v>6.6</v>
      </c>
      <c r="C27" s="91" t="s">
        <v>182</v>
      </c>
      <c r="D27" s="10"/>
      <c r="E27" s="10"/>
      <c r="F27" s="10"/>
      <c r="G27" s="11"/>
      <c r="H27" s="11"/>
      <c r="I27" s="11"/>
      <c r="J27" s="41"/>
      <c r="K27" s="10"/>
      <c r="L27" s="11"/>
    </row>
    <row r="28" spans="2:19" ht="125" customHeight="1" x14ac:dyDescent="0.35">
      <c r="B28" s="34">
        <v>6.7</v>
      </c>
      <c r="C28" s="62" t="s">
        <v>181</v>
      </c>
      <c r="D28" s="10" t="str">
        <f>IF(ISNUMBER($B28),IFERROR(_xlfn.LET(_xlpm.x,_xlfn.XLOOKUP($B28,'1. Submission A-Baseline'!$B:$B,'1. Submission A-Baseline'!$D:$D,""),IF(_xlpm.x=0,"",_xlpm.x)),""),"")</f>
        <v/>
      </c>
      <c r="E28" s="10"/>
      <c r="F28" s="10"/>
      <c r="G28" s="11"/>
      <c r="H28" s="11"/>
      <c r="I28" s="11"/>
      <c r="J28" s="41"/>
      <c r="K28" s="10"/>
      <c r="L28" s="11"/>
      <c r="Q28" t="str" cm="1">
        <f t="array" ref="Q28">IF($P28="","",SUMPRODUCT(--(IFERROR(INT($B$9:$B$42),-1)=$P28),--($F$9:$F$42=Q$1)))</f>
        <v/>
      </c>
      <c r="R28" t="str" cm="1">
        <f t="array" ref="R28">IF($P28="","",SUMPRODUCT(--(IFERROR(INT($B$9:$B$42),-1)=$P28),--($F$9:$F$42=R$1)))</f>
        <v/>
      </c>
      <c r="S28" t="str" cm="1">
        <f t="array" ref="S28">IF($P28="","",SUMPRODUCT(--(IFERROR(INT($B$9:$B$42),-1)=$P28),--($F$9:$F$42=S$1)))</f>
        <v/>
      </c>
    </row>
    <row r="29" spans="2:19" ht="24" customHeight="1" x14ac:dyDescent="0.35">
      <c r="B29" s="134" t="s">
        <v>32</v>
      </c>
      <c r="C29" s="136"/>
      <c r="D29" s="24" t="str">
        <f>IF(ISNUMBER($B29),IFERROR(_xlfn.LET(_xlpm.x,_xlfn.XLOOKUP($B29,'1. Submission A-Baseline'!$B:$B,'1. Submission A-Baseline'!$D:$D,""),IF(_xlpm.x=0,"",_xlpm.x)),""),"")</f>
        <v/>
      </c>
      <c r="E29" s="143"/>
      <c r="F29" s="144"/>
      <c r="G29" s="144"/>
      <c r="H29" s="144"/>
      <c r="I29" s="144"/>
      <c r="J29" s="144"/>
      <c r="K29" s="16"/>
      <c r="L29" s="22"/>
      <c r="Q29" t="str" cm="1">
        <f t="array" ref="Q29">IF($P29="","",SUMPRODUCT(--(IFERROR(INT($B$9:$B$42),-1)=$P29),--($F$9:$F$42=Q$1)))</f>
        <v/>
      </c>
      <c r="R29" t="str" cm="1">
        <f t="array" ref="R29">IF($P29="","",SUMPRODUCT(--(IFERROR(INT($B$9:$B$42),-1)=$P29),--($F$9:$F$42=R$1)))</f>
        <v/>
      </c>
      <c r="S29" t="str" cm="1">
        <f t="array" ref="S29">IF($P29="","",SUMPRODUCT(--(IFERROR(INT($B$9:$B$42),-1)=$P29),--($F$9:$F$42=S$1)))</f>
        <v/>
      </c>
    </row>
    <row r="30" spans="2:19" ht="47.5" customHeight="1" x14ac:dyDescent="0.35">
      <c r="B30" s="33">
        <v>7.1</v>
      </c>
      <c r="C30" s="32" t="s">
        <v>46</v>
      </c>
      <c r="D30" s="10" t="str">
        <f>IF(ISNUMBER($B30),IFERROR(_xlfn.LET(_xlpm.x,_xlfn.XLOOKUP($B30,'1. Submission A-Baseline'!$B:$B,'1. Submission A-Baseline'!$D:$D,""),IF(_xlpm.x=0,"",_xlpm.x)),""),"")</f>
        <v/>
      </c>
      <c r="E30" s="10"/>
      <c r="F30" s="10"/>
      <c r="G30" s="11"/>
      <c r="H30" s="11"/>
      <c r="I30" s="11"/>
      <c r="J30" s="41"/>
      <c r="K30" s="10"/>
      <c r="L30" s="11"/>
      <c r="Q30" t="str" cm="1">
        <f t="array" ref="Q30">IF($P30="","",SUMPRODUCT(--(IFERROR(INT($B$9:$B$42),-1)=$P30),--($F$9:$F$42=Q$1)))</f>
        <v/>
      </c>
      <c r="R30" t="str" cm="1">
        <f t="array" ref="R30">IF($P30="","",SUMPRODUCT(--(IFERROR(INT($B$9:$B$42),-1)=$P30),--($F$9:$F$42=R$1)))</f>
        <v/>
      </c>
      <c r="S30" t="str" cm="1">
        <f t="array" ref="S30">IF($P30="","",SUMPRODUCT(--(IFERROR(INT($B$9:$B$42),-1)=$P30),--($F$9:$F$42=S$1)))</f>
        <v/>
      </c>
    </row>
    <row r="31" spans="2:19" ht="45.65" customHeight="1" x14ac:dyDescent="0.35">
      <c r="B31" s="33">
        <v>7.2</v>
      </c>
      <c r="C31" s="32" t="s">
        <v>157</v>
      </c>
      <c r="D31" s="10" t="str">
        <f>IF(ISNUMBER($B31),IFERROR(_xlfn.LET(_xlpm.x,_xlfn.XLOOKUP($B31,'1. Submission A-Baseline'!$B:$B,'1. Submission A-Baseline'!$D:$D,""),IF(_xlpm.x=0,"",_xlpm.x)),""),"")</f>
        <v/>
      </c>
      <c r="E31" s="10"/>
      <c r="F31" s="10"/>
      <c r="G31" s="11"/>
      <c r="H31" s="11"/>
      <c r="I31" s="11"/>
      <c r="J31" s="41"/>
      <c r="K31" s="10"/>
      <c r="L31" s="11"/>
      <c r="Q31" t="str" cm="1">
        <f t="array" ref="Q31">IF($P31="","",SUMPRODUCT(--(IFERROR(INT($B$9:$B$42),-1)=$P31),--($F$9:$F$42=Q$1)))</f>
        <v/>
      </c>
      <c r="R31" t="str" cm="1">
        <f t="array" ref="R31">IF($P31="","",SUMPRODUCT(--(IFERROR(INT($B$9:$B$42),-1)=$P31),--($F$9:$F$42=R$1)))</f>
        <v/>
      </c>
      <c r="S31" t="str" cm="1">
        <f t="array" ref="S31">IF($P31="","",SUMPRODUCT(--(IFERROR(INT($B$9:$B$42),-1)=$P31),--($F$9:$F$42=S$1)))</f>
        <v/>
      </c>
    </row>
    <row r="32" spans="2:19" ht="28.5" customHeight="1" x14ac:dyDescent="0.35">
      <c r="B32" s="134" t="s">
        <v>33</v>
      </c>
      <c r="C32" s="136"/>
      <c r="D32" s="24" t="str">
        <f>IF(ISNUMBER($B32),IFERROR(_xlfn.LET(_xlpm.x,_xlfn.XLOOKUP($B32,'1. Submission A-Baseline'!$B:$B,'1. Submission A-Baseline'!$D:$D,""),IF(_xlpm.x=0,"",_xlpm.x)),""),"")</f>
        <v/>
      </c>
      <c r="E32" s="143"/>
      <c r="F32" s="144"/>
      <c r="G32" s="144"/>
      <c r="H32" s="144"/>
      <c r="I32" s="144"/>
      <c r="J32" s="144"/>
      <c r="K32" s="16"/>
      <c r="L32" s="22"/>
      <c r="Q32" t="str" cm="1">
        <f t="array" ref="Q32">IF($P32="","",SUMPRODUCT(--(IFERROR(INT($B$9:$B$42),-1)=$P32),--($F$9:$F$42=Q$1)))</f>
        <v/>
      </c>
      <c r="R32" t="str" cm="1">
        <f t="array" ref="R32">IF($P32="","",SUMPRODUCT(--(IFERROR(INT($B$9:$B$42),-1)=$P32),--($F$9:$F$42=R$1)))</f>
        <v/>
      </c>
      <c r="S32" t="str" cm="1">
        <f t="array" ref="S32">IF($P32="","",SUMPRODUCT(--(IFERROR(INT($B$9:$B$42),-1)=$P32),--($F$9:$F$42=S$1)))</f>
        <v/>
      </c>
    </row>
    <row r="33" spans="2:19" ht="62.15" customHeight="1" x14ac:dyDescent="0.35">
      <c r="B33" s="34">
        <v>8.1</v>
      </c>
      <c r="C33" s="28" t="s">
        <v>151</v>
      </c>
      <c r="D33" s="10" t="str">
        <f>IF(ISNUMBER($B33),IFERROR(_xlfn.LET(_xlpm.x,_xlfn.XLOOKUP($B33,'1. Submission A-Baseline'!$B:$B,'1. Submission A-Baseline'!$D:$D,""),IF(_xlpm.x=0,"",_xlpm.x)),""),"")</f>
        <v/>
      </c>
      <c r="E33" s="10"/>
      <c r="F33" s="10"/>
      <c r="G33" s="11"/>
      <c r="H33" s="11"/>
      <c r="I33" s="11"/>
      <c r="J33" s="41"/>
      <c r="K33" s="10"/>
      <c r="L33" s="11"/>
      <c r="Q33" t="str" cm="1">
        <f t="array" ref="Q33">IF($P33="","",SUMPRODUCT(--(IFERROR(INT($B$9:$B$42),-1)=$P33),--($F$9:$F$42=Q$1)))</f>
        <v/>
      </c>
      <c r="R33" t="str" cm="1">
        <f t="array" ref="R33">IF($P33="","",SUMPRODUCT(--(IFERROR(INT($B$9:$B$42),-1)=$P33),--($F$9:$F$42=R$1)))</f>
        <v/>
      </c>
      <c r="S33" t="str" cm="1">
        <f t="array" ref="S33">IF($P33="","",SUMPRODUCT(--(IFERROR(INT($B$9:$B$42),-1)=$P33),--($F$9:$F$42=S$1)))</f>
        <v/>
      </c>
    </row>
    <row r="34" spans="2:19" ht="56.15" customHeight="1" x14ac:dyDescent="0.35">
      <c r="B34" s="77">
        <v>8.1999999999999993</v>
      </c>
      <c r="C34" s="78" t="s">
        <v>152</v>
      </c>
      <c r="D34" s="10" t="str">
        <f>IF(ISNUMBER($B34),IFERROR(_xlfn.LET(_xlpm.x,_xlfn.XLOOKUP($B34,'1. Submission A-Baseline'!$B:$B,'1. Submission A-Baseline'!$D:$D,""),IF(_xlpm.x=0,"",_xlpm.x)),""),"")</f>
        <v/>
      </c>
      <c r="E34" s="10"/>
      <c r="F34" s="10"/>
      <c r="G34" s="11"/>
      <c r="H34" s="11"/>
      <c r="I34" s="11"/>
      <c r="J34" s="41"/>
      <c r="K34" s="10"/>
      <c r="L34" s="40"/>
    </row>
    <row r="35" spans="2:19" ht="56.15" customHeight="1" x14ac:dyDescent="0.35">
      <c r="B35" s="77">
        <v>8.3000000000000007</v>
      </c>
      <c r="C35" s="78" t="s">
        <v>179</v>
      </c>
      <c r="D35" s="10" t="str">
        <f>IF(ISNUMBER($B35),IFERROR(_xlfn.LET(_xlpm.x,_xlfn.XLOOKUP($B35,'1. Submission A-Baseline'!$B:$B,'1. Submission A-Baseline'!$D:$D,""),IF(_xlpm.x=0,"",_xlpm.x)),""),"")</f>
        <v/>
      </c>
      <c r="E35" s="10"/>
      <c r="F35" s="10"/>
      <c r="G35" s="11"/>
      <c r="H35" s="11"/>
      <c r="I35" s="11"/>
      <c r="J35" s="41"/>
      <c r="K35" s="10"/>
      <c r="L35" s="40"/>
    </row>
    <row r="36" spans="2:19" ht="27.75" customHeight="1" x14ac:dyDescent="0.35">
      <c r="B36" s="134" t="s">
        <v>34</v>
      </c>
      <c r="C36" s="136"/>
      <c r="D36" s="24" t="str">
        <f>IF(ISNUMBER($B36),IFERROR(_xlfn.LET(_xlpm.x,_xlfn.XLOOKUP($B36,'1. Submission A-Baseline'!$B:$B,'1. Submission A-Baseline'!$D:$D,""),IF(_xlpm.x=0,"",_xlpm.x)),""),"")</f>
        <v/>
      </c>
      <c r="E36" s="143"/>
      <c r="F36" s="144"/>
      <c r="G36" s="144"/>
      <c r="H36" s="144"/>
      <c r="I36" s="144"/>
      <c r="J36" s="144"/>
      <c r="K36" s="16"/>
      <c r="L36" s="22"/>
      <c r="Q36" t="str" cm="1">
        <f t="array" ref="Q36">IF($P36="","",SUMPRODUCT(--(IFERROR(INT($B$9:$B$42),-1)=$P36),--($F$9:$F$42=Q$1)))</f>
        <v/>
      </c>
      <c r="R36" t="str" cm="1">
        <f t="array" ref="R36">IF($P36="","",SUMPRODUCT(--(IFERROR(INT($B$9:$B$42),-1)=$P36),--($F$9:$F$42=R$1)))</f>
        <v/>
      </c>
      <c r="S36" t="str" cm="1">
        <f t="array" ref="S36">IF($P36="","",SUMPRODUCT(--(IFERROR(INT($B$9:$B$42),-1)=$P36),--($F$9:$F$42=S$1)))</f>
        <v/>
      </c>
    </row>
    <row r="37" spans="2:19" ht="63" customHeight="1" x14ac:dyDescent="0.35">
      <c r="B37" s="33">
        <v>9.1</v>
      </c>
      <c r="C37" s="30" t="s">
        <v>35</v>
      </c>
      <c r="D37" s="10" t="str">
        <f>IF(ISNUMBER($B37),IFERROR(_xlfn.LET(_xlpm.x,_xlfn.XLOOKUP($B37,'1. Submission A-Baseline'!$B:$B,'1. Submission A-Baseline'!$D:$D,""),IF(_xlpm.x=0,"",_xlpm.x)),""),"")</f>
        <v/>
      </c>
      <c r="E37" s="10"/>
      <c r="F37" s="10"/>
      <c r="G37" s="11"/>
      <c r="H37" s="11"/>
      <c r="I37" s="11"/>
      <c r="J37" s="41"/>
      <c r="K37" s="10"/>
      <c r="L37" s="11"/>
      <c r="Q37" t="str" cm="1">
        <f t="array" ref="Q37">IF($P37="","",SUMPRODUCT(--(IFERROR(INT($B$9:$B$42),-1)=$P37),--($F$9:$F$42=Q$1)))</f>
        <v/>
      </c>
      <c r="R37" t="str" cm="1">
        <f t="array" ref="R37">IF($P37="","",SUMPRODUCT(--(IFERROR(INT($B$9:$B$42),-1)=$P37),--($F$9:$F$42=R$1)))</f>
        <v/>
      </c>
      <c r="S37" t="str" cm="1">
        <f t="array" ref="S37">IF($P37="","",SUMPRODUCT(--(IFERROR(INT($B$9:$B$42),-1)=$P37),--($F$9:$F$42=S$1)))</f>
        <v/>
      </c>
    </row>
    <row r="38" spans="2:19" ht="61" customHeight="1" x14ac:dyDescent="0.35">
      <c r="B38" s="33">
        <v>9.1999999999999993</v>
      </c>
      <c r="C38" s="31" t="s">
        <v>150</v>
      </c>
      <c r="D38" s="10" t="str">
        <f>IF(ISNUMBER($B38),IFERROR(_xlfn.LET(_xlpm.x,_xlfn.XLOOKUP($B38,'1. Submission A-Baseline'!$B:$B,'1. Submission A-Baseline'!$D:$D,""),IF(_xlpm.x=0,"",_xlpm.x)),""),"")</f>
        <v/>
      </c>
      <c r="E38" s="10"/>
      <c r="F38" s="10"/>
      <c r="G38" s="11"/>
      <c r="H38" s="11"/>
      <c r="I38" s="11"/>
      <c r="J38" s="41"/>
      <c r="K38" s="10"/>
      <c r="L38" s="40"/>
      <c r="Q38" t="str" cm="1">
        <f t="array" ref="Q38">IF($P38="","",SUMPRODUCT(--(IFERROR(INT($B$9:$B$42),-1)=$P38),--($F$9:$F$42=Q$1)))</f>
        <v/>
      </c>
      <c r="R38" t="str" cm="1">
        <f t="array" ref="R38">IF($P38="","",SUMPRODUCT(--(IFERROR(INT($B$9:$B$42),-1)=$P38),--($F$9:$F$42=R$1)))</f>
        <v/>
      </c>
      <c r="S38" t="str" cm="1">
        <f t="array" ref="S38">IF($P38="","",SUMPRODUCT(--(IFERROR(INT($B$9:$B$42),-1)=$P38),--($F$9:$F$42=S$1)))</f>
        <v/>
      </c>
    </row>
    <row r="39" spans="2:19" ht="59.15" customHeight="1" x14ac:dyDescent="0.35">
      <c r="B39" s="33">
        <v>9.3000000000000007</v>
      </c>
      <c r="C39" s="31" t="s">
        <v>36</v>
      </c>
      <c r="D39" s="10" t="str">
        <f>IF(ISNUMBER($B39),IFERROR(_xlfn.LET(_xlpm.x,_xlfn.XLOOKUP($B39,'1. Submission A-Baseline'!$B:$B,'1. Submission A-Baseline'!$D:$D,""),IF(_xlpm.x=0,"",_xlpm.x)),""),"")</f>
        <v/>
      </c>
      <c r="E39" s="10"/>
      <c r="F39" s="10"/>
      <c r="G39" s="11"/>
      <c r="H39" s="11"/>
      <c r="I39" s="11"/>
      <c r="J39" s="41"/>
      <c r="K39" s="10"/>
      <c r="L39" s="40"/>
      <c r="Q39" t="str" cm="1">
        <f t="array" ref="Q39">IF($P39="","",SUMPRODUCT(--(IFERROR(INT($B$9:$B$42),-1)=$P39),--($F$9:$F$42=Q$1)))</f>
        <v/>
      </c>
      <c r="R39" t="str" cm="1">
        <f t="array" ref="R39">IF($P39="","",SUMPRODUCT(--(IFERROR(INT($B$9:$B$42),-1)=$P39),--($F$9:$F$42=R$1)))</f>
        <v/>
      </c>
      <c r="S39" t="str" cm="1">
        <f t="array" ref="S39">IF($P39="","",SUMPRODUCT(--(IFERROR(INT($B$9:$B$42),-1)=$P39),--($F$9:$F$42=S$1)))</f>
        <v/>
      </c>
    </row>
    <row r="40" spans="2:19" ht="24.75" customHeight="1" x14ac:dyDescent="0.35">
      <c r="B40" s="134" t="s">
        <v>37</v>
      </c>
      <c r="C40" s="136"/>
      <c r="D40" s="24" t="str">
        <f>IF(ISNUMBER($B40),IFERROR(_xlfn.LET(_xlpm.x,_xlfn.XLOOKUP($B40,'1. Submission A-Baseline'!$B:$B,'1. Submission A-Baseline'!$D:$D,""),IF(_xlpm.x=0,"",_xlpm.x)),""),"")</f>
        <v/>
      </c>
      <c r="E40" s="143"/>
      <c r="F40" s="144"/>
      <c r="G40" s="144"/>
      <c r="H40" s="144"/>
      <c r="I40" s="144"/>
      <c r="J40" s="144"/>
      <c r="K40" s="16"/>
      <c r="L40" s="22"/>
      <c r="Q40" t="str" cm="1">
        <f t="array" ref="Q40">IF($P40="","",SUMPRODUCT(--(IFERROR(INT($B$9:$B$42),-1)=$P40),--($F$9:$F$42=Q$1)))</f>
        <v/>
      </c>
      <c r="R40" t="str" cm="1">
        <f t="array" ref="R40">IF($P40="","",SUMPRODUCT(--(IFERROR(INT($B$9:$B$42),-1)=$P40),--($F$9:$F$42=R$1)))</f>
        <v/>
      </c>
      <c r="S40" t="str" cm="1">
        <f t="array" ref="S40">IF($P40="","",SUMPRODUCT(--(IFERROR(INT($B$9:$B$42),-1)=$P40),--($F$9:$F$42=S$1)))</f>
        <v/>
      </c>
    </row>
    <row r="41" spans="2:19" ht="57.65" customHeight="1" x14ac:dyDescent="0.35">
      <c r="B41" s="34">
        <v>10.1</v>
      </c>
      <c r="C41" s="29" t="s">
        <v>84</v>
      </c>
      <c r="D41" s="10" t="str">
        <f>IF(ISNUMBER($B41),IFERROR(_xlfn.LET(_xlpm.x,_xlfn.XLOOKUP($B41,'1. Submission A-Baseline'!$B:$B,'1. Submission A-Baseline'!$D:$D,""),IF(_xlpm.x=0,"",_xlpm.x)),""),"")</f>
        <v/>
      </c>
      <c r="E41" s="10"/>
      <c r="F41" s="10"/>
      <c r="G41" s="11"/>
      <c r="H41" s="20"/>
      <c r="I41" s="11"/>
      <c r="J41" s="41"/>
      <c r="K41" s="10"/>
      <c r="L41" s="11"/>
      <c r="Q41" t="str" cm="1">
        <f t="array" ref="Q41">IF($P41="","",SUMPRODUCT(--(IFERROR(INT($B$9:$B$42),-1)=$P41),--($F$9:$F$42=Q$1)))</f>
        <v/>
      </c>
      <c r="R41" t="str" cm="1">
        <f t="array" ref="R41">IF($P41="","",SUMPRODUCT(--(IFERROR(INT($B$9:$B$42),-1)=$P41),--($F$9:$F$42=R$1)))</f>
        <v/>
      </c>
      <c r="S41" t="str" cm="1">
        <f t="array" ref="S41">IF($P41="","",SUMPRODUCT(--(IFERROR(INT($B$9:$B$42),-1)=$P41),--($F$9:$F$42=S$1)))</f>
        <v/>
      </c>
    </row>
    <row r="42" spans="2:19" ht="61.5" customHeight="1" x14ac:dyDescent="0.35">
      <c r="B42" s="35">
        <v>10.199999999999999</v>
      </c>
      <c r="C42" s="29" t="s">
        <v>133</v>
      </c>
      <c r="D42" s="10" t="str">
        <f>IF(ISNUMBER($B42),IFERROR(_xlfn.LET(_xlpm.x,_xlfn.XLOOKUP($B42,'1. Submission A-Baseline'!$B:$B,'1. Submission A-Baseline'!$D:$D,""),IF(_xlpm.x=0,"",_xlpm.x)),""),"")</f>
        <v/>
      </c>
      <c r="E42" s="10"/>
      <c r="F42" s="10"/>
      <c r="G42" s="11"/>
      <c r="H42" s="20"/>
      <c r="I42" s="11"/>
      <c r="J42" s="41"/>
      <c r="K42" s="10"/>
      <c r="L42" s="11"/>
      <c r="Q42" t="str" cm="1">
        <f t="array" ref="Q42">IF($P42="","",SUMPRODUCT(--(IFERROR(INT($B$9:$B$42),-1)=$P42),--($F$9:$F$42=Q$1)))</f>
        <v/>
      </c>
      <c r="R42" t="str" cm="1">
        <f t="array" ref="R42">IF($P42="","",SUMPRODUCT(--(IFERROR(INT($B$9:$B$42),-1)=$P42),--($F$9:$F$42=R$1)))</f>
        <v/>
      </c>
      <c r="S42" t="str" cm="1">
        <f t="array" ref="S42">IF($P42="","",SUMPRODUCT(--(IFERROR(INT($B$9:$B$42),-1)=$P42),--($F$9:$F$42=S$1)))</f>
        <v/>
      </c>
    </row>
    <row r="43" spans="2:19" ht="75" customHeight="1" x14ac:dyDescent="0.35"/>
    <row r="44" spans="2:19" ht="75" customHeight="1" x14ac:dyDescent="0.35"/>
    <row r="45" spans="2:19" ht="75" customHeight="1" x14ac:dyDescent="0.35"/>
    <row r="46" spans="2:19" ht="75" customHeight="1" x14ac:dyDescent="0.35"/>
    <row r="48" spans="2:19" ht="87.65" customHeight="1" x14ac:dyDescent="0.35"/>
    <row r="49" ht="87.65" customHeight="1" x14ac:dyDescent="0.35"/>
    <row r="50" ht="87.65" customHeight="1" x14ac:dyDescent="0.35"/>
    <row r="51" ht="87.65" customHeight="1" x14ac:dyDescent="0.35"/>
    <row r="52" ht="87.65" customHeight="1" x14ac:dyDescent="0.35"/>
  </sheetData>
  <mergeCells count="24">
    <mergeCell ref="E32:J32"/>
    <mergeCell ref="E36:J36"/>
    <mergeCell ref="E40:J40"/>
    <mergeCell ref="E21:J21"/>
    <mergeCell ref="E29:J29"/>
    <mergeCell ref="B40:C40"/>
    <mergeCell ref="B8:C8"/>
    <mergeCell ref="B10:C10"/>
    <mergeCell ref="B14:C14"/>
    <mergeCell ref="B17:C17"/>
    <mergeCell ref="B21:C21"/>
    <mergeCell ref="B29:C29"/>
    <mergeCell ref="B32:C32"/>
    <mergeCell ref="B36:C36"/>
    <mergeCell ref="E8:J8"/>
    <mergeCell ref="E10:J10"/>
    <mergeCell ref="E14:J14"/>
    <mergeCell ref="E17:J17"/>
    <mergeCell ref="K6:L6"/>
    <mergeCell ref="B1:D1"/>
    <mergeCell ref="B3:C3"/>
    <mergeCell ref="B4:C4"/>
    <mergeCell ref="B2:H2"/>
    <mergeCell ref="E1:J1"/>
  </mergeCells>
  <conditionalFormatting sqref="D9">
    <cfRule type="cellIs" dxfId="68" priority="65" operator="equal">
      <formula>"Not applicable"</formula>
    </cfRule>
    <cfRule type="cellIs" dxfId="67" priority="68" operator="equal">
      <formula>"Partially compliant"</formula>
    </cfRule>
    <cfRule type="cellIs" dxfId="66" priority="67" operator="equal">
      <formula>"Compliant"</formula>
    </cfRule>
    <cfRule type="cellIs" dxfId="65" priority="66" operator="equal">
      <formula>"Non-compliant"</formula>
    </cfRule>
  </conditionalFormatting>
  <conditionalFormatting sqref="D11:D13">
    <cfRule type="cellIs" dxfId="64" priority="29" operator="equal">
      <formula>"Not applicable"</formula>
    </cfRule>
    <cfRule type="cellIs" dxfId="63" priority="30" operator="equal">
      <formula>"Non-compliant"</formula>
    </cfRule>
    <cfRule type="cellIs" dxfId="62" priority="31" operator="equal">
      <formula>"Compliant"</formula>
    </cfRule>
    <cfRule type="cellIs" dxfId="61" priority="32" operator="equal">
      <formula>"Partially compliant"</formula>
    </cfRule>
  </conditionalFormatting>
  <conditionalFormatting sqref="D15:D16">
    <cfRule type="cellIs" dxfId="60" priority="26" operator="equal">
      <formula>"Non-compliant"</formula>
    </cfRule>
    <cfRule type="cellIs" dxfId="59" priority="27" operator="equal">
      <formula>"Compliant"</formula>
    </cfRule>
    <cfRule type="cellIs" dxfId="58" priority="28" operator="equal">
      <formula>"Partially compliant"</formula>
    </cfRule>
    <cfRule type="cellIs" dxfId="57" priority="25" operator="equal">
      <formula>"Not applicable"</formula>
    </cfRule>
  </conditionalFormatting>
  <conditionalFormatting sqref="D18:D20">
    <cfRule type="cellIs" dxfId="56" priority="21" operator="equal">
      <formula>"Not applicable"</formula>
    </cfRule>
    <cfRule type="cellIs" dxfId="55" priority="22" operator="equal">
      <formula>"Non-compliant"</formula>
    </cfRule>
    <cfRule type="cellIs" dxfId="54" priority="23" operator="equal">
      <formula>"Compliant"</formula>
    </cfRule>
    <cfRule type="cellIs" dxfId="53" priority="24" operator="equal">
      <formula>"Partially compliant"</formula>
    </cfRule>
  </conditionalFormatting>
  <conditionalFormatting sqref="D22:D28">
    <cfRule type="cellIs" dxfId="52" priority="17" operator="equal">
      <formula>"Not applicable"</formula>
    </cfRule>
    <cfRule type="cellIs" dxfId="51" priority="18" operator="equal">
      <formula>"Non-compliant"</formula>
    </cfRule>
    <cfRule type="cellIs" dxfId="50" priority="19" operator="equal">
      <formula>"Compliant"</formula>
    </cfRule>
    <cfRule type="cellIs" dxfId="49" priority="20" operator="equal">
      <formula>"Partially compliant"</formula>
    </cfRule>
  </conditionalFormatting>
  <conditionalFormatting sqref="D30:D31">
    <cfRule type="cellIs" dxfId="48" priority="13" operator="equal">
      <formula>"Not applicable"</formula>
    </cfRule>
    <cfRule type="cellIs" dxfId="47" priority="14" operator="equal">
      <formula>"Non-compliant"</formula>
    </cfRule>
    <cfRule type="cellIs" dxfId="46" priority="15" operator="equal">
      <formula>"Compliant"</formula>
    </cfRule>
    <cfRule type="cellIs" dxfId="45" priority="16" operator="equal">
      <formula>"Partially compliant"</formula>
    </cfRule>
  </conditionalFormatting>
  <conditionalFormatting sqref="D33:D35">
    <cfRule type="cellIs" dxfId="44" priority="9" operator="equal">
      <formula>"Not applicable"</formula>
    </cfRule>
    <cfRule type="cellIs" dxfId="43" priority="10" operator="equal">
      <formula>"Non-compliant"</formula>
    </cfRule>
    <cfRule type="cellIs" dxfId="42" priority="11" operator="equal">
      <formula>"Compliant"</formula>
    </cfRule>
    <cfRule type="cellIs" dxfId="41" priority="12" operator="equal">
      <formula>"Partially compliant"</formula>
    </cfRule>
  </conditionalFormatting>
  <conditionalFormatting sqref="D37:D39">
    <cfRule type="cellIs" dxfId="40" priority="5" operator="equal">
      <formula>"Not applicable"</formula>
    </cfRule>
    <cfRule type="cellIs" dxfId="39" priority="6" operator="equal">
      <formula>"Non-compliant"</formula>
    </cfRule>
    <cfRule type="cellIs" dxfId="38" priority="8" operator="equal">
      <formula>"Partially compliant"</formula>
    </cfRule>
    <cfRule type="cellIs" dxfId="37" priority="7" operator="equal">
      <formula>"Compliant"</formula>
    </cfRule>
  </conditionalFormatting>
  <conditionalFormatting sqref="D41:D42">
    <cfRule type="cellIs" dxfId="36" priority="2" operator="equal">
      <formula>"Non-compliant"</formula>
    </cfRule>
    <cfRule type="cellIs" dxfId="35" priority="3" operator="equal">
      <formula>"Compliant"</formula>
    </cfRule>
    <cfRule type="cellIs" dxfId="34" priority="4" operator="equal">
      <formula>"Partially compliant"</formula>
    </cfRule>
    <cfRule type="cellIs" dxfId="33" priority="1" operator="equal">
      <formula>"Not applicable"</formula>
    </cfRule>
  </conditionalFormatting>
  <conditionalFormatting sqref="E9 E11:E13 E15:E16 E18:E20 E22:E28 E30:E31 E33:E35 E37:E39 E41:E42">
    <cfRule type="cellIs" dxfId="32" priority="382" operator="equal">
      <formula>"In progress"</formula>
    </cfRule>
    <cfRule type="cellIs" dxfId="31" priority="380" operator="equal">
      <formula>"Complete"</formula>
    </cfRule>
  </conditionalFormatting>
  <conditionalFormatting sqref="E9">
    <cfRule type="cellIs" dxfId="30" priority="354" operator="equal">
      <formula>"Not started"</formula>
    </cfRule>
    <cfRule type="cellIs" dxfId="29" priority="341" operator="equal">
      <formula>"Completed at baseline"</formula>
    </cfRule>
    <cfRule type="cellIs" dxfId="28" priority="261" operator="equal">
      <formula>"On hold"</formula>
    </cfRule>
  </conditionalFormatting>
  <conditionalFormatting sqref="E11:E13">
    <cfRule type="cellIs" dxfId="27" priority="260" operator="equal">
      <formula>"Not started"</formula>
    </cfRule>
    <cfRule type="cellIs" dxfId="26" priority="259" operator="equal">
      <formula>"Completed at baseline"</formula>
    </cfRule>
    <cfRule type="cellIs" dxfId="25" priority="258" operator="equal">
      <formula>"On hold"</formula>
    </cfRule>
  </conditionalFormatting>
  <conditionalFormatting sqref="E15:E16">
    <cfRule type="cellIs" dxfId="24" priority="253" operator="equal">
      <formula>"Not started"</formula>
    </cfRule>
    <cfRule type="cellIs" dxfId="23" priority="252" operator="equal">
      <formula>"Completed at baseline"</formula>
    </cfRule>
    <cfRule type="cellIs" dxfId="22" priority="251" operator="equal">
      <formula>"On hold"</formula>
    </cfRule>
  </conditionalFormatting>
  <conditionalFormatting sqref="E18:E20">
    <cfRule type="cellIs" dxfId="21" priority="240" operator="equal">
      <formula>"Completed at baseline"</formula>
    </cfRule>
    <cfRule type="cellIs" dxfId="20" priority="241" operator="equal">
      <formula>"Not started"</formula>
    </cfRule>
    <cfRule type="cellIs" dxfId="19" priority="239" operator="equal">
      <formula>"On hold"</formula>
    </cfRule>
  </conditionalFormatting>
  <conditionalFormatting sqref="E22:E28">
    <cfRule type="cellIs" dxfId="18" priority="221" operator="equal">
      <formula>"On hold"</formula>
    </cfRule>
    <cfRule type="cellIs" dxfId="17" priority="223" operator="equal">
      <formula>"Not started"</formula>
    </cfRule>
    <cfRule type="cellIs" dxfId="16" priority="222" operator="equal">
      <formula>"Completed at baseline"</formula>
    </cfRule>
  </conditionalFormatting>
  <conditionalFormatting sqref="E30:E31">
    <cfRule type="cellIs" dxfId="15" priority="198" operator="equal">
      <formula>"Not started"</formula>
    </cfRule>
    <cfRule type="cellIs" dxfId="14" priority="197" operator="equal">
      <formula>"Completed at baseline"</formula>
    </cfRule>
    <cfRule type="cellIs" dxfId="13" priority="196" operator="equal">
      <formula>"On hold"</formula>
    </cfRule>
  </conditionalFormatting>
  <conditionalFormatting sqref="E33:E35 E41:E42">
    <cfRule type="cellIs" dxfId="12" priority="165" operator="equal">
      <formula>"Not started"</formula>
    </cfRule>
    <cfRule type="cellIs" dxfId="11" priority="164" operator="equal">
      <formula>"Completed at baseline"</formula>
    </cfRule>
    <cfRule type="cellIs" dxfId="10" priority="163" operator="equal">
      <formula>"On hold"</formula>
    </cfRule>
  </conditionalFormatting>
  <conditionalFormatting sqref="E37:E39">
    <cfRule type="cellIs" dxfId="9" priority="124" operator="equal">
      <formula>"Not started"</formula>
    </cfRule>
    <cfRule type="cellIs" dxfId="8" priority="123" operator="equal">
      <formula>"Completed at baseline"</formula>
    </cfRule>
    <cfRule type="cellIs" dxfId="7" priority="122" operator="equal">
      <formula>"On hold"</formula>
    </cfRule>
  </conditionalFormatting>
  <conditionalFormatting sqref="F9 F11:F13 F15:F16 F18:F20 F22:F28 F30:F31 F33:F35 F37:F39 F41:F42">
    <cfRule type="cellIs" dxfId="6" priority="377" operator="equal">
      <formula>"Red"</formula>
    </cfRule>
    <cfRule type="cellIs" dxfId="5" priority="378" operator="equal">
      <formula>"Amber"</formula>
    </cfRule>
    <cfRule type="cellIs" dxfId="4" priority="379" operator="equal">
      <formula>"Green"</formula>
    </cfRule>
  </conditionalFormatting>
  <dataValidations count="3">
    <dataValidation type="list" allowBlank="1" sqref="F9 F15:F16 F18:F20 F22:F28 F33:F35 F37:F39 F11:F13 F30:F31 F41:F52" xr:uid="{00000000-0002-0000-0200-000001000000}">
      <formula1>"Red,Amber,Green"</formula1>
      <formula2>0</formula2>
    </dataValidation>
    <dataValidation type="list" allowBlank="1" sqref="E43:E52" xr:uid="{00000000-0002-0000-0200-000000000000}">
      <formula1>"Not started,In progress,Complete,On hold"</formula1>
      <formula2>0</formula2>
    </dataValidation>
    <dataValidation type="list" allowBlank="1" showInputMessage="1" showErrorMessage="1" errorTitle="Invalid status" error="Please select a status from the dropdown list." promptTitle="Status" prompt="Select a progress status." sqref="E9:E42" xr:uid="{DE45D52E-F890-4F0F-A9AC-73324F4F49C1}">
      <formula1>"Not started,In progress,Complete,On hold,Completed at baseline"</formula1>
    </dataValidation>
  </dataValidations>
  <pageMargins left="0.75" right="0.75" top="1" bottom="1" header="0.511811023622047" footer="0.511811023622047"/>
  <pageSetup fitToHeight="0"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allowBlank="1" xr:uid="{4B8C0B05-05AE-4B2C-8850-F70A598252B5}">
          <x14:formula1>
            <xm:f>Lookups!$D$4:$D$7</xm:f>
          </x14:formula1>
          <x14:formula2>
            <xm:f>0</xm:f>
          </x14:formula2>
          <xm:sqref>K11:K13 K15:K16 K9 K18:K42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I34"/>
  <sheetViews>
    <sheetView showGridLines="0" zoomScaleNormal="100" workbookViewId="0">
      <pane ySplit="4" topLeftCell="A5" activePane="bottomLeft" state="frozen"/>
      <selection pane="bottomLeft" activeCell="G16" sqref="G16"/>
    </sheetView>
  </sheetViews>
  <sheetFormatPr defaultColWidth="8.81640625" defaultRowHeight="14.5" x14ac:dyDescent="0.35"/>
  <cols>
    <col min="1" max="2" width="10" customWidth="1"/>
    <col min="3" max="3" width="20" customWidth="1"/>
    <col min="4" max="4" width="34" customWidth="1"/>
    <col min="5" max="5" width="12" customWidth="1"/>
    <col min="6" max="6" width="16" customWidth="1"/>
    <col min="7" max="8" width="30" customWidth="1"/>
    <col min="9" max="9" width="20.1796875" customWidth="1"/>
  </cols>
  <sheetData>
    <row r="1" spans="1:9" ht="56.5" customHeight="1" x14ac:dyDescent="0.35">
      <c r="A1" s="130" t="s">
        <v>48</v>
      </c>
      <c r="B1" s="130"/>
      <c r="C1" s="130"/>
      <c r="D1" s="130"/>
      <c r="E1" s="130"/>
      <c r="F1" s="130"/>
      <c r="G1" s="130"/>
      <c r="H1" s="130"/>
      <c r="I1" s="130"/>
    </row>
    <row r="2" spans="1:9" ht="84.75" customHeight="1" x14ac:dyDescent="0.35">
      <c r="A2" s="148" t="s">
        <v>164</v>
      </c>
      <c r="B2" s="149"/>
      <c r="C2" s="149"/>
      <c r="D2" s="149"/>
      <c r="E2" s="149"/>
      <c r="F2" s="149"/>
      <c r="G2" s="149"/>
      <c r="H2" s="149"/>
      <c r="I2" s="149"/>
    </row>
    <row r="3" spans="1:9" x14ac:dyDescent="0.35">
      <c r="G3" t="s">
        <v>98</v>
      </c>
    </row>
    <row r="4" spans="1:9" ht="28" x14ac:dyDescent="0.35">
      <c r="A4" s="6" t="s">
        <v>42</v>
      </c>
      <c r="B4" s="6" t="s">
        <v>38</v>
      </c>
      <c r="C4" s="6" t="s">
        <v>49</v>
      </c>
      <c r="D4" s="6" t="s">
        <v>50</v>
      </c>
      <c r="E4" s="6" t="s">
        <v>51</v>
      </c>
      <c r="F4" s="6" t="s">
        <v>52</v>
      </c>
      <c r="G4" s="6" t="s">
        <v>53</v>
      </c>
      <c r="H4" s="6" t="s">
        <v>54</v>
      </c>
      <c r="I4" s="6" t="s">
        <v>55</v>
      </c>
    </row>
    <row r="5" spans="1:9" x14ac:dyDescent="0.35">
      <c r="A5" s="5" t="str">
        <f t="shared" ref="A5:A34" si="0">CONCATENATE("EV-",TEXT(ROW()-4,"00"))</f>
        <v>EV-01</v>
      </c>
      <c r="B5" s="5"/>
      <c r="C5" s="5"/>
      <c r="D5" s="5"/>
      <c r="E5" s="7"/>
      <c r="F5" s="5"/>
      <c r="G5" s="79"/>
      <c r="H5" s="5"/>
      <c r="I5" s="5"/>
    </row>
    <row r="6" spans="1:9" x14ac:dyDescent="0.35">
      <c r="A6" s="5" t="str">
        <f t="shared" si="0"/>
        <v>EV-02</v>
      </c>
      <c r="B6" s="5"/>
      <c r="C6" s="5"/>
      <c r="D6" s="5"/>
      <c r="E6" s="7"/>
      <c r="F6" s="5"/>
      <c r="G6" s="79"/>
      <c r="H6" s="5"/>
      <c r="I6" s="5"/>
    </row>
    <row r="7" spans="1:9" x14ac:dyDescent="0.35">
      <c r="A7" s="5" t="str">
        <f t="shared" si="0"/>
        <v>EV-03</v>
      </c>
      <c r="B7" s="5"/>
      <c r="C7" s="5"/>
      <c r="D7" s="5"/>
      <c r="E7" s="7"/>
      <c r="F7" s="5"/>
      <c r="G7" s="79"/>
      <c r="H7" s="5"/>
      <c r="I7" s="5"/>
    </row>
    <row r="8" spans="1:9" x14ac:dyDescent="0.35">
      <c r="A8" s="5" t="str">
        <f t="shared" si="0"/>
        <v>EV-04</v>
      </c>
      <c r="B8" s="5"/>
      <c r="C8" s="5"/>
      <c r="D8" s="5"/>
      <c r="E8" s="7"/>
      <c r="F8" s="5"/>
      <c r="G8" s="79"/>
      <c r="H8" s="5"/>
      <c r="I8" s="5"/>
    </row>
    <row r="9" spans="1:9" x14ac:dyDescent="0.35">
      <c r="A9" s="5" t="str">
        <f t="shared" si="0"/>
        <v>EV-05</v>
      </c>
      <c r="B9" s="5"/>
      <c r="C9" s="5"/>
      <c r="D9" s="5"/>
      <c r="E9" s="7"/>
      <c r="F9" s="5"/>
      <c r="G9" s="79"/>
      <c r="H9" s="5"/>
      <c r="I9" s="5"/>
    </row>
    <row r="10" spans="1:9" x14ac:dyDescent="0.35">
      <c r="A10" s="5" t="str">
        <f t="shared" si="0"/>
        <v>EV-06</v>
      </c>
      <c r="B10" s="5"/>
      <c r="C10" s="5"/>
      <c r="D10" s="5"/>
      <c r="E10" s="7"/>
      <c r="F10" s="5"/>
      <c r="G10" s="79"/>
      <c r="H10" s="5"/>
      <c r="I10" s="5"/>
    </row>
    <row r="11" spans="1:9" x14ac:dyDescent="0.35">
      <c r="A11" s="5" t="str">
        <f t="shared" si="0"/>
        <v>EV-07</v>
      </c>
      <c r="B11" s="5"/>
      <c r="C11" s="5"/>
      <c r="D11" s="5"/>
      <c r="E11" s="7"/>
      <c r="F11" s="5"/>
      <c r="G11" s="79"/>
      <c r="H11" s="5"/>
      <c r="I11" s="5"/>
    </row>
    <row r="12" spans="1:9" x14ac:dyDescent="0.35">
      <c r="A12" s="5" t="str">
        <f t="shared" si="0"/>
        <v>EV-08</v>
      </c>
      <c r="B12" s="5"/>
      <c r="C12" s="5"/>
      <c r="D12" s="5"/>
      <c r="E12" s="7"/>
      <c r="F12" s="5"/>
      <c r="G12" s="79"/>
      <c r="H12" s="5"/>
      <c r="I12" s="5"/>
    </row>
    <row r="13" spans="1:9" x14ac:dyDescent="0.35">
      <c r="A13" s="5" t="str">
        <f t="shared" si="0"/>
        <v>EV-09</v>
      </c>
      <c r="B13" s="5"/>
      <c r="C13" s="5"/>
      <c r="D13" s="5"/>
      <c r="E13" s="7"/>
      <c r="F13" s="5"/>
      <c r="G13" s="79"/>
      <c r="H13" s="5"/>
      <c r="I13" s="5"/>
    </row>
    <row r="14" spans="1:9" x14ac:dyDescent="0.35">
      <c r="A14" s="5" t="str">
        <f t="shared" si="0"/>
        <v>EV-10</v>
      </c>
      <c r="B14" s="5"/>
      <c r="C14" s="5"/>
      <c r="D14" s="5"/>
      <c r="E14" s="7"/>
      <c r="F14" s="5"/>
      <c r="G14" s="79"/>
      <c r="H14" s="5"/>
      <c r="I14" s="5"/>
    </row>
    <row r="15" spans="1:9" x14ac:dyDescent="0.35">
      <c r="A15" s="5" t="str">
        <f t="shared" si="0"/>
        <v>EV-11</v>
      </c>
      <c r="B15" s="5"/>
      <c r="C15" s="5"/>
      <c r="D15" s="5"/>
      <c r="E15" s="7"/>
      <c r="F15" s="5"/>
      <c r="G15" s="79"/>
      <c r="H15" s="5"/>
      <c r="I15" s="5"/>
    </row>
    <row r="16" spans="1:9" x14ac:dyDescent="0.35">
      <c r="A16" s="5" t="str">
        <f t="shared" si="0"/>
        <v>EV-12</v>
      </c>
      <c r="B16" s="5"/>
      <c r="C16" s="5"/>
      <c r="D16" s="5"/>
      <c r="E16" s="7"/>
      <c r="F16" s="5"/>
      <c r="G16" s="79"/>
      <c r="H16" s="5"/>
      <c r="I16" s="5"/>
    </row>
    <row r="17" spans="1:9" x14ac:dyDescent="0.35">
      <c r="A17" s="5" t="str">
        <f t="shared" si="0"/>
        <v>EV-13</v>
      </c>
      <c r="B17" s="5"/>
      <c r="C17" s="5"/>
      <c r="D17" s="5"/>
      <c r="E17" s="7"/>
      <c r="F17" s="5"/>
      <c r="G17" s="79"/>
      <c r="H17" s="5"/>
      <c r="I17" s="5"/>
    </row>
    <row r="18" spans="1:9" x14ac:dyDescent="0.35">
      <c r="A18" s="5" t="str">
        <f t="shared" si="0"/>
        <v>EV-14</v>
      </c>
      <c r="B18" s="5"/>
      <c r="C18" s="5"/>
      <c r="D18" s="5"/>
      <c r="E18" s="7"/>
      <c r="F18" s="5"/>
      <c r="G18" s="79"/>
      <c r="H18" s="5"/>
      <c r="I18" s="5"/>
    </row>
    <row r="19" spans="1:9" x14ac:dyDescent="0.35">
      <c r="A19" s="5" t="str">
        <f t="shared" si="0"/>
        <v>EV-15</v>
      </c>
      <c r="B19" s="5"/>
      <c r="C19" s="5"/>
      <c r="D19" s="5"/>
      <c r="E19" s="7"/>
      <c r="F19" s="5"/>
      <c r="G19" s="79"/>
      <c r="H19" s="5"/>
      <c r="I19" s="5"/>
    </row>
    <row r="20" spans="1:9" x14ac:dyDescent="0.35">
      <c r="A20" s="5" t="str">
        <f t="shared" si="0"/>
        <v>EV-16</v>
      </c>
      <c r="B20" s="5"/>
      <c r="C20" s="5"/>
      <c r="D20" s="5"/>
      <c r="E20" s="7"/>
      <c r="F20" s="5"/>
      <c r="G20" s="79"/>
      <c r="H20" s="5"/>
      <c r="I20" s="5"/>
    </row>
    <row r="21" spans="1:9" x14ac:dyDescent="0.35">
      <c r="A21" s="5" t="str">
        <f t="shared" si="0"/>
        <v>EV-17</v>
      </c>
      <c r="B21" s="5"/>
      <c r="C21" s="5"/>
      <c r="D21" s="5"/>
      <c r="E21" s="7"/>
      <c r="F21" s="5"/>
      <c r="G21" s="79"/>
      <c r="H21" s="5"/>
      <c r="I21" s="5"/>
    </row>
    <row r="22" spans="1:9" x14ac:dyDescent="0.35">
      <c r="A22" s="5" t="str">
        <f t="shared" si="0"/>
        <v>EV-18</v>
      </c>
      <c r="B22" s="5"/>
      <c r="C22" s="5"/>
      <c r="D22" s="5"/>
      <c r="E22" s="7"/>
      <c r="F22" s="5"/>
      <c r="G22" s="79"/>
      <c r="H22" s="5"/>
      <c r="I22" s="5"/>
    </row>
    <row r="23" spans="1:9" x14ac:dyDescent="0.35">
      <c r="A23" s="5" t="str">
        <f t="shared" si="0"/>
        <v>EV-19</v>
      </c>
      <c r="B23" s="5"/>
      <c r="C23" s="5"/>
      <c r="D23" s="5"/>
      <c r="E23" s="7"/>
      <c r="F23" s="5"/>
      <c r="G23" s="79"/>
      <c r="H23" s="5"/>
      <c r="I23" s="5"/>
    </row>
    <row r="24" spans="1:9" x14ac:dyDescent="0.35">
      <c r="A24" s="5" t="str">
        <f t="shared" si="0"/>
        <v>EV-20</v>
      </c>
      <c r="B24" s="5"/>
      <c r="C24" s="5"/>
      <c r="D24" s="5"/>
      <c r="E24" s="7"/>
      <c r="F24" s="5"/>
      <c r="G24" s="79"/>
      <c r="H24" s="5"/>
      <c r="I24" s="5"/>
    </row>
    <row r="25" spans="1:9" x14ac:dyDescent="0.35">
      <c r="A25" s="5" t="str">
        <f t="shared" si="0"/>
        <v>EV-21</v>
      </c>
      <c r="B25" s="5"/>
      <c r="C25" s="5"/>
      <c r="D25" s="5"/>
      <c r="E25" s="7"/>
      <c r="F25" s="5"/>
      <c r="G25" s="79"/>
      <c r="H25" s="5"/>
      <c r="I25" s="5"/>
    </row>
    <row r="26" spans="1:9" x14ac:dyDescent="0.35">
      <c r="A26" s="5" t="str">
        <f t="shared" si="0"/>
        <v>EV-22</v>
      </c>
      <c r="B26" s="5"/>
      <c r="C26" s="5"/>
      <c r="D26" s="5"/>
      <c r="E26" s="7"/>
      <c r="F26" s="5"/>
      <c r="G26" s="79"/>
      <c r="H26" s="5"/>
      <c r="I26" s="5"/>
    </row>
    <row r="27" spans="1:9" x14ac:dyDescent="0.35">
      <c r="A27" s="5" t="str">
        <f t="shared" si="0"/>
        <v>EV-23</v>
      </c>
      <c r="B27" s="5"/>
      <c r="C27" s="5"/>
      <c r="D27" s="5"/>
      <c r="E27" s="7"/>
      <c r="F27" s="5"/>
      <c r="G27" s="79"/>
      <c r="H27" s="5"/>
      <c r="I27" s="5"/>
    </row>
    <row r="28" spans="1:9" x14ac:dyDescent="0.35">
      <c r="A28" s="5" t="str">
        <f t="shared" si="0"/>
        <v>EV-24</v>
      </c>
      <c r="B28" s="5"/>
      <c r="C28" s="5"/>
      <c r="D28" s="5"/>
      <c r="E28" s="7"/>
      <c r="F28" s="5"/>
      <c r="G28" s="79"/>
      <c r="H28" s="5"/>
      <c r="I28" s="5"/>
    </row>
    <row r="29" spans="1:9" x14ac:dyDescent="0.35">
      <c r="A29" s="5" t="str">
        <f t="shared" si="0"/>
        <v>EV-25</v>
      </c>
      <c r="B29" s="5"/>
      <c r="C29" s="5"/>
      <c r="D29" s="5"/>
      <c r="E29" s="7"/>
      <c r="F29" s="5"/>
      <c r="G29" s="79"/>
      <c r="H29" s="5"/>
      <c r="I29" s="5"/>
    </row>
    <row r="30" spans="1:9" x14ac:dyDescent="0.35">
      <c r="A30" s="5" t="str">
        <f t="shared" si="0"/>
        <v>EV-26</v>
      </c>
      <c r="B30" s="5"/>
      <c r="C30" s="5"/>
      <c r="D30" s="5"/>
      <c r="E30" s="7"/>
      <c r="F30" s="5"/>
      <c r="G30" s="79"/>
      <c r="H30" s="5"/>
      <c r="I30" s="5"/>
    </row>
    <row r="31" spans="1:9" x14ac:dyDescent="0.35">
      <c r="A31" s="5" t="str">
        <f t="shared" si="0"/>
        <v>EV-27</v>
      </c>
      <c r="B31" s="5"/>
      <c r="C31" s="5"/>
      <c r="D31" s="5"/>
      <c r="E31" s="7"/>
      <c r="F31" s="5"/>
      <c r="G31" s="79"/>
      <c r="H31" s="5"/>
      <c r="I31" s="5"/>
    </row>
    <row r="32" spans="1:9" x14ac:dyDescent="0.35">
      <c r="A32" s="5" t="str">
        <f t="shared" si="0"/>
        <v>EV-28</v>
      </c>
      <c r="B32" s="5"/>
      <c r="C32" s="5"/>
      <c r="D32" s="5"/>
      <c r="E32" s="7"/>
      <c r="F32" s="5"/>
      <c r="G32" s="79"/>
      <c r="H32" s="5"/>
      <c r="I32" s="5"/>
    </row>
    <row r="33" spans="1:9" x14ac:dyDescent="0.35">
      <c r="A33" s="5" t="str">
        <f t="shared" si="0"/>
        <v>EV-29</v>
      </c>
      <c r="B33" s="5"/>
      <c r="C33" s="5"/>
      <c r="D33" s="5"/>
      <c r="E33" s="7"/>
      <c r="F33" s="5"/>
      <c r="G33" s="79"/>
      <c r="H33" s="5"/>
      <c r="I33" s="5"/>
    </row>
    <row r="34" spans="1:9" x14ac:dyDescent="0.35">
      <c r="A34" s="5" t="str">
        <f t="shared" si="0"/>
        <v>EV-30</v>
      </c>
      <c r="B34" s="5"/>
      <c r="C34" s="5"/>
      <c r="D34" s="5"/>
      <c r="E34" s="7"/>
      <c r="F34" s="5"/>
      <c r="G34" s="79"/>
      <c r="H34" s="5"/>
      <c r="I34" s="5"/>
    </row>
  </sheetData>
  <mergeCells count="2">
    <mergeCell ref="A1:I1"/>
    <mergeCell ref="A2:I2"/>
  </mergeCells>
  <conditionalFormatting sqref="I5:I34">
    <cfRule type="cellIs" dxfId="3" priority="2" operator="equal">
      <formula>"Strong"</formula>
    </cfRule>
    <cfRule type="cellIs" dxfId="2" priority="3" operator="equal">
      <formula>"Adequate"</formula>
    </cfRule>
    <cfRule type="cellIs" dxfId="1" priority="4" operator="equal">
      <formula>"Limited"</formula>
    </cfRule>
    <cfRule type="cellIs" dxfId="0" priority="5" operator="equal">
      <formula>"None"</formula>
    </cfRule>
  </conditionalFormatting>
  <dataValidations count="2">
    <dataValidation type="whole" allowBlank="1" sqref="B5:B34" xr:uid="{00000000-0002-0000-0300-000000000000}">
      <formula1>1</formula1>
      <formula2>10</formula2>
    </dataValidation>
    <dataValidation type="list" allowBlank="1" sqref="I5:I34" xr:uid="{00000000-0002-0000-0300-000001000000}">
      <formula1>"Strong,Adequate,Limited,None"</formula1>
      <formula2>0</formula2>
    </dataValidation>
  </dataValidations>
  <pageMargins left="0.75" right="0.75" top="1" bottom="1" header="0.511811023622047" footer="0.511811023622047"/>
  <pageSetup orientation="landscape"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23EB-6C29-4121-8032-1EA5F9B3C176}">
  <sheetPr>
    <tabColor theme="1"/>
  </sheetPr>
  <dimension ref="B10:E37"/>
  <sheetViews>
    <sheetView topLeftCell="A14" zoomScaleNormal="100" workbookViewId="0">
      <selection activeCell="D20" sqref="D20"/>
    </sheetView>
  </sheetViews>
  <sheetFormatPr defaultRowHeight="14.5" x14ac:dyDescent="0.35"/>
  <cols>
    <col min="2" max="2" width="13.1796875" customWidth="1"/>
    <col min="3" max="3" width="9.453125" customWidth="1"/>
    <col min="4" max="4" width="87.1796875" customWidth="1"/>
    <col min="5" max="5" width="91.81640625" customWidth="1"/>
  </cols>
  <sheetData>
    <row r="10" spans="2:5" x14ac:dyDescent="0.35">
      <c r="E10" s="9"/>
    </row>
    <row r="11" spans="2:5" ht="18.5" x14ac:dyDescent="0.45">
      <c r="B11" s="155" t="s">
        <v>6</v>
      </c>
      <c r="C11" s="156"/>
      <c r="D11" s="23" t="s">
        <v>56</v>
      </c>
      <c r="E11" s="19" t="s">
        <v>57</v>
      </c>
    </row>
    <row r="12" spans="2:5" ht="62.5" customHeight="1" x14ac:dyDescent="0.35">
      <c r="B12" s="82" t="s">
        <v>58</v>
      </c>
      <c r="C12" s="80">
        <v>1.1000000000000001</v>
      </c>
      <c r="D12" s="63" t="s">
        <v>132</v>
      </c>
      <c r="E12" s="66" t="s">
        <v>137</v>
      </c>
    </row>
    <row r="13" spans="2:5" ht="48" customHeight="1" x14ac:dyDescent="0.35">
      <c r="B13" s="150" t="s">
        <v>59</v>
      </c>
      <c r="C13" s="81">
        <v>2.1</v>
      </c>
      <c r="D13" s="65" t="s">
        <v>143</v>
      </c>
      <c r="E13" s="66" t="s">
        <v>90</v>
      </c>
    </row>
    <row r="14" spans="2:5" ht="52.5" customHeight="1" x14ac:dyDescent="0.35">
      <c r="B14" s="151"/>
      <c r="C14" s="81">
        <v>2.2000000000000002</v>
      </c>
      <c r="D14" s="65" t="s">
        <v>130</v>
      </c>
      <c r="E14" s="66" t="s">
        <v>89</v>
      </c>
    </row>
    <row r="15" spans="2:5" ht="39.65" customHeight="1" x14ac:dyDescent="0.35">
      <c r="B15" s="152"/>
      <c r="C15" s="81">
        <v>2.2999999999999998</v>
      </c>
      <c r="D15" s="65" t="s">
        <v>131</v>
      </c>
      <c r="E15" s="66" t="s">
        <v>99</v>
      </c>
    </row>
    <row r="16" spans="2:5" ht="37" customHeight="1" x14ac:dyDescent="0.35">
      <c r="B16" s="153" t="s">
        <v>60</v>
      </c>
      <c r="C16" s="80">
        <v>3.1</v>
      </c>
      <c r="D16" s="63" t="s">
        <v>29</v>
      </c>
      <c r="E16" s="66" t="s">
        <v>88</v>
      </c>
    </row>
    <row r="17" spans="2:5" ht="45" customHeight="1" x14ac:dyDescent="0.35">
      <c r="B17" s="154"/>
      <c r="C17" s="80">
        <v>3.2</v>
      </c>
      <c r="D17" s="63" t="s">
        <v>123</v>
      </c>
      <c r="E17" s="66" t="s">
        <v>91</v>
      </c>
    </row>
    <row r="18" spans="2:5" ht="44.15" customHeight="1" x14ac:dyDescent="0.35">
      <c r="B18" s="150" t="s">
        <v>61</v>
      </c>
      <c r="C18" s="81">
        <v>5.0999999999999996</v>
      </c>
      <c r="D18" s="65" t="s">
        <v>85</v>
      </c>
      <c r="E18" s="66" t="s">
        <v>89</v>
      </c>
    </row>
    <row r="19" spans="2:5" ht="72" customHeight="1" x14ac:dyDescent="0.35">
      <c r="B19" s="151"/>
      <c r="C19" s="81">
        <v>5.2</v>
      </c>
      <c r="D19" s="65" t="s">
        <v>129</v>
      </c>
      <c r="E19" s="66" t="s">
        <v>110</v>
      </c>
    </row>
    <row r="20" spans="2:5" ht="62.5" customHeight="1" x14ac:dyDescent="0.35">
      <c r="B20" s="152"/>
      <c r="C20" s="81">
        <v>5.3</v>
      </c>
      <c r="D20" s="65" t="s">
        <v>156</v>
      </c>
      <c r="E20" s="66" t="s">
        <v>111</v>
      </c>
    </row>
    <row r="21" spans="2:5" ht="56.5" customHeight="1" x14ac:dyDescent="0.35">
      <c r="B21" s="153" t="s">
        <v>62</v>
      </c>
      <c r="C21" s="80">
        <v>6.1</v>
      </c>
      <c r="D21" s="28" t="s">
        <v>185</v>
      </c>
      <c r="E21" s="66" t="s">
        <v>159</v>
      </c>
    </row>
    <row r="22" spans="2:5" ht="38.5" x14ac:dyDescent="0.35">
      <c r="B22" s="157"/>
      <c r="C22" s="80">
        <v>6.2</v>
      </c>
      <c r="D22" s="63" t="s">
        <v>125</v>
      </c>
      <c r="E22" s="66" t="s">
        <v>92</v>
      </c>
    </row>
    <row r="23" spans="2:5" ht="58.5" customHeight="1" x14ac:dyDescent="0.35">
      <c r="B23" s="157"/>
      <c r="C23" s="80">
        <v>6.3</v>
      </c>
      <c r="D23" s="63" t="s">
        <v>126</v>
      </c>
      <c r="E23" s="66" t="s">
        <v>139</v>
      </c>
    </row>
    <row r="24" spans="2:5" ht="62.25" customHeight="1" x14ac:dyDescent="0.35">
      <c r="B24" s="157"/>
      <c r="C24" s="80">
        <v>6.4</v>
      </c>
      <c r="D24" s="63" t="s">
        <v>127</v>
      </c>
      <c r="E24" s="66" t="s">
        <v>138</v>
      </c>
    </row>
    <row r="25" spans="2:5" ht="45" customHeight="1" x14ac:dyDescent="0.35">
      <c r="B25" s="157"/>
      <c r="C25" s="80">
        <v>6.5</v>
      </c>
      <c r="D25" s="63" t="s">
        <v>128</v>
      </c>
      <c r="E25" s="66" t="s">
        <v>160</v>
      </c>
    </row>
    <row r="26" spans="2:5" ht="60" customHeight="1" x14ac:dyDescent="0.35">
      <c r="B26" s="157"/>
      <c r="C26" s="80">
        <v>6.6</v>
      </c>
      <c r="D26" s="92" t="s">
        <v>182</v>
      </c>
      <c r="E26" s="66" t="s">
        <v>161</v>
      </c>
    </row>
    <row r="27" spans="2:5" ht="103" customHeight="1" x14ac:dyDescent="0.35">
      <c r="B27" s="154"/>
      <c r="C27" s="80">
        <v>6.7</v>
      </c>
      <c r="D27" s="93" t="s">
        <v>181</v>
      </c>
      <c r="E27" s="66" t="s">
        <v>161</v>
      </c>
    </row>
    <row r="28" spans="2:5" ht="38.15" customHeight="1" x14ac:dyDescent="0.35">
      <c r="B28" s="150" t="s">
        <v>63</v>
      </c>
      <c r="C28" s="81">
        <v>7.1</v>
      </c>
      <c r="D28" s="65" t="s">
        <v>46</v>
      </c>
      <c r="E28" s="67" t="s">
        <v>89</v>
      </c>
    </row>
    <row r="29" spans="2:5" ht="45" customHeight="1" x14ac:dyDescent="0.35">
      <c r="B29" s="151"/>
      <c r="C29" s="81">
        <v>7.2</v>
      </c>
      <c r="D29" s="65" t="s">
        <v>122</v>
      </c>
      <c r="E29" s="67" t="s">
        <v>93</v>
      </c>
    </row>
    <row r="30" spans="2:5" ht="79.5" customHeight="1" x14ac:dyDescent="0.35">
      <c r="B30" s="153" t="s">
        <v>64</v>
      </c>
      <c r="C30" s="80">
        <v>8.1</v>
      </c>
      <c r="D30" s="63" t="s">
        <v>151</v>
      </c>
      <c r="E30" s="66" t="s">
        <v>155</v>
      </c>
    </row>
    <row r="31" spans="2:5" ht="68.5" customHeight="1" x14ac:dyDescent="0.35">
      <c r="B31" s="157"/>
      <c r="C31" s="80">
        <v>8.1999999999999993</v>
      </c>
      <c r="D31" s="63" t="s">
        <v>152</v>
      </c>
      <c r="E31" s="66" t="s">
        <v>154</v>
      </c>
    </row>
    <row r="32" spans="2:5" ht="77.5" customHeight="1" x14ac:dyDescent="0.35">
      <c r="B32" s="154"/>
      <c r="C32" s="80">
        <v>8.3000000000000007</v>
      </c>
      <c r="D32" s="63" t="s">
        <v>177</v>
      </c>
      <c r="E32" s="66" t="s">
        <v>153</v>
      </c>
    </row>
    <row r="33" spans="2:5" ht="47.5" customHeight="1" x14ac:dyDescent="0.35">
      <c r="B33" s="150" t="s">
        <v>65</v>
      </c>
      <c r="C33" s="81">
        <v>9.1</v>
      </c>
      <c r="D33" s="65" t="s">
        <v>35</v>
      </c>
      <c r="E33" s="66" t="s">
        <v>100</v>
      </c>
    </row>
    <row r="34" spans="2:5" ht="52" customHeight="1" x14ac:dyDescent="0.35">
      <c r="B34" s="151"/>
      <c r="C34" s="81">
        <v>9.1999999999999993</v>
      </c>
      <c r="D34" s="65" t="s">
        <v>47</v>
      </c>
      <c r="E34" s="67" t="s">
        <v>94</v>
      </c>
    </row>
    <row r="35" spans="2:5" ht="53.5" customHeight="1" x14ac:dyDescent="0.35">
      <c r="B35" s="152"/>
      <c r="C35" s="81">
        <v>9.3000000000000007</v>
      </c>
      <c r="D35" s="65" t="s">
        <v>36</v>
      </c>
      <c r="E35" s="67" t="s">
        <v>95</v>
      </c>
    </row>
    <row r="36" spans="2:5" ht="33" customHeight="1" x14ac:dyDescent="0.35">
      <c r="B36" s="153" t="s">
        <v>66</v>
      </c>
      <c r="C36" s="80">
        <v>10.1</v>
      </c>
      <c r="D36" s="63" t="s">
        <v>67</v>
      </c>
      <c r="E36" s="67" t="s">
        <v>96</v>
      </c>
    </row>
    <row r="37" spans="2:5" ht="49" customHeight="1" x14ac:dyDescent="0.35">
      <c r="B37" s="154"/>
      <c r="C37" s="80">
        <v>10.199999999999999</v>
      </c>
      <c r="D37" s="64" t="s">
        <v>133</v>
      </c>
      <c r="E37" s="66" t="s">
        <v>134</v>
      </c>
    </row>
  </sheetData>
  <mergeCells count="9">
    <mergeCell ref="B33:B35"/>
    <mergeCell ref="B36:B37"/>
    <mergeCell ref="B11:C11"/>
    <mergeCell ref="B13:B15"/>
    <mergeCell ref="B16:B17"/>
    <mergeCell ref="B18:B20"/>
    <mergeCell ref="B21:B27"/>
    <mergeCell ref="B28:B29"/>
    <mergeCell ref="B30:B3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E8"/>
  <sheetViews>
    <sheetView showGridLines="0" zoomScaleNormal="100" workbookViewId="0">
      <selection activeCell="B35" sqref="B35"/>
    </sheetView>
  </sheetViews>
  <sheetFormatPr defaultColWidth="8.81640625" defaultRowHeight="14.5" x14ac:dyDescent="0.35"/>
  <cols>
    <col min="1" max="1" width="22" customWidth="1"/>
    <col min="2" max="2" width="19.54296875" bestFit="1" customWidth="1"/>
    <col min="3" max="3" width="20" customWidth="1"/>
    <col min="4" max="4" width="24" customWidth="1"/>
    <col min="5" max="5" width="16" customWidth="1"/>
  </cols>
  <sheetData>
    <row r="1" spans="1:5" x14ac:dyDescent="0.35">
      <c r="A1" s="8" t="s">
        <v>68</v>
      </c>
    </row>
    <row r="3" spans="1:5" x14ac:dyDescent="0.35">
      <c r="A3" s="2" t="s">
        <v>41</v>
      </c>
      <c r="B3" s="2" t="s">
        <v>40</v>
      </c>
      <c r="C3" s="2" t="s">
        <v>22</v>
      </c>
      <c r="D3" s="2" t="s">
        <v>23</v>
      </c>
      <c r="E3" s="2" t="s">
        <v>55</v>
      </c>
    </row>
    <row r="4" spans="1:5" x14ac:dyDescent="0.35">
      <c r="A4" t="s">
        <v>12</v>
      </c>
      <c r="B4" t="s">
        <v>8</v>
      </c>
      <c r="C4" t="s">
        <v>8</v>
      </c>
      <c r="D4" t="s">
        <v>166</v>
      </c>
      <c r="E4" t="s">
        <v>70</v>
      </c>
    </row>
    <row r="5" spans="1:5" x14ac:dyDescent="0.35">
      <c r="A5" t="s">
        <v>13</v>
      </c>
      <c r="B5" t="s">
        <v>15</v>
      </c>
      <c r="C5" t="s">
        <v>71</v>
      </c>
      <c r="D5" t="s">
        <v>167</v>
      </c>
      <c r="E5" t="s">
        <v>73</v>
      </c>
    </row>
    <row r="6" spans="1:5" x14ac:dyDescent="0.35">
      <c r="A6" t="s">
        <v>14</v>
      </c>
      <c r="B6" t="s">
        <v>11</v>
      </c>
      <c r="C6" t="s">
        <v>74</v>
      </c>
      <c r="D6" t="s">
        <v>168</v>
      </c>
      <c r="E6" t="s">
        <v>76</v>
      </c>
    </row>
    <row r="7" spans="1:5" x14ac:dyDescent="0.35">
      <c r="B7" t="s">
        <v>16</v>
      </c>
      <c r="D7" t="s">
        <v>169</v>
      </c>
      <c r="E7" t="s">
        <v>78</v>
      </c>
    </row>
    <row r="8" spans="1:5" x14ac:dyDescent="0.35">
      <c r="B8" t="s">
        <v>86</v>
      </c>
    </row>
  </sheetData>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F9B614687DC44BB0607AD2906B558B" ma:contentTypeVersion="21" ma:contentTypeDescription="Create a new document." ma:contentTypeScope="" ma:versionID="0758663e9315f4c277f1d7a201e40fc2">
  <xsd:schema xmlns:xsd="http://www.w3.org/2001/XMLSchema" xmlns:xs="http://www.w3.org/2001/XMLSchema" xmlns:p="http://schemas.microsoft.com/office/2006/metadata/properties" xmlns:ns2="fcd5127e-492f-4cf9-a4cb-867153b31f96" xmlns:ns3="c143a6c5-5942-4b69-8d61-fb579588568f" targetNamespace="http://schemas.microsoft.com/office/2006/metadata/properties" ma:root="true" ma:fieldsID="3fe565b3ddcfc6588e30f64d01e362c9" ns2:_="" ns3:_="">
    <xsd:import namespace="fcd5127e-492f-4cf9-a4cb-867153b31f96"/>
    <xsd:import namespace="c143a6c5-5942-4b69-8d61-fb579588568f"/>
    <xsd:element name="properties">
      <xsd:complexType>
        <xsd:sequence>
          <xsd:element name="documentManagement">
            <xsd:complexType>
              <xsd:all>
                <xsd:element ref="ns2:_Flow_SignoffStatus" minOccurs="0"/>
                <xsd:element ref="ns2:Review_x0020_Date"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3:_ip_UnifiedCompliancePolicyProperties" minOccurs="0"/>
                <xsd:element ref="ns3: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d5127e-492f-4cf9-a4cb-867153b31f96"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Review_x0020_Date" ma:index="6" nillable="true" ma:displayName="Review date" ma:indexed="true" ma:internalName="Review_x0020_Date" ma:readOnly="false">
      <xsd:simpleType>
        <xsd:restriction base="dms:Text"/>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43a6c5-5942-4b69-8d61-fb579588568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3485952-f129-4676-b957-701bc6918852}" ma:internalName="TaxCatchAll" ma:showField="CatchAllData" ma:web="c143a6c5-5942-4b69-8d61-fb579588568f">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2" nillable="true" ma:displayName="Unified Compliance Policy Properties" ma:internalName="_ip_UnifiedCompliancePolicyProperties" ma:readOnly="false">
      <xsd:simpleType>
        <xsd:restriction base="dms:Note"/>
      </xsd:simpleType>
    </xsd:element>
    <xsd:element name="_ip_UnifiedCompliancePolicyUIAction" ma:index="23"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cd5127e-492f-4cf9-a4cb-867153b31f96">
      <Terms xmlns="http://schemas.microsoft.com/office/infopath/2007/PartnerControls"/>
    </lcf76f155ced4ddcb4097134ff3c332f>
    <TaxCatchAll xmlns="c143a6c5-5942-4b69-8d61-fb579588568f" xsi:nil="true"/>
    <_ip_UnifiedCompliancePolicyProperties xmlns="c143a6c5-5942-4b69-8d61-fb579588568f" xsi:nil="true"/>
    <_ip_UnifiedCompliancePolicyUIAction xmlns="c143a6c5-5942-4b69-8d61-fb579588568f" xsi:nil="true"/>
    <Review_x0020_Date xmlns="fcd5127e-492f-4cf9-a4cb-867153b31f96" xsi:nil="true"/>
    <_Flow_SignoffStatus xmlns="fcd5127e-492f-4cf9-a4cb-867153b31f9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140B7B-B8CB-4C43-80F1-F9F29FD903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d5127e-492f-4cf9-a4cb-867153b31f96"/>
    <ds:schemaRef ds:uri="c143a6c5-5942-4b69-8d61-fb57958856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53CF05-72CB-4676-8A4C-719DEED07487}">
  <ds:schemaRefs>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c143a6c5-5942-4b69-8d61-fb579588568f"/>
    <ds:schemaRef ds:uri="http://purl.org/dc/dcmitype/"/>
    <ds:schemaRef ds:uri="fcd5127e-492f-4cf9-a4cb-867153b31f96"/>
    <ds:schemaRef ds:uri="http://www.w3.org/XML/1998/namespace"/>
  </ds:schemaRefs>
</ds:datastoreItem>
</file>

<file path=customXml/itemProps3.xml><?xml version="1.0" encoding="utf-8"?>
<ds:datastoreItem xmlns:ds="http://schemas.openxmlformats.org/officeDocument/2006/customXml" ds:itemID="{DC9A31AE-A530-43C4-85E4-C6CEE5AD0292}">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Summary</vt:lpstr>
      <vt:lpstr>1. Submission A-Baseline</vt:lpstr>
      <vt:lpstr>2. Submission B-Progress Report</vt:lpstr>
      <vt:lpstr>3. Evidence log</vt:lpstr>
      <vt:lpstr>Evidence examples</vt:lpstr>
      <vt:lpstr>Lookups</vt:lpstr>
      <vt:lpstr>'1. Submission A-Baseline'!Print_Area</vt:lpstr>
      <vt:lpstr>'2. Submission B-Progress Report'!Print_Area</vt:lpstr>
      <vt:lpstr>'3. Evidence log'!Print_Area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BOSHELL, Joanne (NHS ENGLAND)</cp:lastModifiedBy>
  <cp:revision>1</cp:revision>
  <dcterms:created xsi:type="dcterms:W3CDTF">2026-07-21T19:10:57Z</dcterms:created>
  <dcterms:modified xsi:type="dcterms:W3CDTF">2026-08-12T09:24:19Z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0x01010048F9B614687DC44BB0607AD2906B558B</vt:lpwstr>
  </property>
  <property fmtid="{D5CDD505-2E9C-101B-9397-08002B2CF9AE}" pid="3" name="MediaServiceImageTags">
    <vt:lpwstr/>
  </property>
</Properties>
</file>